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ATALIA\CONSOLIDADOS AÑO 2019\REM CONSOLIDADOS 2019\REM A\"/>
    </mc:Choice>
  </mc:AlternateContent>
  <xr:revisionPtr revIDLastSave="0" documentId="13_ncr:1_{BDC7F0C6-FD39-4D86-A2C4-C250A4A4DB30}" xr6:coauthVersionLast="41" xr6:coauthVersionMax="41" xr10:uidLastSave="{00000000-0000-0000-0000-000000000000}"/>
  <bookViews>
    <workbookView xWindow="-120" yWindow="-120" windowWidth="24240" windowHeight="13140" tabRatio="826" activeTab="12" xr2:uid="{6BED1553-4816-434A-B579-5500BA9492DD}"/>
  </bookViews>
  <sheets>
    <sheet name="CONSOLIDADO" sheetId="13" r:id="rId1"/>
    <sheet name="ENERO" sheetId="1" r:id="rId2"/>
    <sheet name="FEBRERO" sheetId="2" r:id="rId3"/>
    <sheet name="MARZO" sheetId="3" r:id="rId4"/>
    <sheet name="ABRIL" sheetId="4" r:id="rId5"/>
    <sheet name="MAYO" sheetId="5" r:id="rId6"/>
    <sheet name="JUNIO" sheetId="6" r:id="rId7"/>
    <sheet name="JULIO" sheetId="7" r:id="rId8"/>
    <sheet name="AGOSTO" sheetId="8" r:id="rId9"/>
    <sheet name="SEPTIEMBRE" sheetId="9" r:id="rId10"/>
    <sheet name="OCTUBRE" sheetId="10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6" i="12" l="1"/>
  <c r="D246" i="12"/>
  <c r="CH240" i="12"/>
  <c r="CB240" i="12" s="1"/>
  <c r="CC240" i="12"/>
  <c r="D240" i="12"/>
  <c r="CI240" i="12" s="1"/>
  <c r="CH239" i="12"/>
  <c r="CB239" i="12" s="1"/>
  <c r="D239" i="12"/>
  <c r="CH237" i="12"/>
  <c r="CB237" i="12" s="1"/>
  <c r="CC237" i="12"/>
  <c r="D237" i="12"/>
  <c r="CI237" i="12" s="1"/>
  <c r="CH236" i="12"/>
  <c r="CB236" i="12" s="1"/>
  <c r="CG236" i="12"/>
  <c r="CA236" i="12" s="1"/>
  <c r="CC236" i="12"/>
  <c r="D236" i="12"/>
  <c r="CI236" i="12" s="1"/>
  <c r="CH235" i="12"/>
  <c r="CB235" i="12" s="1"/>
  <c r="CC235" i="12"/>
  <c r="D235" i="12"/>
  <c r="CI235" i="12" s="1"/>
  <c r="Z230" i="12"/>
  <c r="Y230" i="12"/>
  <c r="X230" i="12"/>
  <c r="W230" i="12"/>
  <c r="V230" i="12"/>
  <c r="U230" i="12"/>
  <c r="T230" i="12"/>
  <c r="S230" i="12"/>
  <c r="R230" i="12"/>
  <c r="Q230" i="12"/>
  <c r="P230" i="12"/>
  <c r="O230" i="12"/>
  <c r="N230" i="12"/>
  <c r="M230" i="12"/>
  <c r="L230" i="12"/>
  <c r="K230" i="12"/>
  <c r="J230" i="12"/>
  <c r="I230" i="12"/>
  <c r="H230" i="12"/>
  <c r="F230" i="12" s="1"/>
  <c r="G230" i="12"/>
  <c r="E230" i="12"/>
  <c r="D230" i="12" s="1"/>
  <c r="Z229" i="12"/>
  <c r="Y229" i="12"/>
  <c r="X229" i="12"/>
  <c r="W229" i="12"/>
  <c r="V229" i="12"/>
  <c r="U229" i="12"/>
  <c r="T229" i="12"/>
  <c r="S229" i="12"/>
  <c r="R229" i="12"/>
  <c r="Q229" i="12"/>
  <c r="P229" i="12"/>
  <c r="O229" i="12"/>
  <c r="N229" i="12"/>
  <c r="M229" i="12"/>
  <c r="L229" i="12"/>
  <c r="K229" i="12"/>
  <c r="J229" i="12"/>
  <c r="I229" i="12"/>
  <c r="H229" i="12"/>
  <c r="F229" i="12" s="1"/>
  <c r="G229" i="12"/>
  <c r="E229" i="12" s="1"/>
  <c r="Z228" i="12"/>
  <c r="Y228" i="12"/>
  <c r="X228" i="12"/>
  <c r="W228" i="12"/>
  <c r="V228" i="12"/>
  <c r="U228" i="12"/>
  <c r="T228" i="12"/>
  <c r="S228" i="12"/>
  <c r="R228" i="12"/>
  <c r="Q228" i="12"/>
  <c r="P228" i="12"/>
  <c r="O228" i="12"/>
  <c r="N228" i="12"/>
  <c r="M228" i="12"/>
  <c r="L228" i="12"/>
  <c r="K228" i="12"/>
  <c r="J228" i="12"/>
  <c r="I228" i="12"/>
  <c r="H228" i="12"/>
  <c r="G228" i="12"/>
  <c r="F228" i="12"/>
  <c r="E228" i="12"/>
  <c r="D228" i="12" s="1"/>
  <c r="Z227" i="12"/>
  <c r="Y227" i="12"/>
  <c r="X227" i="12"/>
  <c r="W227" i="12"/>
  <c r="V227" i="12"/>
  <c r="U227" i="12"/>
  <c r="T227" i="12"/>
  <c r="S227" i="12"/>
  <c r="R227" i="12"/>
  <c r="Q227" i="12"/>
  <c r="P227" i="12"/>
  <c r="O227" i="12"/>
  <c r="N227" i="12"/>
  <c r="M227" i="12"/>
  <c r="L227" i="12"/>
  <c r="K227" i="12"/>
  <c r="J227" i="12"/>
  <c r="I227" i="12"/>
  <c r="H227" i="12"/>
  <c r="F227" i="12" s="1"/>
  <c r="D227" i="12" s="1"/>
  <c r="G227" i="12"/>
  <c r="E227" i="12"/>
  <c r="CG226" i="12"/>
  <c r="CA226" i="12"/>
  <c r="F226" i="12"/>
  <c r="D226" i="12" s="1"/>
  <c r="E226" i="12"/>
  <c r="CI225" i="12"/>
  <c r="CG225" i="12"/>
  <c r="CA225" i="12"/>
  <c r="F225" i="12"/>
  <c r="E225" i="12"/>
  <c r="D225" i="12"/>
  <c r="CC225" i="12" s="1"/>
  <c r="CH224" i="12"/>
  <c r="CB224" i="12" s="1"/>
  <c r="CG224" i="12"/>
  <c r="CA224" i="12"/>
  <c r="F224" i="12"/>
  <c r="E224" i="12"/>
  <c r="D224" i="12"/>
  <c r="CI223" i="12"/>
  <c r="CG223" i="12"/>
  <c r="CA223" i="12"/>
  <c r="F223" i="12"/>
  <c r="E223" i="12"/>
  <c r="D223" i="12"/>
  <c r="CG222" i="12"/>
  <c r="CA222" i="12" s="1"/>
  <c r="F222" i="12"/>
  <c r="D222" i="12" s="1"/>
  <c r="E222" i="12"/>
  <c r="CG221" i="12"/>
  <c r="CC221" i="12"/>
  <c r="CA221" i="12"/>
  <c r="F221" i="12"/>
  <c r="E221" i="12"/>
  <c r="D221" i="12" s="1"/>
  <c r="CH220" i="12"/>
  <c r="CB220" i="12" s="1"/>
  <c r="CG220" i="12"/>
  <c r="CA220" i="12" s="1"/>
  <c r="F220" i="12"/>
  <c r="D220" i="12" s="1"/>
  <c r="E220" i="12"/>
  <c r="CH219" i="12"/>
  <c r="CB219" i="12" s="1"/>
  <c r="CG219" i="12"/>
  <c r="CA219" i="12"/>
  <c r="F219" i="12"/>
  <c r="D219" i="12" s="1"/>
  <c r="E219" i="12"/>
  <c r="CG218" i="12"/>
  <c r="CA218" i="12" s="1"/>
  <c r="F218" i="12"/>
  <c r="E218" i="12"/>
  <c r="D218" i="12"/>
  <c r="CG217" i="12"/>
  <c r="CC217" i="12"/>
  <c r="CA217" i="12"/>
  <c r="F217" i="12"/>
  <c r="E217" i="12"/>
  <c r="D217" i="12" s="1"/>
  <c r="CH216" i="12"/>
  <c r="CB216" i="12" s="1"/>
  <c r="CG216" i="12"/>
  <c r="CC216" i="12"/>
  <c r="AA216" i="12" s="1"/>
  <c r="CA216" i="12"/>
  <c r="F216" i="12"/>
  <c r="E216" i="12"/>
  <c r="D216" i="12"/>
  <c r="CI216" i="12" s="1"/>
  <c r="CG215" i="12"/>
  <c r="CA215" i="12"/>
  <c r="F215" i="12"/>
  <c r="E215" i="12"/>
  <c r="CG214" i="12"/>
  <c r="CA214" i="12"/>
  <c r="F214" i="12"/>
  <c r="E214" i="12"/>
  <c r="D214" i="12"/>
  <c r="CG213" i="12"/>
  <c r="CA213" i="12"/>
  <c r="F213" i="12"/>
  <c r="E213" i="12"/>
  <c r="CG212" i="12"/>
  <c r="CA212" i="12" s="1"/>
  <c r="CC212" i="12"/>
  <c r="F212" i="12"/>
  <c r="D212" i="12" s="1"/>
  <c r="CI212" i="12" s="1"/>
  <c r="E212" i="12"/>
  <c r="CG211" i="12"/>
  <c r="CA211" i="12"/>
  <c r="F211" i="12"/>
  <c r="E211" i="12"/>
  <c r="D211" i="12"/>
  <c r="CG210" i="12"/>
  <c r="CA210" i="12"/>
  <c r="F210" i="12"/>
  <c r="D210" i="12" s="1"/>
  <c r="E210" i="12"/>
  <c r="CI209" i="12"/>
  <c r="CH209" i="12"/>
  <c r="CB209" i="12" s="1"/>
  <c r="CG209" i="12"/>
  <c r="CA209" i="12"/>
  <c r="F209" i="12"/>
  <c r="E209" i="12"/>
  <c r="D209" i="12"/>
  <c r="CC209" i="12" s="1"/>
  <c r="CG208" i="12"/>
  <c r="CA208" i="12"/>
  <c r="F208" i="12"/>
  <c r="E208" i="12"/>
  <c r="D208" i="12"/>
  <c r="CG207" i="12"/>
  <c r="CA207" i="12"/>
  <c r="F207" i="12"/>
  <c r="E207" i="12"/>
  <c r="D207" i="12"/>
  <c r="CG206" i="12"/>
  <c r="CA206" i="12" s="1"/>
  <c r="F206" i="12"/>
  <c r="D206" i="12" s="1"/>
  <c r="E206" i="12"/>
  <c r="CG205" i="12"/>
  <c r="CC205" i="12"/>
  <c r="CA205" i="12"/>
  <c r="F205" i="12"/>
  <c r="E205" i="12"/>
  <c r="D205" i="12" s="1"/>
  <c r="CH204" i="12"/>
  <c r="CB204" i="12" s="1"/>
  <c r="CG204" i="12"/>
  <c r="CA204" i="12" s="1"/>
  <c r="F204" i="12"/>
  <c r="D204" i="12" s="1"/>
  <c r="E204" i="12"/>
  <c r="CG203" i="12"/>
  <c r="CA203" i="12"/>
  <c r="F203" i="12"/>
  <c r="D203" i="12" s="1"/>
  <c r="E203" i="12"/>
  <c r="AA202" i="12"/>
  <c r="F202" i="12"/>
  <c r="E202" i="12"/>
  <c r="D202" i="12"/>
  <c r="CH202" i="12" s="1"/>
  <c r="CB202" i="12" s="1"/>
  <c r="F201" i="12"/>
  <c r="D201" i="12" s="1"/>
  <c r="CH201" i="12" s="1"/>
  <c r="CB201" i="12" s="1"/>
  <c r="AA201" i="12" s="1"/>
  <c r="E201" i="12"/>
  <c r="F200" i="12"/>
  <c r="D200" i="12" s="1"/>
  <c r="CH200" i="12" s="1"/>
  <c r="CB200" i="12" s="1"/>
  <c r="AA200" i="12" s="1"/>
  <c r="E200" i="12"/>
  <c r="CB199" i="12"/>
  <c r="AA199" i="12" s="1"/>
  <c r="F199" i="12"/>
  <c r="D199" i="12" s="1"/>
  <c r="CH199" i="12" s="1"/>
  <c r="E199" i="12"/>
  <c r="CH198" i="12"/>
  <c r="CB198" i="12" s="1"/>
  <c r="CG198" i="12"/>
  <c r="CA198" i="12" s="1"/>
  <c r="F198" i="12"/>
  <c r="D198" i="12" s="1"/>
  <c r="E198" i="12"/>
  <c r="CH197" i="12"/>
  <c r="CB197" i="12" s="1"/>
  <c r="CG197" i="12"/>
  <c r="CA197" i="12"/>
  <c r="F197" i="12"/>
  <c r="E197" i="12"/>
  <c r="D197" i="12"/>
  <c r="CC197" i="12" s="1"/>
  <c r="CH196" i="12"/>
  <c r="CB196" i="12" s="1"/>
  <c r="CG196" i="12"/>
  <c r="CA196" i="12"/>
  <c r="F196" i="12"/>
  <c r="E196" i="12"/>
  <c r="D196" i="12"/>
  <c r="CI196" i="12" s="1"/>
  <c r="CI195" i="12"/>
  <c r="CG195" i="12"/>
  <c r="CA195" i="12"/>
  <c r="F195" i="12"/>
  <c r="D195" i="12" s="1"/>
  <c r="E195" i="12"/>
  <c r="F194" i="12"/>
  <c r="D194" i="12" s="1"/>
  <c r="CH194" i="12" s="1"/>
  <c r="CB194" i="12" s="1"/>
  <c r="AA194" i="12" s="1"/>
  <c r="E194" i="12"/>
  <c r="CB193" i="12"/>
  <c r="AA193" i="12" s="1"/>
  <c r="F193" i="12"/>
  <c r="D193" i="12" s="1"/>
  <c r="CH193" i="12" s="1"/>
  <c r="E193" i="12"/>
  <c r="F192" i="12"/>
  <c r="E192" i="12"/>
  <c r="D192" i="12"/>
  <c r="CH192" i="12" s="1"/>
  <c r="CB192" i="12" s="1"/>
  <c r="AA192" i="12" s="1"/>
  <c r="CH191" i="12"/>
  <c r="CB191" i="12" s="1"/>
  <c r="AA191" i="12" s="1"/>
  <c r="F191" i="12"/>
  <c r="E191" i="12"/>
  <c r="D191" i="12"/>
  <c r="CG190" i="12"/>
  <c r="CA190" i="12" s="1"/>
  <c r="F190" i="12"/>
  <c r="D190" i="12" s="1"/>
  <c r="E190" i="12"/>
  <c r="CG189" i="12"/>
  <c r="CC189" i="12"/>
  <c r="CA189" i="12"/>
  <c r="F189" i="12"/>
  <c r="E189" i="12"/>
  <c r="D189" i="12" s="1"/>
  <c r="CH188" i="12"/>
  <c r="CB188" i="12" s="1"/>
  <c r="CG188" i="12"/>
  <c r="CA188" i="12" s="1"/>
  <c r="F188" i="12"/>
  <c r="D188" i="12" s="1"/>
  <c r="E188" i="12"/>
  <c r="CG187" i="12"/>
  <c r="CA187" i="12"/>
  <c r="F187" i="12"/>
  <c r="D187" i="12" s="1"/>
  <c r="E187" i="12"/>
  <c r="CG186" i="12"/>
  <c r="CA186" i="12"/>
  <c r="F186" i="12"/>
  <c r="E186" i="12"/>
  <c r="D186" i="12"/>
  <c r="CG185" i="12"/>
  <c r="CC185" i="12"/>
  <c r="CA185" i="12"/>
  <c r="F185" i="12"/>
  <c r="E185" i="12"/>
  <c r="D185" i="12" s="1"/>
  <c r="CH184" i="12"/>
  <c r="CB184" i="12" s="1"/>
  <c r="CG184" i="12"/>
  <c r="CC184" i="12"/>
  <c r="AA184" i="12" s="1"/>
  <c r="CA184" i="12"/>
  <c r="F184" i="12"/>
  <c r="E184" i="12"/>
  <c r="D184" i="12"/>
  <c r="CI184" i="12" s="1"/>
  <c r="CG183" i="12"/>
  <c r="CC183" i="12"/>
  <c r="CA183" i="12"/>
  <c r="F183" i="12"/>
  <c r="E183" i="12"/>
  <c r="D183" i="12" s="1"/>
  <c r="CG182" i="12"/>
  <c r="CA182" i="12"/>
  <c r="F182" i="12"/>
  <c r="E182" i="12"/>
  <c r="D182" i="12"/>
  <c r="CG181" i="12"/>
  <c r="CA181" i="12"/>
  <c r="F181" i="12"/>
  <c r="E181" i="12"/>
  <c r="CG180" i="12"/>
  <c r="CA180" i="12" s="1"/>
  <c r="CC180" i="12"/>
  <c r="F180" i="12"/>
  <c r="D180" i="12" s="1"/>
  <c r="CI180" i="12" s="1"/>
  <c r="E180" i="12"/>
  <c r="CI179" i="12"/>
  <c r="CG179" i="12"/>
  <c r="CA179" i="12"/>
  <c r="F179" i="12"/>
  <c r="E179" i="12"/>
  <c r="D179" i="12"/>
  <c r="CG178" i="12"/>
  <c r="CA178" i="12"/>
  <c r="F178" i="12"/>
  <c r="D178" i="12" s="1"/>
  <c r="E178" i="12"/>
  <c r="CI177" i="12"/>
  <c r="CG177" i="12"/>
  <c r="CA177" i="12"/>
  <c r="F177" i="12"/>
  <c r="E177" i="12"/>
  <c r="D177" i="12"/>
  <c r="CC177" i="12" s="1"/>
  <c r="CG172" i="12"/>
  <c r="CA172" i="12" s="1"/>
  <c r="K172" i="12" s="1"/>
  <c r="D172" i="12"/>
  <c r="CG171" i="12"/>
  <c r="CA171" i="12" s="1"/>
  <c r="K171" i="12"/>
  <c r="D171" i="12"/>
  <c r="D170" i="12"/>
  <c r="CG170" i="12" s="1"/>
  <c r="CA170" i="12" s="1"/>
  <c r="K170" i="12" s="1"/>
  <c r="D169" i="12"/>
  <c r="CG169" i="12" s="1"/>
  <c r="CA169" i="12" s="1"/>
  <c r="K169" i="12" s="1"/>
  <c r="F163" i="12"/>
  <c r="E163" i="12"/>
  <c r="D163" i="12" s="1"/>
  <c r="F162" i="12"/>
  <c r="E162" i="12"/>
  <c r="D162" i="12"/>
  <c r="F161" i="12"/>
  <c r="E161" i="12"/>
  <c r="D161" i="12" s="1"/>
  <c r="F160" i="12"/>
  <c r="E160" i="12"/>
  <c r="D160" i="12"/>
  <c r="CG155" i="12"/>
  <c r="CA155" i="12" s="1"/>
  <c r="Q155" i="12" s="1"/>
  <c r="F155" i="12"/>
  <c r="E155" i="12"/>
  <c r="D155" i="12" s="1"/>
  <c r="CG154" i="12"/>
  <c r="CA154" i="12" s="1"/>
  <c r="Q154" i="12" s="1"/>
  <c r="F154" i="12"/>
  <c r="E154" i="12"/>
  <c r="D154" i="12" s="1"/>
  <c r="F153" i="12"/>
  <c r="E153" i="12"/>
  <c r="F152" i="12"/>
  <c r="E152" i="12"/>
  <c r="D152" i="12"/>
  <c r="CG152" i="12" s="1"/>
  <c r="CA152" i="12" s="1"/>
  <c r="Q152" i="12" s="1"/>
  <c r="F151" i="12"/>
  <c r="E151" i="12"/>
  <c r="D151" i="12" s="1"/>
  <c r="CG151" i="12" s="1"/>
  <c r="CA151" i="12" s="1"/>
  <c r="Q151" i="12" s="1"/>
  <c r="F150" i="12"/>
  <c r="E150" i="12"/>
  <c r="D150" i="12" s="1"/>
  <c r="CG150" i="12" s="1"/>
  <c r="CA150" i="12" s="1"/>
  <c r="Q150" i="12" s="1"/>
  <c r="F149" i="12"/>
  <c r="E149" i="12"/>
  <c r="F148" i="12"/>
  <c r="E148" i="12"/>
  <c r="D148" i="12"/>
  <c r="CG148" i="12" s="1"/>
  <c r="CA148" i="12" s="1"/>
  <c r="Q148" i="12" s="1"/>
  <c r="CG147" i="12"/>
  <c r="CA147" i="12" s="1"/>
  <c r="Q147" i="12" s="1"/>
  <c r="F147" i="12"/>
  <c r="E147" i="12"/>
  <c r="D147" i="12" s="1"/>
  <c r="CG146" i="12"/>
  <c r="CA146" i="12" s="1"/>
  <c r="Q146" i="12" s="1"/>
  <c r="F146" i="12"/>
  <c r="E146" i="12"/>
  <c r="D146" i="12" s="1"/>
  <c r="F145" i="12"/>
  <c r="E145" i="12"/>
  <c r="F144" i="12"/>
  <c r="E144" i="12"/>
  <c r="D144" i="12"/>
  <c r="CG144" i="12" s="1"/>
  <c r="CA144" i="12" s="1"/>
  <c r="Q144" i="12" s="1"/>
  <c r="F143" i="12"/>
  <c r="E143" i="12"/>
  <c r="D143" i="12" s="1"/>
  <c r="CG143" i="12" s="1"/>
  <c r="CA143" i="12" s="1"/>
  <c r="Q143" i="12" s="1"/>
  <c r="F142" i="12"/>
  <c r="E142" i="12"/>
  <c r="D142" i="12" s="1"/>
  <c r="CG142" i="12" s="1"/>
  <c r="CA142" i="12" s="1"/>
  <c r="Q142" i="12" s="1"/>
  <c r="F141" i="12"/>
  <c r="E141" i="12"/>
  <c r="CG140" i="12"/>
  <c r="CA140" i="12"/>
  <c r="Q140" i="12" s="1"/>
  <c r="E140" i="12"/>
  <c r="D140" i="12"/>
  <c r="CG139" i="12"/>
  <c r="CA139" i="12" s="1"/>
  <c r="Q139" i="12" s="1"/>
  <c r="E139" i="12"/>
  <c r="D139" i="12"/>
  <c r="CG138" i="12"/>
  <c r="CA138" i="12" s="1"/>
  <c r="Q138" i="12" s="1"/>
  <c r="E138" i="12"/>
  <c r="D138" i="12"/>
  <c r="E137" i="12"/>
  <c r="CG136" i="12"/>
  <c r="CA136" i="12"/>
  <c r="Q136" i="12" s="1"/>
  <c r="F136" i="12"/>
  <c r="D136" i="12"/>
  <c r="CG135" i="12"/>
  <c r="CA135" i="12" s="1"/>
  <c r="Q135" i="12" s="1"/>
  <c r="F135" i="12"/>
  <c r="D135" i="12"/>
  <c r="CG134" i="12"/>
  <c r="CA134" i="12" s="1"/>
  <c r="Q134" i="12" s="1"/>
  <c r="F134" i="12"/>
  <c r="D134" i="12"/>
  <c r="F133" i="12"/>
  <c r="CG132" i="12"/>
  <c r="CA132" i="12"/>
  <c r="Q132" i="12" s="1"/>
  <c r="F132" i="12"/>
  <c r="D132" i="12"/>
  <c r="CG131" i="12"/>
  <c r="CA131" i="12" s="1"/>
  <c r="Q131" i="12" s="1"/>
  <c r="F131" i="12"/>
  <c r="D131" i="12"/>
  <c r="P130" i="12"/>
  <c r="O130" i="12"/>
  <c r="N130" i="12"/>
  <c r="L130" i="12"/>
  <c r="F130" i="12"/>
  <c r="D130" i="12" s="1"/>
  <c r="CG129" i="12"/>
  <c r="CA129" i="12" s="1"/>
  <c r="Q129" i="12" s="1"/>
  <c r="F129" i="12"/>
  <c r="D129" i="12"/>
  <c r="F128" i="12"/>
  <c r="CG128" i="12" s="1"/>
  <c r="CA128" i="12" s="1"/>
  <c r="Q128" i="12" s="1"/>
  <c r="F127" i="12"/>
  <c r="CG127" i="12" s="1"/>
  <c r="CA127" i="12" s="1"/>
  <c r="Q127" i="12" s="1"/>
  <c r="D127" i="12"/>
  <c r="R122" i="12"/>
  <c r="Q122" i="12"/>
  <c r="P122" i="12"/>
  <c r="O122" i="12"/>
  <c r="N122" i="12"/>
  <c r="M122" i="12"/>
  <c r="L122" i="12"/>
  <c r="K122" i="12"/>
  <c r="J122" i="12"/>
  <c r="I122" i="12"/>
  <c r="H122" i="12"/>
  <c r="G122" i="12"/>
  <c r="F122" i="12"/>
  <c r="E122" i="12"/>
  <c r="CI121" i="12"/>
  <c r="CC121" i="12"/>
  <c r="CB121" i="12"/>
  <c r="D121" i="12"/>
  <c r="CH121" i="12" s="1"/>
  <c r="CG120" i="12"/>
  <c r="CA120" i="12" s="1"/>
  <c r="D120" i="12"/>
  <c r="CI119" i="12"/>
  <c r="CC119" i="12"/>
  <c r="CB119" i="12"/>
  <c r="D119" i="12"/>
  <c r="CH119" i="12" s="1"/>
  <c r="CG118" i="12"/>
  <c r="CA118" i="12" s="1"/>
  <c r="D118" i="12"/>
  <c r="CI117" i="12"/>
  <c r="CC117" i="12"/>
  <c r="CB117" i="12"/>
  <c r="D117" i="12"/>
  <c r="CH117" i="12" s="1"/>
  <c r="CG116" i="12"/>
  <c r="CA116" i="12" s="1"/>
  <c r="D116" i="12"/>
  <c r="S111" i="12"/>
  <c r="R111" i="12"/>
  <c r="Q111" i="12"/>
  <c r="P111" i="12"/>
  <c r="O111" i="12"/>
  <c r="N111" i="12"/>
  <c r="M111" i="12"/>
  <c r="L111" i="12"/>
  <c r="K111" i="12"/>
  <c r="J111" i="12"/>
  <c r="I111" i="12"/>
  <c r="H111" i="12"/>
  <c r="G111" i="12"/>
  <c r="F111" i="12"/>
  <c r="E111" i="12"/>
  <c r="CK110" i="12"/>
  <c r="CE110" i="12" s="1"/>
  <c r="CI110" i="12"/>
  <c r="CD110" i="12"/>
  <c r="CC110" i="12"/>
  <c r="D110" i="12"/>
  <c r="CI109" i="12"/>
  <c r="CH109" i="12"/>
  <c r="CG109" i="12"/>
  <c r="CA109" i="12" s="1"/>
  <c r="CC109" i="12"/>
  <c r="CB109" i="12"/>
  <c r="D109" i="12"/>
  <c r="CJ109" i="12" s="1"/>
  <c r="CI108" i="12"/>
  <c r="CH108" i="12"/>
  <c r="CC108" i="12"/>
  <c r="CB108" i="12"/>
  <c r="D108" i="12"/>
  <c r="CJ108" i="12" s="1"/>
  <c r="CI107" i="12"/>
  <c r="CC107" i="12" s="1"/>
  <c r="CD107" i="12"/>
  <c r="D107" i="12"/>
  <c r="CK106" i="12"/>
  <c r="CE106" i="12" s="1"/>
  <c r="CI106" i="12"/>
  <c r="CD106" i="12"/>
  <c r="CC106" i="12"/>
  <c r="D106" i="12"/>
  <c r="CI105" i="12"/>
  <c r="CH105" i="12"/>
  <c r="CG105" i="12"/>
  <c r="CA105" i="12" s="1"/>
  <c r="CC105" i="12"/>
  <c r="CB105" i="12"/>
  <c r="D105" i="12"/>
  <c r="CJ105" i="12" s="1"/>
  <c r="CK104" i="12"/>
  <c r="CE104" i="12" s="1"/>
  <c r="CH104" i="12"/>
  <c r="CG104" i="12"/>
  <c r="CA104" i="12" s="1"/>
  <c r="CB104" i="12"/>
  <c r="D104" i="12"/>
  <c r="CJ104" i="12" s="1"/>
  <c r="CK103" i="12"/>
  <c r="CE103" i="12" s="1"/>
  <c r="CJ103" i="12"/>
  <c r="CH103" i="12"/>
  <c r="CD103" i="12"/>
  <c r="CB103" i="12"/>
  <c r="T103" i="12" s="1"/>
  <c r="D103" i="12"/>
  <c r="CG103" i="12" s="1"/>
  <c r="CA103" i="12" s="1"/>
  <c r="CK102" i="12"/>
  <c r="CE102" i="12" s="1"/>
  <c r="CH102" i="12"/>
  <c r="CG102" i="12"/>
  <c r="CB102" i="12"/>
  <c r="CA102" i="12"/>
  <c r="D102" i="12"/>
  <c r="CJ102" i="12" s="1"/>
  <c r="CK101" i="12"/>
  <c r="CJ101" i="12"/>
  <c r="CI101" i="12"/>
  <c r="CC101" i="12" s="1"/>
  <c r="CG101" i="12"/>
  <c r="CE101" i="12"/>
  <c r="CD101" i="12"/>
  <c r="CB101" i="12"/>
  <c r="T101" i="12" s="1"/>
  <c r="CA101" i="12"/>
  <c r="D101" i="12"/>
  <c r="CH101" i="12" s="1"/>
  <c r="CK100" i="12"/>
  <c r="CJ100" i="12"/>
  <c r="CI100" i="12"/>
  <c r="CC100" i="12" s="1"/>
  <c r="CG100" i="12"/>
  <c r="CE100" i="12"/>
  <c r="CD100" i="12"/>
  <c r="CB100" i="12"/>
  <c r="CA100" i="12"/>
  <c r="T100" i="12"/>
  <c r="D100" i="12"/>
  <c r="CH100" i="12" s="1"/>
  <c r="CK99" i="12"/>
  <c r="CE99" i="12" s="1"/>
  <c r="CI99" i="12"/>
  <c r="CC99" i="12" s="1"/>
  <c r="CH99" i="12"/>
  <c r="CB99" i="12"/>
  <c r="T99" i="12" s="1"/>
  <c r="D99" i="12"/>
  <c r="CG99" i="12" s="1"/>
  <c r="CA99" i="12" s="1"/>
  <c r="CK98" i="12"/>
  <c r="CI98" i="12"/>
  <c r="CH98" i="12"/>
  <c r="CG98" i="12"/>
  <c r="CE98" i="12"/>
  <c r="CC98" i="12"/>
  <c r="CB98" i="12"/>
  <c r="T98" i="12" s="1"/>
  <c r="CA98" i="12"/>
  <c r="D98" i="12"/>
  <c r="CI97" i="12"/>
  <c r="CC97" i="12"/>
  <c r="D97" i="12"/>
  <c r="CK96" i="12"/>
  <c r="CI96" i="12"/>
  <c r="CH96" i="12"/>
  <c r="CG96" i="12"/>
  <c r="CE96" i="12"/>
  <c r="CC96" i="12"/>
  <c r="CB96" i="12"/>
  <c r="CA96" i="12"/>
  <c r="T96" i="12" s="1"/>
  <c r="D96" i="12"/>
  <c r="CK95" i="12"/>
  <c r="CE95" i="12" s="1"/>
  <c r="CH95" i="12"/>
  <c r="CG95" i="12"/>
  <c r="CA95" i="12" s="1"/>
  <c r="CB95" i="12"/>
  <c r="T95" i="12"/>
  <c r="D95" i="12"/>
  <c r="CK94" i="12"/>
  <c r="CE94" i="12" s="1"/>
  <c r="CH94" i="12"/>
  <c r="CG94" i="12"/>
  <c r="CA94" i="12" s="1"/>
  <c r="CB94" i="12"/>
  <c r="D94" i="12"/>
  <c r="CK93" i="12"/>
  <c r="CJ93" i="12"/>
  <c r="CI93" i="12"/>
  <c r="CC93" i="12" s="1"/>
  <c r="CG93" i="12"/>
  <c r="CE93" i="12"/>
  <c r="CD93" i="12"/>
  <c r="CB93" i="12"/>
  <c r="CA93" i="12"/>
  <c r="T93" i="12"/>
  <c r="D93" i="12"/>
  <c r="CH93" i="12" s="1"/>
  <c r="CK92" i="12"/>
  <c r="CJ92" i="12"/>
  <c r="CI92" i="12"/>
  <c r="CC92" i="12" s="1"/>
  <c r="CG92" i="12"/>
  <c r="CE92" i="12"/>
  <c r="CD92" i="12"/>
  <c r="CB92" i="12"/>
  <c r="T92" i="12" s="1"/>
  <c r="CA92" i="12"/>
  <c r="D92" i="12"/>
  <c r="CH92" i="12" s="1"/>
  <c r="CK91" i="12"/>
  <c r="CJ91" i="12"/>
  <c r="CI91" i="12"/>
  <c r="CC91" i="12" s="1"/>
  <c r="CG91" i="12"/>
  <c r="CE91" i="12"/>
  <c r="CD91" i="12"/>
  <c r="CB91" i="12"/>
  <c r="CA91" i="12"/>
  <c r="T91" i="12" s="1"/>
  <c r="D91" i="12"/>
  <c r="CH91" i="12" s="1"/>
  <c r="CK90" i="12"/>
  <c r="CJ90" i="12"/>
  <c r="CI90" i="12"/>
  <c r="CC90" i="12" s="1"/>
  <c r="CG90" i="12"/>
  <c r="CE90" i="12"/>
  <c r="CD90" i="12"/>
  <c r="CB90" i="12"/>
  <c r="CA90" i="12"/>
  <c r="D90" i="12"/>
  <c r="CH90" i="12" s="1"/>
  <c r="CK89" i="12"/>
  <c r="CJ89" i="12"/>
  <c r="CI89" i="12"/>
  <c r="CC89" i="12" s="1"/>
  <c r="CG89" i="12"/>
  <c r="CE89" i="12"/>
  <c r="CD89" i="12"/>
  <c r="CB89" i="12"/>
  <c r="CA89" i="12"/>
  <c r="T89" i="12"/>
  <c r="D89" i="12"/>
  <c r="CH89" i="12" s="1"/>
  <c r="CK88" i="12"/>
  <c r="CJ88" i="12"/>
  <c r="CI88" i="12"/>
  <c r="CC88" i="12" s="1"/>
  <c r="CG88" i="12"/>
  <c r="CE88" i="12"/>
  <c r="CD88" i="12"/>
  <c r="CB88" i="12"/>
  <c r="T88" i="12" s="1"/>
  <c r="CA88" i="12"/>
  <c r="D88" i="12"/>
  <c r="CH88" i="12" s="1"/>
  <c r="CK87" i="12"/>
  <c r="CJ87" i="12"/>
  <c r="CI87" i="12"/>
  <c r="CC87" i="12" s="1"/>
  <c r="CG87" i="12"/>
  <c r="CE87" i="12"/>
  <c r="CD87" i="12"/>
  <c r="CB87" i="12"/>
  <c r="CA87" i="12"/>
  <c r="T87" i="12"/>
  <c r="D87" i="12"/>
  <c r="CH87" i="12" s="1"/>
  <c r="CI86" i="12"/>
  <c r="CC86" i="12" s="1"/>
  <c r="D86" i="12"/>
  <c r="CI85" i="12"/>
  <c r="CH85" i="12"/>
  <c r="CC85" i="12"/>
  <c r="D85" i="12"/>
  <c r="CI84" i="12"/>
  <c r="CH84" i="12"/>
  <c r="CC84" i="12"/>
  <c r="D84" i="12"/>
  <c r="CI83" i="12"/>
  <c r="CC83" i="12"/>
  <c r="D83" i="12"/>
  <c r="CI82" i="12"/>
  <c r="CC82" i="12"/>
  <c r="D82" i="12"/>
  <c r="D78" i="12"/>
  <c r="D77" i="12"/>
  <c r="CG73" i="12"/>
  <c r="CA73" i="12"/>
  <c r="F73" i="12" s="1"/>
  <c r="CG72" i="12"/>
  <c r="CA72" i="12"/>
  <c r="F72" i="12"/>
  <c r="CG71" i="12"/>
  <c r="CA71" i="12"/>
  <c r="F71" i="12"/>
  <c r="CG70" i="12"/>
  <c r="CA70" i="12" s="1"/>
  <c r="F70" i="12"/>
  <c r="CG69" i="12"/>
  <c r="CA69" i="12"/>
  <c r="F69" i="12" s="1"/>
  <c r="CG68" i="12"/>
  <c r="CA68" i="12"/>
  <c r="F68" i="12" s="1"/>
  <c r="CG67" i="12"/>
  <c r="CA67" i="12"/>
  <c r="F67" i="12"/>
  <c r="CG66" i="12"/>
  <c r="CA66" i="12" s="1"/>
  <c r="F66" i="12"/>
  <c r="CG65" i="12"/>
  <c r="CA65" i="12"/>
  <c r="F65" i="12" s="1"/>
  <c r="CG64" i="12"/>
  <c r="CA64" i="12"/>
  <c r="F64" i="12"/>
  <c r="CG63" i="12"/>
  <c r="CA63" i="12"/>
  <c r="F63" i="12"/>
  <c r="AI60" i="12"/>
  <c r="AH60" i="12"/>
  <c r="AG60" i="12"/>
  <c r="AF60" i="12"/>
  <c r="AE60" i="12"/>
  <c r="AD60" i="12"/>
  <c r="AC60" i="12"/>
  <c r="AB60" i="12"/>
  <c r="AA60" i="12"/>
  <c r="Z60" i="12"/>
  <c r="Y60" i="12"/>
  <c r="CK59" i="12"/>
  <c r="CG59" i="12"/>
  <c r="CE59" i="12"/>
  <c r="CA59" i="12"/>
  <c r="F59" i="12"/>
  <c r="E59" i="12"/>
  <c r="D59" i="12"/>
  <c r="CG58" i="12"/>
  <c r="CA58" i="12" s="1"/>
  <c r="F58" i="12"/>
  <c r="F60" i="12" s="1"/>
  <c r="E58" i="12"/>
  <c r="CG57" i="12"/>
  <c r="CA57" i="12"/>
  <c r="F57" i="12"/>
  <c r="E57" i="12"/>
  <c r="D57" i="12" s="1"/>
  <c r="AI56" i="12"/>
  <c r="AH56" i="12"/>
  <c r="AG56" i="12"/>
  <c r="AF56" i="12"/>
  <c r="AE56" i="12"/>
  <c r="AD56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CH55" i="12"/>
  <c r="CG55" i="12"/>
  <c r="CA55" i="12" s="1"/>
  <c r="CB55" i="12"/>
  <c r="F55" i="12"/>
  <c r="E55" i="12"/>
  <c r="D55" i="12" s="1"/>
  <c r="CK54" i="12"/>
  <c r="CJ54" i="12"/>
  <c r="CG54" i="12"/>
  <c r="CE54" i="12"/>
  <c r="CD54" i="12"/>
  <c r="CA54" i="12"/>
  <c r="F54" i="12"/>
  <c r="E54" i="12"/>
  <c r="D54" i="12"/>
  <c r="CG53" i="12"/>
  <c r="CA53" i="12" s="1"/>
  <c r="F53" i="12"/>
  <c r="E53" i="12"/>
  <c r="D53" i="12" s="1"/>
  <c r="CG52" i="12"/>
  <c r="CA52" i="12"/>
  <c r="F52" i="12"/>
  <c r="E52" i="12"/>
  <c r="E56" i="12" s="1"/>
  <c r="D52" i="12"/>
  <c r="CH51" i="12"/>
  <c r="CG51" i="12"/>
  <c r="CA51" i="12" s="1"/>
  <c r="CB51" i="12"/>
  <c r="F51" i="12"/>
  <c r="E51" i="12"/>
  <c r="D51" i="12" s="1"/>
  <c r="CK50" i="12"/>
  <c r="CJ50" i="12"/>
  <c r="CG50" i="12"/>
  <c r="CE50" i="12"/>
  <c r="CD50" i="12"/>
  <c r="CA50" i="12"/>
  <c r="F50" i="12"/>
  <c r="F56" i="12" s="1"/>
  <c r="E50" i="12"/>
  <c r="D50" i="12"/>
  <c r="CG49" i="12"/>
  <c r="CA49" i="12" s="1"/>
  <c r="F49" i="12"/>
  <c r="E49" i="12"/>
  <c r="D49" i="12" s="1"/>
  <c r="AI48" i="12"/>
  <c r="AH48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F48" i="12" s="1"/>
  <c r="U48" i="12"/>
  <c r="E48" i="12"/>
  <c r="D48" i="12" s="1"/>
  <c r="CH47" i="12"/>
  <c r="CB47" i="12" s="1"/>
  <c r="F47" i="12"/>
  <c r="E47" i="12"/>
  <c r="D47" i="12"/>
  <c r="CG46" i="12"/>
  <c r="CA46" i="12" s="1"/>
  <c r="F46" i="12"/>
  <c r="E46" i="12"/>
  <c r="CJ45" i="12"/>
  <c r="CH45" i="12"/>
  <c r="CB45" i="12" s="1"/>
  <c r="F45" i="12"/>
  <c r="E45" i="12"/>
  <c r="D45" i="12"/>
  <c r="CE45" i="12" s="1"/>
  <c r="F44" i="12"/>
  <c r="E44" i="12"/>
  <c r="CG43" i="12"/>
  <c r="CA43" i="12"/>
  <c r="F43" i="12"/>
  <c r="E43" i="12"/>
  <c r="D43" i="12"/>
  <c r="CH43" i="12" s="1"/>
  <c r="CB43" i="12" s="1"/>
  <c r="AK38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CG37" i="12"/>
  <c r="CA37" i="12"/>
  <c r="F37" i="12"/>
  <c r="D37" i="12" s="1"/>
  <c r="E37" i="12"/>
  <c r="CG36" i="12"/>
  <c r="CA36" i="12"/>
  <c r="F36" i="12"/>
  <c r="D36" i="12" s="1"/>
  <c r="E36" i="12"/>
  <c r="CL35" i="12"/>
  <c r="CK35" i="12"/>
  <c r="CJ35" i="12"/>
  <c r="CI35" i="12"/>
  <c r="CH35" i="12"/>
  <c r="CG35" i="12"/>
  <c r="CA35" i="12" s="1"/>
  <c r="AL35" i="12" s="1"/>
  <c r="CF35" i="12"/>
  <c r="CE35" i="12"/>
  <c r="CD35" i="12"/>
  <c r="CC35" i="12"/>
  <c r="CB35" i="12"/>
  <c r="CL34" i="12"/>
  <c r="CK34" i="12"/>
  <c r="CG34" i="12"/>
  <c r="CA34" i="12" s="1"/>
  <c r="CF34" i="12"/>
  <c r="F34" i="12"/>
  <c r="E34" i="12"/>
  <c r="D34" i="12" s="1"/>
  <c r="CL33" i="12"/>
  <c r="CK33" i="12"/>
  <c r="CG33" i="12"/>
  <c r="CA33" i="12" s="1"/>
  <c r="CF33" i="12"/>
  <c r="F33" i="12"/>
  <c r="E33" i="12"/>
  <c r="D33" i="12" s="1"/>
  <c r="CL32" i="12"/>
  <c r="CK32" i="12"/>
  <c r="CG32" i="12"/>
  <c r="CA32" i="12" s="1"/>
  <c r="CF32" i="12"/>
  <c r="F32" i="12"/>
  <c r="E32" i="12"/>
  <c r="D32" i="12" s="1"/>
  <c r="CL31" i="12"/>
  <c r="CK31" i="12"/>
  <c r="CG31" i="12"/>
  <c r="CA31" i="12" s="1"/>
  <c r="CF31" i="12"/>
  <c r="F31" i="12"/>
  <c r="E31" i="12"/>
  <c r="D31" i="12" s="1"/>
  <c r="CL30" i="12"/>
  <c r="CK30" i="12"/>
  <c r="CG30" i="12"/>
  <c r="CA30" i="12" s="1"/>
  <c r="CF30" i="12"/>
  <c r="F30" i="12"/>
  <c r="E30" i="12"/>
  <c r="D30" i="12" s="1"/>
  <c r="CL29" i="12"/>
  <c r="CK29" i="12"/>
  <c r="CG29" i="12"/>
  <c r="CA29" i="12" s="1"/>
  <c r="CF29" i="12"/>
  <c r="F29" i="12"/>
  <c r="E29" i="12"/>
  <c r="D29" i="12" s="1"/>
  <c r="CL28" i="12"/>
  <c r="CK28" i="12"/>
  <c r="CG28" i="12"/>
  <c r="CA28" i="12" s="1"/>
  <c r="CF28" i="12"/>
  <c r="F28" i="12"/>
  <c r="E28" i="12"/>
  <c r="D28" i="12" s="1"/>
  <c r="CL27" i="12"/>
  <c r="CK27" i="12"/>
  <c r="CG27" i="12"/>
  <c r="CA27" i="12" s="1"/>
  <c r="CF27" i="12"/>
  <c r="F27" i="12"/>
  <c r="E27" i="12"/>
  <c r="D27" i="12" s="1"/>
  <c r="CL26" i="12"/>
  <c r="CK26" i="12"/>
  <c r="CG26" i="12"/>
  <c r="CA26" i="12" s="1"/>
  <c r="CF26" i="12"/>
  <c r="F26" i="12"/>
  <c r="E26" i="12"/>
  <c r="D26" i="12" s="1"/>
  <c r="CL25" i="12"/>
  <c r="CK25" i="12"/>
  <c r="CG25" i="12"/>
  <c r="CA25" i="12" s="1"/>
  <c r="CF25" i="12"/>
  <c r="F25" i="12"/>
  <c r="E25" i="12"/>
  <c r="D25" i="12" s="1"/>
  <c r="CL24" i="12"/>
  <c r="CK24" i="12"/>
  <c r="CG24" i="12"/>
  <c r="CA24" i="12" s="1"/>
  <c r="CF24" i="12"/>
  <c r="F24" i="12"/>
  <c r="E24" i="12"/>
  <c r="D24" i="12" s="1"/>
  <c r="CL23" i="12"/>
  <c r="CK23" i="12"/>
  <c r="CG23" i="12"/>
  <c r="CA23" i="12" s="1"/>
  <c r="CF23" i="12"/>
  <c r="F23" i="12"/>
  <c r="E23" i="12"/>
  <c r="D23" i="12" s="1"/>
  <c r="CL22" i="12"/>
  <c r="CK22" i="12"/>
  <c r="CG22" i="12"/>
  <c r="CA22" i="12" s="1"/>
  <c r="CF22" i="12"/>
  <c r="F22" i="12"/>
  <c r="E22" i="12"/>
  <c r="D22" i="12" s="1"/>
  <c r="CL21" i="12"/>
  <c r="CK21" i="12"/>
  <c r="CJ21" i="12"/>
  <c r="CI21" i="12"/>
  <c r="CH21" i="12"/>
  <c r="CB21" i="12" s="1"/>
  <c r="CG21" i="12"/>
  <c r="CA21" i="12" s="1"/>
  <c r="CF21" i="12"/>
  <c r="CE21" i="12"/>
  <c r="CD21" i="12"/>
  <c r="CC21" i="12"/>
  <c r="CK20" i="12"/>
  <c r="CG20" i="12"/>
  <c r="CE20" i="12"/>
  <c r="CA20" i="12"/>
  <c r="F20" i="12"/>
  <c r="E20" i="12"/>
  <c r="D20" i="12"/>
  <c r="CG19" i="12"/>
  <c r="CA19" i="12"/>
  <c r="F19" i="12"/>
  <c r="E19" i="12"/>
  <c r="D19" i="12"/>
  <c r="CG15" i="12"/>
  <c r="CA15" i="12"/>
  <c r="F15" i="12"/>
  <c r="E15" i="12"/>
  <c r="D15" i="12"/>
  <c r="CJ14" i="12"/>
  <c r="CG14" i="12"/>
  <c r="CE14" i="12"/>
  <c r="CA14" i="12"/>
  <c r="F14" i="12"/>
  <c r="E14" i="12"/>
  <c r="D14" i="12"/>
  <c r="CK14" i="12" s="1"/>
  <c r="CG13" i="12"/>
  <c r="CA13" i="12"/>
  <c r="F13" i="12"/>
  <c r="D13" i="12" s="1"/>
  <c r="E13" i="12"/>
  <c r="CG12" i="12"/>
  <c r="CA12" i="12"/>
  <c r="F12" i="12"/>
  <c r="D12" i="12" s="1"/>
  <c r="E12" i="12"/>
  <c r="A5" i="12"/>
  <c r="A4" i="12"/>
  <c r="A3" i="12"/>
  <c r="A2" i="12"/>
  <c r="CK12" i="12" l="1"/>
  <c r="CH12" i="12"/>
  <c r="CB12" i="12" s="1"/>
  <c r="CC12" i="12"/>
  <c r="CJ12" i="12"/>
  <c r="CE12" i="12"/>
  <c r="CI12" i="12"/>
  <c r="CD12" i="12"/>
  <c r="CI13" i="12"/>
  <c r="CD13" i="12"/>
  <c r="CJ13" i="12"/>
  <c r="CC13" i="12"/>
  <c r="CH13" i="12"/>
  <c r="CB13" i="12" s="1"/>
  <c r="CK13" i="12"/>
  <c r="CE13" i="12"/>
  <c r="AJ43" i="12"/>
  <c r="CH57" i="12"/>
  <c r="CB57" i="12" s="1"/>
  <c r="CC57" i="12"/>
  <c r="CK57" i="12"/>
  <c r="CE57" i="12"/>
  <c r="CJ57" i="12"/>
  <c r="CD57" i="12"/>
  <c r="CI57" i="12"/>
  <c r="AA188" i="12"/>
  <c r="AA224" i="12"/>
  <c r="AL21" i="12"/>
  <c r="CL36" i="12"/>
  <c r="CH36" i="12"/>
  <c r="CB36" i="12" s="1"/>
  <c r="CD36" i="12"/>
  <c r="CI36" i="12"/>
  <c r="CC36" i="12"/>
  <c r="AL36" i="12" s="1"/>
  <c r="CK36" i="12"/>
  <c r="CF36" i="12"/>
  <c r="CJ36" i="12"/>
  <c r="CE36" i="12"/>
  <c r="CL37" i="12"/>
  <c r="CH37" i="12"/>
  <c r="CB37" i="12" s="1"/>
  <c r="CD37" i="12"/>
  <c r="AL37" i="12" s="1"/>
  <c r="CI37" i="12"/>
  <c r="CC37" i="12"/>
  <c r="CK37" i="12"/>
  <c r="CF37" i="12"/>
  <c r="CJ37" i="12"/>
  <c r="CE37" i="12"/>
  <c r="AJ45" i="12"/>
  <c r="CJ19" i="12"/>
  <c r="CF19" i="12"/>
  <c r="CL19" i="12"/>
  <c r="F38" i="12"/>
  <c r="CI43" i="12"/>
  <c r="CJ49" i="12"/>
  <c r="CE49" i="12"/>
  <c r="CC49" i="12"/>
  <c r="CI49" i="12"/>
  <c r="CH52" i="12"/>
  <c r="CB52" i="12" s="1"/>
  <c r="AJ52" i="12" s="1"/>
  <c r="CC52" i="12"/>
  <c r="CJ53" i="12"/>
  <c r="CE53" i="12"/>
  <c r="CC53" i="12"/>
  <c r="CI53" i="12"/>
  <c r="D56" i="12"/>
  <c r="CK82" i="12"/>
  <c r="CE82" i="12" s="1"/>
  <c r="CG82" i="12"/>
  <c r="CA82" i="12" s="1"/>
  <c r="CB82" i="12"/>
  <c r="CD82" i="12"/>
  <c r="CJ82" i="12"/>
  <c r="CH86" i="12"/>
  <c r="CG86" i="12"/>
  <c r="CA86" i="12" s="1"/>
  <c r="CB86" i="12"/>
  <c r="CK86" i="12"/>
  <c r="CE86" i="12" s="1"/>
  <c r="CD86" i="12"/>
  <c r="CG97" i="12"/>
  <c r="CA97" i="12" s="1"/>
  <c r="CB97" i="12"/>
  <c r="CH97" i="12"/>
  <c r="CK97" i="12"/>
  <c r="CE97" i="12" s="1"/>
  <c r="S118" i="12"/>
  <c r="S120" i="12"/>
  <c r="CI161" i="12"/>
  <c r="CC161" i="12" s="1"/>
  <c r="CH161" i="12"/>
  <c r="CB161" i="12" s="1"/>
  <c r="CG161" i="12"/>
  <c r="CA161" i="12" s="1"/>
  <c r="CJ161" i="12"/>
  <c r="CD161" i="12" s="1"/>
  <c r="CI163" i="12"/>
  <c r="CC163" i="12" s="1"/>
  <c r="CH163" i="12"/>
  <c r="CB163" i="12" s="1"/>
  <c r="CG163" i="12"/>
  <c r="CA163" i="12" s="1"/>
  <c r="CJ163" i="12"/>
  <c r="CD163" i="12" s="1"/>
  <c r="CC187" i="12"/>
  <c r="AA187" i="12" s="1"/>
  <c r="CI187" i="12"/>
  <c r="CC203" i="12"/>
  <c r="CI203" i="12"/>
  <c r="CI208" i="12"/>
  <c r="CC208" i="12"/>
  <c r="CI210" i="12"/>
  <c r="CC210" i="12"/>
  <c r="CH210" i="12"/>
  <c r="CB210" i="12" s="1"/>
  <c r="AA210" i="12" s="1"/>
  <c r="CI218" i="12"/>
  <c r="CC218" i="12"/>
  <c r="CH218" i="12"/>
  <c r="CB218" i="12" s="1"/>
  <c r="AA218" i="12" s="1"/>
  <c r="CI239" i="12"/>
  <c r="CG239" i="12"/>
  <c r="CA239" i="12" s="1"/>
  <c r="CC239" i="12"/>
  <c r="AJ13" i="12"/>
  <c r="CI15" i="12"/>
  <c r="CD15" i="12"/>
  <c r="CH15" i="12"/>
  <c r="CB15" i="12" s="1"/>
  <c r="AJ15" i="12" s="1"/>
  <c r="CC19" i="12"/>
  <c r="AL19" i="12" s="1"/>
  <c r="CH19" i="12"/>
  <c r="CB19" i="12" s="1"/>
  <c r="CJ20" i="12"/>
  <c r="CF20" i="12"/>
  <c r="CL20" i="12"/>
  <c r="CD43" i="12"/>
  <c r="CJ43" i="12"/>
  <c r="CJ47" i="12"/>
  <c r="CD47" i="12"/>
  <c r="CI47" i="12"/>
  <c r="CD49" i="12"/>
  <c r="CK49" i="12"/>
  <c r="CI52" i="12"/>
  <c r="CD53" i="12"/>
  <c r="CK53" i="12"/>
  <c r="CH59" i="12"/>
  <c r="CB59" i="12" s="1"/>
  <c r="CC59" i="12"/>
  <c r="E60" i="12"/>
  <c r="D60" i="12" s="1"/>
  <c r="CK83" i="12"/>
  <c r="CE83" i="12" s="1"/>
  <c r="CG83" i="12"/>
  <c r="CA83" i="12" s="1"/>
  <c r="CB83" i="12"/>
  <c r="CD83" i="12"/>
  <c r="CJ83" i="12"/>
  <c r="T94" i="12"/>
  <c r="CI160" i="12"/>
  <c r="CC160" i="12" s="1"/>
  <c r="CJ160" i="12"/>
  <c r="CD160" i="12" s="1"/>
  <c r="CI162" i="12"/>
  <c r="CC162" i="12" s="1"/>
  <c r="CJ162" i="12"/>
  <c r="CD162" i="12" s="1"/>
  <c r="CH183" i="12"/>
  <c r="CB183" i="12" s="1"/>
  <c r="AA183" i="12" s="1"/>
  <c r="CI183" i="12"/>
  <c r="CI185" i="12"/>
  <c r="CH185" i="12"/>
  <c r="CB185" i="12" s="1"/>
  <c r="CI188" i="12"/>
  <c r="CC188" i="12"/>
  <c r="CI189" i="12"/>
  <c r="CH189" i="12"/>
  <c r="CB189" i="12" s="1"/>
  <c r="AA189" i="12" s="1"/>
  <c r="CH195" i="12"/>
  <c r="CB195" i="12" s="1"/>
  <c r="AA195" i="12" s="1"/>
  <c r="CC195" i="12"/>
  <c r="CI204" i="12"/>
  <c r="CC204" i="12"/>
  <c r="AA204" i="12" s="1"/>
  <c r="CI205" i="12"/>
  <c r="CH205" i="12"/>
  <c r="CB205" i="12" s="1"/>
  <c r="CH207" i="12"/>
  <c r="CB207" i="12" s="1"/>
  <c r="CC207" i="12"/>
  <c r="CC211" i="12"/>
  <c r="AA211" i="12" s="1"/>
  <c r="CH211" i="12"/>
  <c r="CB211" i="12" s="1"/>
  <c r="CI214" i="12"/>
  <c r="CH214" i="12"/>
  <c r="CB214" i="12" s="1"/>
  <c r="CC214" i="12"/>
  <c r="AA214" i="12" s="1"/>
  <c r="CI222" i="12"/>
  <c r="CH222" i="12"/>
  <c r="CB222" i="12" s="1"/>
  <c r="CC222" i="12"/>
  <c r="Q236" i="12"/>
  <c r="CC14" i="12"/>
  <c r="CH14" i="12"/>
  <c r="CB14" i="12" s="1"/>
  <c r="AJ14" i="12" s="1"/>
  <c r="CC15" i="12"/>
  <c r="CJ15" i="12"/>
  <c r="CD19" i="12"/>
  <c r="CI19" i="12"/>
  <c r="CC20" i="12"/>
  <c r="CH20" i="12"/>
  <c r="CB20" i="12" s="1"/>
  <c r="AL20" i="12" s="1"/>
  <c r="CI22" i="12"/>
  <c r="CE22" i="12"/>
  <c r="CC22" i="12"/>
  <c r="CH22" i="12"/>
  <c r="CB22" i="12" s="1"/>
  <c r="AL22" i="12" s="1"/>
  <c r="CI23" i="12"/>
  <c r="CE23" i="12"/>
  <c r="CC23" i="12"/>
  <c r="CH23" i="12"/>
  <c r="CB23" i="12" s="1"/>
  <c r="AL23" i="12" s="1"/>
  <c r="CI24" i="12"/>
  <c r="CE24" i="12"/>
  <c r="CC24" i="12"/>
  <c r="CH24" i="12"/>
  <c r="CB24" i="12" s="1"/>
  <c r="AL24" i="12" s="1"/>
  <c r="CI25" i="12"/>
  <c r="CE25" i="12"/>
  <c r="CC25" i="12"/>
  <c r="CH25" i="12"/>
  <c r="CB25" i="12" s="1"/>
  <c r="AL25" i="12" s="1"/>
  <c r="CI26" i="12"/>
  <c r="CE26" i="12"/>
  <c r="CC26" i="12"/>
  <c r="CH26" i="12"/>
  <c r="CB26" i="12" s="1"/>
  <c r="AL26" i="12" s="1"/>
  <c r="CI27" i="12"/>
  <c r="CE27" i="12"/>
  <c r="CC27" i="12"/>
  <c r="CH27" i="12"/>
  <c r="CB27" i="12" s="1"/>
  <c r="AL27" i="12" s="1"/>
  <c r="CI28" i="12"/>
  <c r="CE28" i="12"/>
  <c r="CC28" i="12"/>
  <c r="CH28" i="12"/>
  <c r="CB28" i="12" s="1"/>
  <c r="AL28" i="12" s="1"/>
  <c r="CI29" i="12"/>
  <c r="CE29" i="12"/>
  <c r="CC29" i="12"/>
  <c r="CH29" i="12"/>
  <c r="CB29" i="12" s="1"/>
  <c r="AL29" i="12" s="1"/>
  <c r="CI30" i="12"/>
  <c r="CE30" i="12"/>
  <c r="CC30" i="12"/>
  <c r="CH30" i="12"/>
  <c r="CB30" i="12" s="1"/>
  <c r="AL30" i="12" s="1"/>
  <c r="CI31" i="12"/>
  <c r="CE31" i="12"/>
  <c r="CC31" i="12"/>
  <c r="CH31" i="12"/>
  <c r="CB31" i="12" s="1"/>
  <c r="AL31" i="12" s="1"/>
  <c r="CI32" i="12"/>
  <c r="CE32" i="12"/>
  <c r="CC32" i="12"/>
  <c r="CH32" i="12"/>
  <c r="CB32" i="12" s="1"/>
  <c r="AL32" i="12" s="1"/>
  <c r="CI33" i="12"/>
  <c r="CE33" i="12"/>
  <c r="CC33" i="12"/>
  <c r="CH33" i="12"/>
  <c r="CB33" i="12" s="1"/>
  <c r="AL33" i="12" s="1"/>
  <c r="CI34" i="12"/>
  <c r="CE34" i="12"/>
  <c r="CC34" i="12"/>
  <c r="CH34" i="12"/>
  <c r="CB34" i="12" s="1"/>
  <c r="AL34" i="12" s="1"/>
  <c r="D38" i="12"/>
  <c r="A301" i="12" s="1"/>
  <c r="CE43" i="12"/>
  <c r="CK43" i="12"/>
  <c r="CK45" i="12"/>
  <c r="CC47" i="12"/>
  <c r="CK47" i="12"/>
  <c r="CH50" i="12"/>
  <c r="CB50" i="12" s="1"/>
  <c r="CC50" i="12"/>
  <c r="CJ51" i="12"/>
  <c r="CE51" i="12"/>
  <c r="CC51" i="12"/>
  <c r="AJ51" i="12" s="1"/>
  <c r="CI51" i="12"/>
  <c r="CD52" i="12"/>
  <c r="CJ52" i="12"/>
  <c r="CH54" i="12"/>
  <c r="CB54" i="12" s="1"/>
  <c r="CC54" i="12"/>
  <c r="CJ55" i="12"/>
  <c r="CE55" i="12"/>
  <c r="CC55" i="12"/>
  <c r="CI55" i="12"/>
  <c r="CI59" i="12"/>
  <c r="CH82" i="12"/>
  <c r="CK84" i="12"/>
  <c r="CE84" i="12" s="1"/>
  <c r="CG84" i="12"/>
  <c r="CA84" i="12" s="1"/>
  <c r="T84" i="12" s="1"/>
  <c r="CB84" i="12"/>
  <c r="CD84" i="12"/>
  <c r="CJ84" i="12"/>
  <c r="CJ107" i="12"/>
  <c r="CH107" i="12"/>
  <c r="CB107" i="12"/>
  <c r="CG107" i="12"/>
  <c r="CA107" i="12" s="1"/>
  <c r="CK107" i="12"/>
  <c r="CE107" i="12" s="1"/>
  <c r="D111" i="12"/>
  <c r="CH116" i="12"/>
  <c r="CB116" i="12"/>
  <c r="S116" i="12" s="1"/>
  <c r="CI116" i="12"/>
  <c r="CH118" i="12"/>
  <c r="CB118" i="12"/>
  <c r="CI118" i="12"/>
  <c r="CH120" i="12"/>
  <c r="CB120" i="12"/>
  <c r="CI120" i="12"/>
  <c r="D122" i="12"/>
  <c r="CG160" i="12"/>
  <c r="CA160" i="12" s="1"/>
  <c r="AE160" i="12" s="1"/>
  <c r="CG162" i="12"/>
  <c r="CA162" i="12" s="1"/>
  <c r="CI178" i="12"/>
  <c r="CC178" i="12"/>
  <c r="CH178" i="12"/>
  <c r="CB178" i="12" s="1"/>
  <c r="AA178" i="12" s="1"/>
  <c r="CI186" i="12"/>
  <c r="CC186" i="12"/>
  <c r="AA186" i="12" s="1"/>
  <c r="CH186" i="12"/>
  <c r="CB186" i="12" s="1"/>
  <c r="CH208" i="12"/>
  <c r="CB208" i="12" s="1"/>
  <c r="AA208" i="12" s="1"/>
  <c r="AA209" i="12"/>
  <c r="CC219" i="12"/>
  <c r="CI219" i="12"/>
  <c r="AA222" i="12"/>
  <c r="CI224" i="12"/>
  <c r="CC224" i="12"/>
  <c r="CI226" i="12"/>
  <c r="CC226" i="12"/>
  <c r="CH226" i="12"/>
  <c r="CB226" i="12" s="1"/>
  <c r="AA226" i="12" s="1"/>
  <c r="CD14" i="12"/>
  <c r="CI14" i="12"/>
  <c r="CE15" i="12"/>
  <c r="CK15" i="12"/>
  <c r="CE19" i="12"/>
  <c r="CK19" i="12"/>
  <c r="CD20" i="12"/>
  <c r="CI20" i="12"/>
  <c r="CD22" i="12"/>
  <c r="CJ22" i="12"/>
  <c r="CD23" i="12"/>
  <c r="CJ23" i="12"/>
  <c r="CD24" i="12"/>
  <c r="CJ24" i="12"/>
  <c r="CD25" i="12"/>
  <c r="CJ25" i="12"/>
  <c r="CD26" i="12"/>
  <c r="CJ26" i="12"/>
  <c r="CD27" i="12"/>
  <c r="CJ27" i="12"/>
  <c r="CD28" i="12"/>
  <c r="CJ28" i="12"/>
  <c r="CD29" i="12"/>
  <c r="CJ29" i="12"/>
  <c r="CD30" i="12"/>
  <c r="CJ30" i="12"/>
  <c r="CD31" i="12"/>
  <c r="CJ31" i="12"/>
  <c r="CD32" i="12"/>
  <c r="CJ32" i="12"/>
  <c r="CD33" i="12"/>
  <c r="CJ33" i="12"/>
  <c r="CD34" i="12"/>
  <c r="CJ34" i="12"/>
  <c r="E38" i="12"/>
  <c r="D44" i="12"/>
  <c r="CD45" i="12"/>
  <c r="D46" i="12"/>
  <c r="CE47" i="12"/>
  <c r="AJ47" i="12" s="1"/>
  <c r="CH49" i="12"/>
  <c r="CB49" i="12" s="1"/>
  <c r="AJ49" i="12" s="1"/>
  <c r="CI50" i="12"/>
  <c r="CD51" i="12"/>
  <c r="CK51" i="12"/>
  <c r="CE52" i="12"/>
  <c r="CK52" i="12"/>
  <c r="CH53" i="12"/>
  <c r="CB53" i="12" s="1"/>
  <c r="CI54" i="12"/>
  <c r="CD55" i="12"/>
  <c r="CK55" i="12"/>
  <c r="D58" i="12"/>
  <c r="CD59" i="12"/>
  <c r="CJ59" i="12"/>
  <c r="CH83" i="12"/>
  <c r="CK85" i="12"/>
  <c r="CE85" i="12" s="1"/>
  <c r="CG85" i="12"/>
  <c r="CA85" i="12" s="1"/>
  <c r="CB85" i="12"/>
  <c r="CD85" i="12"/>
  <c r="CJ85" i="12"/>
  <c r="CJ86" i="12"/>
  <c r="T90" i="12"/>
  <c r="CJ106" i="12"/>
  <c r="CH106" i="12"/>
  <c r="CB106" i="12"/>
  <c r="CG106" i="12"/>
  <c r="CA106" i="12" s="1"/>
  <c r="T106" i="12" s="1"/>
  <c r="CJ110" i="12"/>
  <c r="CH110" i="12"/>
  <c r="CB110" i="12"/>
  <c r="CG110" i="12"/>
  <c r="CA110" i="12" s="1"/>
  <c r="T110" i="12" s="1"/>
  <c r="CC116" i="12"/>
  <c r="CC118" i="12"/>
  <c r="CC120" i="12"/>
  <c r="D128" i="12"/>
  <c r="CH160" i="12"/>
  <c r="CB160" i="12" s="1"/>
  <c r="CH162" i="12"/>
  <c r="CB162" i="12" s="1"/>
  <c r="CH177" i="12"/>
  <c r="CB177" i="12" s="1"/>
  <c r="AA177" i="12" s="1"/>
  <c r="CC179" i="12"/>
  <c r="CH179" i="12"/>
  <c r="CB179" i="12" s="1"/>
  <c r="AA179" i="12" s="1"/>
  <c r="CI182" i="12"/>
  <c r="CH182" i="12"/>
  <c r="CB182" i="12" s="1"/>
  <c r="AA182" i="12" s="1"/>
  <c r="CC182" i="12"/>
  <c r="CH187" i="12"/>
  <c r="CB187" i="12" s="1"/>
  <c r="CI190" i="12"/>
  <c r="CH190" i="12"/>
  <c r="CB190" i="12" s="1"/>
  <c r="AA190" i="12" s="1"/>
  <c r="CC190" i="12"/>
  <c r="AA197" i="12"/>
  <c r="CI198" i="12"/>
  <c r="CC198" i="12"/>
  <c r="AA198" i="12" s="1"/>
  <c r="CH203" i="12"/>
  <c r="CB203" i="12" s="1"/>
  <c r="AA203" i="12" s="1"/>
  <c r="CI206" i="12"/>
  <c r="CH206" i="12"/>
  <c r="CB206" i="12" s="1"/>
  <c r="AA206" i="12" s="1"/>
  <c r="CC206" i="12"/>
  <c r="CI207" i="12"/>
  <c r="CI211" i="12"/>
  <c r="D215" i="12"/>
  <c r="CI217" i="12"/>
  <c r="CH217" i="12"/>
  <c r="CB217" i="12" s="1"/>
  <c r="CI220" i="12"/>
  <c r="CC220" i="12"/>
  <c r="AA220" i="12" s="1"/>
  <c r="CI221" i="12"/>
  <c r="CH221" i="12"/>
  <c r="CB221" i="12" s="1"/>
  <c r="CH223" i="12"/>
  <c r="CB223" i="12" s="1"/>
  <c r="AA223" i="12" s="1"/>
  <c r="CC223" i="12"/>
  <c r="CH225" i="12"/>
  <c r="CB225" i="12" s="1"/>
  <c r="AA225" i="12" s="1"/>
  <c r="CD108" i="12"/>
  <c r="CK108" i="12"/>
  <c r="CE108" i="12" s="1"/>
  <c r="CH180" i="12"/>
  <c r="CB180" i="12" s="1"/>
  <c r="AA180" i="12" s="1"/>
  <c r="AA185" i="12"/>
  <c r="CI197" i="12"/>
  <c r="CH212" i="12"/>
  <c r="CB212" i="12" s="1"/>
  <c r="AA212" i="12" s="1"/>
  <c r="AA217" i="12"/>
  <c r="AA219" i="12"/>
  <c r="CD105" i="12"/>
  <c r="T105" i="12" s="1"/>
  <c r="CK105" i="12"/>
  <c r="CE105" i="12" s="1"/>
  <c r="CG108" i="12"/>
  <c r="CA108" i="12" s="1"/>
  <c r="T108" i="12" s="1"/>
  <c r="CD109" i="12"/>
  <c r="CK109" i="12"/>
  <c r="CE109" i="12" s="1"/>
  <c r="T109" i="12" s="1"/>
  <c r="CG117" i="12"/>
  <c r="CA117" i="12" s="1"/>
  <c r="S117" i="12" s="1"/>
  <c r="CG119" i="12"/>
  <c r="CA119" i="12" s="1"/>
  <c r="S119" i="12" s="1"/>
  <c r="CG121" i="12"/>
  <c r="CA121" i="12" s="1"/>
  <c r="S121" i="12" s="1"/>
  <c r="CG133" i="12"/>
  <c r="CA133" i="12" s="1"/>
  <c r="Q133" i="12" s="1"/>
  <c r="D133" i="12"/>
  <c r="CG137" i="12"/>
  <c r="CA137" i="12" s="1"/>
  <c r="Q137" i="12" s="1"/>
  <c r="D137" i="12"/>
  <c r="D141" i="12"/>
  <c r="CG141" i="12" s="1"/>
  <c r="CA141" i="12" s="1"/>
  <c r="Q141" i="12" s="1"/>
  <c r="D145" i="12"/>
  <c r="CG145" i="12" s="1"/>
  <c r="CA145" i="12" s="1"/>
  <c r="Q145" i="12" s="1"/>
  <c r="D149" i="12"/>
  <c r="CG149" i="12" s="1"/>
  <c r="CA149" i="12" s="1"/>
  <c r="Q149" i="12" s="1"/>
  <c r="D153" i="12"/>
  <c r="CG153" i="12" s="1"/>
  <c r="CA153" i="12" s="1"/>
  <c r="Q153" i="12" s="1"/>
  <c r="D181" i="12"/>
  <c r="CC196" i="12"/>
  <c r="AA196" i="12" s="1"/>
  <c r="AA205" i="12"/>
  <c r="D213" i="12"/>
  <c r="AA221" i="12"/>
  <c r="D229" i="12"/>
  <c r="CD102" i="12"/>
  <c r="T102" i="12" s="1"/>
  <c r="CD104" i="12"/>
  <c r="T104" i="12" s="1"/>
  <c r="AA207" i="12"/>
  <c r="CG235" i="12"/>
  <c r="CA235" i="12" s="1"/>
  <c r="Q235" i="12" s="1"/>
  <c r="CG237" i="12"/>
  <c r="CA237" i="12" s="1"/>
  <c r="Q237" i="12" s="1"/>
  <c r="CG240" i="12"/>
  <c r="CA240" i="12" s="1"/>
  <c r="Q240" i="12" s="1"/>
  <c r="E246" i="11"/>
  <c r="D246" i="11"/>
  <c r="CI240" i="11"/>
  <c r="CH240" i="11"/>
  <c r="CG240" i="11"/>
  <c r="CA240" i="11" s="1"/>
  <c r="CB240" i="11"/>
  <c r="Q240" i="11"/>
  <c r="D240" i="11"/>
  <c r="CC240" i="11" s="1"/>
  <c r="CI239" i="11"/>
  <c r="CH239" i="11"/>
  <c r="CG239" i="11"/>
  <c r="CA239" i="11" s="1"/>
  <c r="Q239" i="11" s="1"/>
  <c r="CB239" i="11"/>
  <c r="D239" i="11"/>
  <c r="CC239" i="11" s="1"/>
  <c r="CI237" i="11"/>
  <c r="CH237" i="11"/>
  <c r="CG237" i="11"/>
  <c r="CA237" i="11" s="1"/>
  <c r="CB237" i="11"/>
  <c r="Q237" i="11"/>
  <c r="D237" i="11"/>
  <c r="CC237" i="11" s="1"/>
  <c r="CI236" i="11"/>
  <c r="CH236" i="11"/>
  <c r="CG236" i="11"/>
  <c r="CA236" i="11" s="1"/>
  <c r="Q236" i="11" s="1"/>
  <c r="CB236" i="11"/>
  <c r="D236" i="11"/>
  <c r="CC236" i="11" s="1"/>
  <c r="CI235" i="11"/>
  <c r="CH235" i="11"/>
  <c r="CG235" i="11"/>
  <c r="CA235" i="11" s="1"/>
  <c r="CB235" i="11"/>
  <c r="Q235" i="11"/>
  <c r="D235" i="11"/>
  <c r="CC235" i="11" s="1"/>
  <c r="Z230" i="11"/>
  <c r="Y230" i="11"/>
  <c r="X230" i="11"/>
  <c r="W230" i="11"/>
  <c r="V230" i="11"/>
  <c r="U230" i="11"/>
  <c r="T230" i="11"/>
  <c r="S230" i="11"/>
  <c r="R230" i="11"/>
  <c r="Q230" i="11"/>
  <c r="P230" i="11"/>
  <c r="O230" i="11"/>
  <c r="N230" i="11"/>
  <c r="M230" i="11"/>
  <c r="L230" i="11"/>
  <c r="K230" i="11"/>
  <c r="J230" i="11"/>
  <c r="I230" i="11"/>
  <c r="H230" i="11"/>
  <c r="F230" i="11" s="1"/>
  <c r="D230" i="11" s="1"/>
  <c r="G230" i="11"/>
  <c r="E230" i="11"/>
  <c r="Z229" i="11"/>
  <c r="Y229" i="11"/>
  <c r="X229" i="11"/>
  <c r="W229" i="11"/>
  <c r="V229" i="11"/>
  <c r="U229" i="11"/>
  <c r="T229" i="11"/>
  <c r="S229" i="11"/>
  <c r="R229" i="11"/>
  <c r="Q229" i="11"/>
  <c r="P229" i="11"/>
  <c r="O229" i="11"/>
  <c r="N229" i="11"/>
  <c r="M229" i="11"/>
  <c r="L229" i="11"/>
  <c r="K229" i="11"/>
  <c r="J229" i="11"/>
  <c r="I229" i="11"/>
  <c r="H229" i="11"/>
  <c r="F229" i="11" s="1"/>
  <c r="G229" i="11"/>
  <c r="E229" i="11" s="1"/>
  <c r="D229" i="11" s="1"/>
  <c r="Z228" i="11"/>
  <c r="Y228" i="11"/>
  <c r="X228" i="11"/>
  <c r="W228" i="11"/>
  <c r="V228" i="11"/>
  <c r="U228" i="11"/>
  <c r="T228" i="11"/>
  <c r="S228" i="11"/>
  <c r="R228" i="11"/>
  <c r="Q228" i="11"/>
  <c r="P228" i="11"/>
  <c r="O228" i="11"/>
  <c r="N228" i="11"/>
  <c r="M228" i="11"/>
  <c r="L228" i="11"/>
  <c r="K228" i="11"/>
  <c r="J228" i="11"/>
  <c r="I228" i="11"/>
  <c r="H228" i="11"/>
  <c r="G228" i="11"/>
  <c r="E228" i="11" s="1"/>
  <c r="F228" i="11"/>
  <c r="Z227" i="11"/>
  <c r="Y227" i="11"/>
  <c r="X227" i="11"/>
  <c r="W227" i="11"/>
  <c r="V227" i="11"/>
  <c r="U227" i="11"/>
  <c r="T227" i="11"/>
  <c r="S227" i="11"/>
  <c r="R227" i="11"/>
  <c r="Q227" i="11"/>
  <c r="P227" i="11"/>
  <c r="O227" i="11"/>
  <c r="N227" i="11"/>
  <c r="M227" i="11"/>
  <c r="L227" i="11"/>
  <c r="K227" i="11"/>
  <c r="J227" i="11"/>
  <c r="I227" i="11"/>
  <c r="H227" i="11"/>
  <c r="G227" i="11"/>
  <c r="F227" i="11"/>
  <c r="E227" i="11"/>
  <c r="D227" i="11" s="1"/>
  <c r="CG226" i="11"/>
  <c r="CA226" i="11" s="1"/>
  <c r="F226" i="11"/>
  <c r="E226" i="11"/>
  <c r="D226" i="11"/>
  <c r="CI226" i="11" s="1"/>
  <c r="CG225" i="11"/>
  <c r="CA225" i="11" s="1"/>
  <c r="F225" i="11"/>
  <c r="E225" i="11"/>
  <c r="D225" i="11" s="1"/>
  <c r="CG224" i="11"/>
  <c r="CA224" i="11" s="1"/>
  <c r="F224" i="11"/>
  <c r="E224" i="11"/>
  <c r="D224" i="11" s="1"/>
  <c r="CG223" i="11"/>
  <c r="CA223" i="11" s="1"/>
  <c r="F223" i="11"/>
  <c r="E223" i="11"/>
  <c r="D223" i="11" s="1"/>
  <c r="CG222" i="11"/>
  <c r="CA222" i="11" s="1"/>
  <c r="F222" i="11"/>
  <c r="E222" i="11"/>
  <c r="D222" i="11" s="1"/>
  <c r="CG221" i="11"/>
  <c r="CA221" i="11" s="1"/>
  <c r="F221" i="11"/>
  <c r="E221" i="11"/>
  <c r="D221" i="11" s="1"/>
  <c r="CG220" i="11"/>
  <c r="CA220" i="11" s="1"/>
  <c r="F220" i="11"/>
  <c r="E220" i="11"/>
  <c r="D220" i="11" s="1"/>
  <c r="CG219" i="11"/>
  <c r="CA219" i="11" s="1"/>
  <c r="F219" i="11"/>
  <c r="E219" i="11"/>
  <c r="D219" i="11" s="1"/>
  <c r="CG218" i="11"/>
  <c r="CA218" i="11" s="1"/>
  <c r="F218" i="11"/>
  <c r="E218" i="11"/>
  <c r="D218" i="11" s="1"/>
  <c r="CI217" i="11"/>
  <c r="CG217" i="11"/>
  <c r="CA217" i="11" s="1"/>
  <c r="F217" i="11"/>
  <c r="E217" i="11"/>
  <c r="D217" i="11" s="1"/>
  <c r="CG216" i="11"/>
  <c r="CA216" i="11" s="1"/>
  <c r="F216" i="11"/>
  <c r="E216" i="11"/>
  <c r="D216" i="11" s="1"/>
  <c r="CG215" i="11"/>
  <c r="CA215" i="11" s="1"/>
  <c r="F215" i="11"/>
  <c r="E215" i="11"/>
  <c r="D215" i="11" s="1"/>
  <c r="CG214" i="11"/>
  <c r="CA214" i="11" s="1"/>
  <c r="F214" i="11"/>
  <c r="E214" i="11"/>
  <c r="D214" i="11" s="1"/>
  <c r="CG213" i="11"/>
  <c r="CA213" i="11" s="1"/>
  <c r="F213" i="11"/>
  <c r="E213" i="11"/>
  <c r="D213" i="11" s="1"/>
  <c r="CG212" i="11"/>
  <c r="CA212" i="11" s="1"/>
  <c r="F212" i="11"/>
  <c r="E212" i="11"/>
  <c r="D212" i="11" s="1"/>
  <c r="CG211" i="11"/>
  <c r="CA211" i="11" s="1"/>
  <c r="F211" i="11"/>
  <c r="E211" i="11"/>
  <c r="D211" i="11" s="1"/>
  <c r="CG210" i="11"/>
  <c r="CA210" i="11" s="1"/>
  <c r="F210" i="11"/>
  <c r="E210" i="11"/>
  <c r="D210" i="11" s="1"/>
  <c r="CG209" i="11"/>
  <c r="CA209" i="11" s="1"/>
  <c r="F209" i="11"/>
  <c r="E209" i="11"/>
  <c r="D209" i="11" s="1"/>
  <c r="CG208" i="11"/>
  <c r="CA208" i="11" s="1"/>
  <c r="F208" i="11"/>
  <c r="E208" i="11"/>
  <c r="D208" i="11" s="1"/>
  <c r="CG207" i="11"/>
  <c r="CA207" i="11" s="1"/>
  <c r="F207" i="11"/>
  <c r="E207" i="11"/>
  <c r="D207" i="11" s="1"/>
  <c r="CG206" i="11"/>
  <c r="CA206" i="11" s="1"/>
  <c r="F206" i="11"/>
  <c r="E206" i="11"/>
  <c r="D206" i="11" s="1"/>
  <c r="CG205" i="11"/>
  <c r="CA205" i="11" s="1"/>
  <c r="F205" i="11"/>
  <c r="E205" i="11"/>
  <c r="D205" i="11" s="1"/>
  <c r="CG204" i="11"/>
  <c r="CA204" i="11" s="1"/>
  <c r="F204" i="11"/>
  <c r="E204" i="11"/>
  <c r="D204" i="11" s="1"/>
  <c r="CG203" i="11"/>
  <c r="CA203" i="11" s="1"/>
  <c r="F203" i="11"/>
  <c r="E203" i="11"/>
  <c r="D203" i="11" s="1"/>
  <c r="AA202" i="11"/>
  <c r="F202" i="11"/>
  <c r="E202" i="11"/>
  <c r="D202" i="11" s="1"/>
  <c r="CH202" i="11" s="1"/>
  <c r="CB202" i="11" s="1"/>
  <c r="F201" i="11"/>
  <c r="E201" i="11"/>
  <c r="D201" i="11" s="1"/>
  <c r="CH201" i="11" s="1"/>
  <c r="CB201" i="11" s="1"/>
  <c r="AA201" i="11" s="1"/>
  <c r="F200" i="11"/>
  <c r="E200" i="11"/>
  <c r="D200" i="11" s="1"/>
  <c r="CH200" i="11" s="1"/>
  <c r="CB200" i="11" s="1"/>
  <c r="AA200" i="11" s="1"/>
  <c r="CH199" i="11"/>
  <c r="CB199" i="11" s="1"/>
  <c r="AA199" i="11" s="1"/>
  <c r="F199" i="11"/>
  <c r="E199" i="11"/>
  <c r="D199" i="11" s="1"/>
  <c r="CG198" i="11"/>
  <c r="CA198" i="11" s="1"/>
  <c r="F198" i="11"/>
  <c r="E198" i="11"/>
  <c r="D198" i="11" s="1"/>
  <c r="CI197" i="11"/>
  <c r="CG197" i="11"/>
  <c r="CA197" i="11" s="1"/>
  <c r="F197" i="11"/>
  <c r="E197" i="11"/>
  <c r="D197" i="11" s="1"/>
  <c r="CG196" i="11"/>
  <c r="CA196" i="11" s="1"/>
  <c r="F196" i="11"/>
  <c r="E196" i="11"/>
  <c r="D196" i="11" s="1"/>
  <c r="CG195" i="11"/>
  <c r="CA195" i="11" s="1"/>
  <c r="F195" i="11"/>
  <c r="E195" i="11"/>
  <c r="D195" i="11" s="1"/>
  <c r="F194" i="11"/>
  <c r="E194" i="11"/>
  <c r="D194" i="11" s="1"/>
  <c r="CH194" i="11" s="1"/>
  <c r="CB194" i="11" s="1"/>
  <c r="AA194" i="11" s="1"/>
  <c r="CH193" i="11"/>
  <c r="CB193" i="11" s="1"/>
  <c r="AA193" i="11" s="1"/>
  <c r="F193" i="11"/>
  <c r="E193" i="11"/>
  <c r="D193" i="11" s="1"/>
  <c r="AA192" i="11"/>
  <c r="F192" i="11"/>
  <c r="E192" i="11"/>
  <c r="D192" i="11" s="1"/>
  <c r="CH192" i="11" s="1"/>
  <c r="CB192" i="11" s="1"/>
  <c r="F191" i="11"/>
  <c r="E191" i="11"/>
  <c r="D191" i="11" s="1"/>
  <c r="CH191" i="11" s="1"/>
  <c r="CB191" i="11" s="1"/>
  <c r="AA191" i="11" s="1"/>
  <c r="CG190" i="11"/>
  <c r="CA190" i="11" s="1"/>
  <c r="F190" i="11"/>
  <c r="E190" i="11"/>
  <c r="D190" i="11" s="1"/>
  <c r="CG189" i="11"/>
  <c r="CA189" i="11" s="1"/>
  <c r="F189" i="11"/>
  <c r="E189" i="11"/>
  <c r="D189" i="11" s="1"/>
  <c r="CG188" i="11"/>
  <c r="CA188" i="11" s="1"/>
  <c r="F188" i="11"/>
  <c r="E188" i="11"/>
  <c r="D188" i="11" s="1"/>
  <c r="CG187" i="11"/>
  <c r="CA187" i="11" s="1"/>
  <c r="F187" i="11"/>
  <c r="E187" i="11"/>
  <c r="CG186" i="11"/>
  <c r="CA186" i="11" s="1"/>
  <c r="F186" i="11"/>
  <c r="E186" i="11"/>
  <c r="D186" i="11" s="1"/>
  <c r="CG185" i="11"/>
  <c r="CA185" i="11" s="1"/>
  <c r="F185" i="11"/>
  <c r="E185" i="11"/>
  <c r="CG184" i="11"/>
  <c r="CA184" i="11" s="1"/>
  <c r="F184" i="11"/>
  <c r="E184" i="11"/>
  <c r="CH183" i="11"/>
  <c r="CB183" i="11" s="1"/>
  <c r="CG183" i="11"/>
  <c r="CA183" i="11"/>
  <c r="F183" i="11"/>
  <c r="E183" i="11"/>
  <c r="D183" i="11"/>
  <c r="CG182" i="11"/>
  <c r="CA182" i="11"/>
  <c r="F182" i="11"/>
  <c r="E182" i="11"/>
  <c r="D182" i="11" s="1"/>
  <c r="CG181" i="11"/>
  <c r="CA181" i="11"/>
  <c r="F181" i="11"/>
  <c r="E181" i="11"/>
  <c r="D181" i="11"/>
  <c r="CG180" i="11"/>
  <c r="CA180" i="11"/>
  <c r="F180" i="11"/>
  <c r="E180" i="11"/>
  <c r="CH179" i="11"/>
  <c r="CB179" i="11" s="1"/>
  <c r="CG179" i="11"/>
  <c r="CA179" i="11"/>
  <c r="F179" i="11"/>
  <c r="E179" i="11"/>
  <c r="D179" i="11"/>
  <c r="CG178" i="11"/>
  <c r="CA178" i="11" s="1"/>
  <c r="F178" i="11"/>
  <c r="E178" i="11"/>
  <c r="CH177" i="11"/>
  <c r="CB177" i="11" s="1"/>
  <c r="CG177" i="11"/>
  <c r="CA177" i="11"/>
  <c r="F177" i="11"/>
  <c r="E177" i="11"/>
  <c r="D177" i="11"/>
  <c r="D172" i="11"/>
  <c r="CG172" i="11" s="1"/>
  <c r="CA172" i="11" s="1"/>
  <c r="K172" i="11" s="1"/>
  <c r="D171" i="11"/>
  <c r="CG171" i="11" s="1"/>
  <c r="CA171" i="11" s="1"/>
  <c r="K171" i="11" s="1"/>
  <c r="D170" i="11"/>
  <c r="CG170" i="11" s="1"/>
  <c r="CA170" i="11" s="1"/>
  <c r="K170" i="11" s="1"/>
  <c r="D169" i="11"/>
  <c r="CG169" i="11" s="1"/>
  <c r="CA169" i="11" s="1"/>
  <c r="K169" i="11" s="1"/>
  <c r="CG163" i="11"/>
  <c r="CA163" i="11" s="1"/>
  <c r="F163" i="11"/>
  <c r="E163" i="11"/>
  <c r="D163" i="11"/>
  <c r="F162" i="11"/>
  <c r="E162" i="11"/>
  <c r="D162" i="11"/>
  <c r="CG161" i="11"/>
  <c r="CA161" i="11" s="1"/>
  <c r="F161" i="11"/>
  <c r="E161" i="11"/>
  <c r="D161" i="11"/>
  <c r="F160" i="11"/>
  <c r="E160" i="11"/>
  <c r="D160" i="11"/>
  <c r="F155" i="11"/>
  <c r="E155" i="11"/>
  <c r="CA154" i="11"/>
  <c r="Q154" i="11" s="1"/>
  <c r="F154" i="11"/>
  <c r="E154" i="11"/>
  <c r="D154" i="11"/>
  <c r="CG154" i="11" s="1"/>
  <c r="F153" i="11"/>
  <c r="E153" i="11"/>
  <c r="CA152" i="11"/>
  <c r="Q152" i="11" s="1"/>
  <c r="F152" i="11"/>
  <c r="E152" i="11"/>
  <c r="D152" i="11"/>
  <c r="CG152" i="11" s="1"/>
  <c r="F151" i="11"/>
  <c r="E151" i="11"/>
  <c r="CA150" i="11"/>
  <c r="Q150" i="11" s="1"/>
  <c r="F150" i="11"/>
  <c r="E150" i="11"/>
  <c r="D150" i="11"/>
  <c r="CG150" i="11" s="1"/>
  <c r="F149" i="11"/>
  <c r="E149" i="11"/>
  <c r="CA148" i="11"/>
  <c r="Q148" i="11" s="1"/>
  <c r="F148" i="11"/>
  <c r="E148" i="11"/>
  <c r="D148" i="11"/>
  <c r="CG148" i="11" s="1"/>
  <c r="F147" i="11"/>
  <c r="E147" i="11"/>
  <c r="CA146" i="11"/>
  <c r="Q146" i="11" s="1"/>
  <c r="F146" i="11"/>
  <c r="E146" i="11"/>
  <c r="D146" i="11"/>
  <c r="CG146" i="11" s="1"/>
  <c r="F145" i="11"/>
  <c r="E145" i="11"/>
  <c r="CA144" i="11"/>
  <c r="Q144" i="11" s="1"/>
  <c r="F144" i="11"/>
  <c r="E144" i="11"/>
  <c r="D144" i="11"/>
  <c r="CG144" i="11" s="1"/>
  <c r="F143" i="11"/>
  <c r="E143" i="11"/>
  <c r="CA142" i="11"/>
  <c r="Q142" i="11" s="1"/>
  <c r="F142" i="11"/>
  <c r="E142" i="11"/>
  <c r="D142" i="11"/>
  <c r="CG142" i="11" s="1"/>
  <c r="F141" i="11"/>
  <c r="E141" i="11"/>
  <c r="CA140" i="11"/>
  <c r="Q140" i="11" s="1"/>
  <c r="E140" i="11"/>
  <c r="CG140" i="11" s="1"/>
  <c r="D140" i="11"/>
  <c r="CG139" i="11"/>
  <c r="CA139" i="11" s="1"/>
  <c r="Q139" i="11" s="1"/>
  <c r="E139" i="11"/>
  <c r="D139" i="11"/>
  <c r="CG138" i="11"/>
  <c r="CA138" i="11" s="1"/>
  <c r="Q138" i="11" s="1"/>
  <c r="E138" i="11"/>
  <c r="D138" i="11"/>
  <c r="E137" i="11"/>
  <c r="CA136" i="11"/>
  <c r="Q136" i="11"/>
  <c r="F136" i="11"/>
  <c r="CG136" i="11" s="1"/>
  <c r="D136" i="11"/>
  <c r="CG135" i="11"/>
  <c r="CA135" i="11"/>
  <c r="Q135" i="11" s="1"/>
  <c r="F135" i="11"/>
  <c r="D135" i="11"/>
  <c r="F134" i="11"/>
  <c r="F130" i="11" s="1"/>
  <c r="D130" i="11" s="1"/>
  <c r="F133" i="11"/>
  <c r="F132" i="11"/>
  <c r="CG132" i="11" s="1"/>
  <c r="CA132" i="11" s="1"/>
  <c r="Q132" i="11" s="1"/>
  <c r="D132" i="11"/>
  <c r="CG131" i="11"/>
  <c r="CA131" i="11" s="1"/>
  <c r="Q131" i="11" s="1"/>
  <c r="F131" i="11"/>
  <c r="D131" i="11"/>
  <c r="P130" i="11"/>
  <c r="O130" i="11"/>
  <c r="N130" i="11"/>
  <c r="L130" i="11"/>
  <c r="Q129" i="11"/>
  <c r="F129" i="11"/>
  <c r="CG129" i="11" s="1"/>
  <c r="CA129" i="11" s="1"/>
  <c r="D129" i="11"/>
  <c r="CG128" i="11"/>
  <c r="CA128" i="11"/>
  <c r="Q128" i="11" s="1"/>
  <c r="F128" i="11"/>
  <c r="D128" i="11"/>
  <c r="F127" i="11"/>
  <c r="R122" i="11"/>
  <c r="Q122" i="11"/>
  <c r="P122" i="11"/>
  <c r="O122" i="11"/>
  <c r="N122" i="11"/>
  <c r="M122" i="11"/>
  <c r="L122" i="11"/>
  <c r="K122" i="11"/>
  <c r="J122" i="11"/>
  <c r="I122" i="11"/>
  <c r="H122" i="11"/>
  <c r="G122" i="11"/>
  <c r="F122" i="11"/>
  <c r="E122" i="11"/>
  <c r="D121" i="11"/>
  <c r="D122" i="11" s="1"/>
  <c r="CI120" i="11"/>
  <c r="CH120" i="11"/>
  <c r="CB120" i="11"/>
  <c r="CA120" i="11"/>
  <c r="D120" i="11"/>
  <c r="CG120" i="11" s="1"/>
  <c r="CI119" i="11"/>
  <c r="CH119" i="11"/>
  <c r="CG119" i="11"/>
  <c r="CA119" i="11" s="1"/>
  <c r="CB119" i="11"/>
  <c r="S119" i="11" s="1"/>
  <c r="D119" i="11"/>
  <c r="CC119" i="11" s="1"/>
  <c r="CI118" i="11"/>
  <c r="CH118" i="11"/>
  <c r="CG118" i="11"/>
  <c r="CA118" i="11" s="1"/>
  <c r="S118" i="11" s="1"/>
  <c r="CB118" i="11"/>
  <c r="D118" i="11"/>
  <c r="CC118" i="11" s="1"/>
  <c r="CI117" i="11"/>
  <c r="CH117" i="11"/>
  <c r="CG117" i="11"/>
  <c r="CA117" i="11" s="1"/>
  <c r="CB117" i="11"/>
  <c r="S117" i="11" s="1"/>
  <c r="D117" i="11"/>
  <c r="CC117" i="11" s="1"/>
  <c r="CI116" i="11"/>
  <c r="CH116" i="11"/>
  <c r="CG116" i="11"/>
  <c r="CA116" i="11" s="1"/>
  <c r="S116" i="11" s="1"/>
  <c r="CB116" i="11"/>
  <c r="D116" i="11"/>
  <c r="CC116" i="11" s="1"/>
  <c r="S111" i="11"/>
  <c r="R111" i="11"/>
  <c r="Q111" i="11"/>
  <c r="P111" i="11"/>
  <c r="O111" i="11"/>
  <c r="N111" i="11"/>
  <c r="M111" i="11"/>
  <c r="L111" i="11"/>
  <c r="K111" i="11"/>
  <c r="J111" i="11"/>
  <c r="I111" i="11"/>
  <c r="H111" i="11"/>
  <c r="G111" i="11"/>
  <c r="F111" i="11"/>
  <c r="E111" i="11"/>
  <c r="CK110" i="11"/>
  <c r="CE110" i="11" s="1"/>
  <c r="CJ110" i="11"/>
  <c r="CI110" i="11"/>
  <c r="CC110" i="11" s="1"/>
  <c r="CG110" i="11"/>
  <c r="CA110" i="11" s="1"/>
  <c r="CD110" i="11"/>
  <c r="CB110" i="11"/>
  <c r="T110" i="11"/>
  <c r="D110" i="11"/>
  <c r="CH110" i="11" s="1"/>
  <c r="CK109" i="11"/>
  <c r="CE109" i="11" s="1"/>
  <c r="CJ109" i="11"/>
  <c r="CI109" i="11"/>
  <c r="CC109" i="11" s="1"/>
  <c r="CG109" i="11"/>
  <c r="CA109" i="11" s="1"/>
  <c r="CD109" i="11"/>
  <c r="CB109" i="11"/>
  <c r="T109" i="11"/>
  <c r="D109" i="11"/>
  <c r="CH109" i="11" s="1"/>
  <c r="CK108" i="11"/>
  <c r="CE108" i="11" s="1"/>
  <c r="CJ108" i="11"/>
  <c r="CI108" i="11"/>
  <c r="CC108" i="11" s="1"/>
  <c r="CG108" i="11"/>
  <c r="CA108" i="11" s="1"/>
  <c r="CD108" i="11"/>
  <c r="CB108" i="11"/>
  <c r="T108" i="11"/>
  <c r="D108" i="11"/>
  <c r="CH108" i="11" s="1"/>
  <c r="CK107" i="11"/>
  <c r="CE107" i="11" s="1"/>
  <c r="CJ107" i="11"/>
  <c r="CI107" i="11"/>
  <c r="CC107" i="11" s="1"/>
  <c r="CG107" i="11"/>
  <c r="CA107" i="11" s="1"/>
  <c r="CD107" i="11"/>
  <c r="CB107" i="11"/>
  <c r="T107" i="11"/>
  <c r="D107" i="11"/>
  <c r="CH107" i="11" s="1"/>
  <c r="CK106" i="11"/>
  <c r="CE106" i="11" s="1"/>
  <c r="CJ106" i="11"/>
  <c r="CI106" i="11"/>
  <c r="CC106" i="11" s="1"/>
  <c r="CG106" i="11"/>
  <c r="CA106" i="11" s="1"/>
  <c r="CD106" i="11"/>
  <c r="CB106" i="11"/>
  <c r="T106" i="11"/>
  <c r="D106" i="11"/>
  <c r="CH106" i="11" s="1"/>
  <c r="CK105" i="11"/>
  <c r="CE105" i="11" s="1"/>
  <c r="CJ105" i="11"/>
  <c r="CI105" i="11"/>
  <c r="CC105" i="11" s="1"/>
  <c r="CG105" i="11"/>
  <c r="CA105" i="11" s="1"/>
  <c r="CD105" i="11"/>
  <c r="CB105" i="11"/>
  <c r="T105" i="11"/>
  <c r="D105" i="11"/>
  <c r="CH105" i="11" s="1"/>
  <c r="CK104" i="11"/>
  <c r="CH104" i="11"/>
  <c r="CE104" i="11"/>
  <c r="CB104" i="11"/>
  <c r="D104" i="11"/>
  <c r="CJ104" i="11" s="1"/>
  <c r="CK103" i="11"/>
  <c r="CE103" i="11" s="1"/>
  <c r="CH103" i="11"/>
  <c r="CG103" i="11"/>
  <c r="CB103" i="11"/>
  <c r="CA103" i="11"/>
  <c r="D103" i="11"/>
  <c r="CJ103" i="11" s="1"/>
  <c r="CK102" i="11"/>
  <c r="CE102" i="11" s="1"/>
  <c r="CH102" i="11"/>
  <c r="CB102" i="11"/>
  <c r="D102" i="11"/>
  <c r="CJ102" i="11" s="1"/>
  <c r="CK101" i="11"/>
  <c r="CE101" i="11" s="1"/>
  <c r="CI101" i="11"/>
  <c r="CC101" i="11" s="1"/>
  <c r="CG101" i="11"/>
  <c r="CA101" i="11" s="1"/>
  <c r="T101" i="11" s="1"/>
  <c r="CD101" i="11"/>
  <c r="CB101" i="11"/>
  <c r="D101" i="11"/>
  <c r="CH101" i="11" s="1"/>
  <c r="CK100" i="11"/>
  <c r="CE100" i="11" s="1"/>
  <c r="CI100" i="11"/>
  <c r="CC100" i="11" s="1"/>
  <c r="CG100" i="11"/>
  <c r="CA100" i="11" s="1"/>
  <c r="CD100" i="11"/>
  <c r="T100" i="11" s="1"/>
  <c r="CB100" i="11"/>
  <c r="D100" i="11"/>
  <c r="CH100" i="11" s="1"/>
  <c r="CK99" i="11"/>
  <c r="CI99" i="11"/>
  <c r="CH99" i="11"/>
  <c r="CG99" i="11"/>
  <c r="CE99" i="11"/>
  <c r="CC99" i="11"/>
  <c r="CB99" i="11"/>
  <c r="CA99" i="11"/>
  <c r="T99" i="11"/>
  <c r="D99" i="11"/>
  <c r="CK98" i="11"/>
  <c r="CE98" i="11" s="1"/>
  <c r="T98" i="11" s="1"/>
  <c r="CI98" i="11"/>
  <c r="CH98" i="11"/>
  <c r="CC98" i="11"/>
  <c r="CB98" i="11"/>
  <c r="D98" i="11"/>
  <c r="CG98" i="11" s="1"/>
  <c r="CA98" i="11" s="1"/>
  <c r="CK97" i="11"/>
  <c r="CI97" i="11"/>
  <c r="CH97" i="11"/>
  <c r="CG97" i="11"/>
  <c r="CE97" i="11"/>
  <c r="CC97" i="11"/>
  <c r="CB97" i="11"/>
  <c r="T97" i="11" s="1"/>
  <c r="CA97" i="11"/>
  <c r="D97" i="11"/>
  <c r="CK96" i="11"/>
  <c r="CE96" i="11" s="1"/>
  <c r="T96" i="11" s="1"/>
  <c r="CI96" i="11"/>
  <c r="CH96" i="11"/>
  <c r="CC96" i="11"/>
  <c r="CB96" i="11"/>
  <c r="D96" i="11"/>
  <c r="CG96" i="11" s="1"/>
  <c r="CA96" i="11" s="1"/>
  <c r="CK95" i="11"/>
  <c r="CE95" i="11" s="1"/>
  <c r="CG95" i="11"/>
  <c r="CA95" i="11" s="1"/>
  <c r="CB95" i="11"/>
  <c r="T95" i="11" s="1"/>
  <c r="D95" i="11"/>
  <c r="CH95" i="11" s="1"/>
  <c r="CK94" i="11"/>
  <c r="CE94" i="11" s="1"/>
  <c r="CG94" i="11"/>
  <c r="CA94" i="11" s="1"/>
  <c r="CB94" i="11"/>
  <c r="T94" i="11"/>
  <c r="D94" i="11"/>
  <c r="CH94" i="11" s="1"/>
  <c r="CK93" i="11"/>
  <c r="CE93" i="11" s="1"/>
  <c r="CI93" i="11"/>
  <c r="CC93" i="11" s="1"/>
  <c r="CG93" i="11"/>
  <c r="CA93" i="11" s="1"/>
  <c r="T93" i="11" s="1"/>
  <c r="CD93" i="11"/>
  <c r="CB93" i="11"/>
  <c r="D93" i="11"/>
  <c r="CH93" i="11" s="1"/>
  <c r="CK92" i="11"/>
  <c r="CE92" i="11" s="1"/>
  <c r="CI92" i="11"/>
  <c r="CC92" i="11" s="1"/>
  <c r="CG92" i="11"/>
  <c r="CA92" i="11" s="1"/>
  <c r="CD92" i="11"/>
  <c r="T92" i="11" s="1"/>
  <c r="CB92" i="11"/>
  <c r="D92" i="11"/>
  <c r="CH92" i="11" s="1"/>
  <c r="CK91" i="11"/>
  <c r="CE91" i="11" s="1"/>
  <c r="CI91" i="11"/>
  <c r="CC91" i="11" s="1"/>
  <c r="CG91" i="11"/>
  <c r="CA91" i="11" s="1"/>
  <c r="T91" i="11" s="1"/>
  <c r="CD91" i="11"/>
  <c r="CB91" i="11"/>
  <c r="D91" i="11"/>
  <c r="CH91" i="11" s="1"/>
  <c r="CK90" i="11"/>
  <c r="CE90" i="11" s="1"/>
  <c r="CI90" i="11"/>
  <c r="CC90" i="11" s="1"/>
  <c r="CG90" i="11"/>
  <c r="CA90" i="11" s="1"/>
  <c r="CD90" i="11"/>
  <c r="CB90" i="11"/>
  <c r="T90" i="11"/>
  <c r="D90" i="11"/>
  <c r="CH90" i="11" s="1"/>
  <c r="CK89" i="11"/>
  <c r="CE89" i="11" s="1"/>
  <c r="CI89" i="11"/>
  <c r="CC89" i="11" s="1"/>
  <c r="CG89" i="11"/>
  <c r="CA89" i="11" s="1"/>
  <c r="T89" i="11" s="1"/>
  <c r="CD89" i="11"/>
  <c r="CB89" i="11"/>
  <c r="D89" i="11"/>
  <c r="CH89" i="11" s="1"/>
  <c r="CK88" i="11"/>
  <c r="CE88" i="11" s="1"/>
  <c r="CI88" i="11"/>
  <c r="CC88" i="11" s="1"/>
  <c r="CG88" i="11"/>
  <c r="CA88" i="11" s="1"/>
  <c r="CD88" i="11"/>
  <c r="T88" i="11" s="1"/>
  <c r="CB88" i="11"/>
  <c r="D88" i="11"/>
  <c r="CH88" i="11" s="1"/>
  <c r="CK87" i="11"/>
  <c r="CE87" i="11" s="1"/>
  <c r="CI87" i="11"/>
  <c r="CC87" i="11" s="1"/>
  <c r="CG87" i="11"/>
  <c r="CA87" i="11" s="1"/>
  <c r="T87" i="11" s="1"/>
  <c r="CD87" i="11"/>
  <c r="CB87" i="11"/>
  <c r="D87" i="11"/>
  <c r="CH87" i="11" s="1"/>
  <c r="CK86" i="11"/>
  <c r="CE86" i="11" s="1"/>
  <c r="CI86" i="11"/>
  <c r="CC86" i="11" s="1"/>
  <c r="CG86" i="11"/>
  <c r="CA86" i="11" s="1"/>
  <c r="CD86" i="11"/>
  <c r="CB86" i="11"/>
  <c r="T86" i="11"/>
  <c r="D86" i="11"/>
  <c r="CH86" i="11" s="1"/>
  <c r="CK85" i="11"/>
  <c r="CE85" i="11" s="1"/>
  <c r="CI85" i="11"/>
  <c r="CC85" i="11" s="1"/>
  <c r="CG85" i="11"/>
  <c r="CA85" i="11" s="1"/>
  <c r="T85" i="11" s="1"/>
  <c r="CD85" i="11"/>
  <c r="CB85" i="11"/>
  <c r="D85" i="11"/>
  <c r="CH85" i="11" s="1"/>
  <c r="CK84" i="11"/>
  <c r="CE84" i="11" s="1"/>
  <c r="CI84" i="11"/>
  <c r="CC84" i="11" s="1"/>
  <c r="CG84" i="11"/>
  <c r="CA84" i="11" s="1"/>
  <c r="CD84" i="11"/>
  <c r="T84" i="11" s="1"/>
  <c r="CB84" i="11"/>
  <c r="D84" i="11"/>
  <c r="CH84" i="11" s="1"/>
  <c r="CK83" i="11"/>
  <c r="CE83" i="11" s="1"/>
  <c r="CI83" i="11"/>
  <c r="CC83" i="11" s="1"/>
  <c r="CG83" i="11"/>
  <c r="CA83" i="11" s="1"/>
  <c r="T83" i="11" s="1"/>
  <c r="CD83" i="11"/>
  <c r="CB83" i="11"/>
  <c r="D83" i="11"/>
  <c r="CH83" i="11" s="1"/>
  <c r="CK82" i="11"/>
  <c r="CE82" i="11" s="1"/>
  <c r="CI82" i="11"/>
  <c r="CC82" i="11" s="1"/>
  <c r="CG82" i="11"/>
  <c r="CA82" i="11" s="1"/>
  <c r="CD82" i="11"/>
  <c r="CB82" i="11"/>
  <c r="T82" i="11"/>
  <c r="D82" i="11"/>
  <c r="CH82" i="11" s="1"/>
  <c r="D78" i="11"/>
  <c r="D77" i="11"/>
  <c r="CG73" i="11"/>
  <c r="CA73" i="11" s="1"/>
  <c r="F73" i="11" s="1"/>
  <c r="CG72" i="11"/>
  <c r="CA72" i="11"/>
  <c r="F72" i="11" s="1"/>
  <c r="CG71" i="11"/>
  <c r="CA71" i="11" s="1"/>
  <c r="F71" i="11" s="1"/>
  <c r="CG70" i="11"/>
  <c r="CA70" i="11"/>
  <c r="F70" i="11" s="1"/>
  <c r="CG69" i="11"/>
  <c r="CA69" i="11" s="1"/>
  <c r="F69" i="11" s="1"/>
  <c r="CG68" i="11"/>
  <c r="CA68" i="11"/>
  <c r="F68" i="11" s="1"/>
  <c r="CG67" i="11"/>
  <c r="CA67" i="11" s="1"/>
  <c r="F67" i="11" s="1"/>
  <c r="CG66" i="11"/>
  <c r="CA66" i="11"/>
  <c r="F66" i="11" s="1"/>
  <c r="CG65" i="11"/>
  <c r="CA65" i="11" s="1"/>
  <c r="F65" i="11" s="1"/>
  <c r="CG64" i="11"/>
  <c r="CA64" i="11"/>
  <c r="F64" i="11" s="1"/>
  <c r="CG63" i="11"/>
  <c r="CA63" i="11" s="1"/>
  <c r="F63" i="11" s="1"/>
  <c r="AI60" i="11"/>
  <c r="AH60" i="11"/>
  <c r="AG60" i="11"/>
  <c r="AF60" i="11"/>
  <c r="AE60" i="11"/>
  <c r="AD60" i="11"/>
  <c r="AC60" i="11"/>
  <c r="AB60" i="11"/>
  <c r="AA60" i="11"/>
  <c r="Z60" i="11"/>
  <c r="Y60" i="11"/>
  <c r="CG59" i="11"/>
  <c r="CA59" i="11"/>
  <c r="F59" i="11"/>
  <c r="D59" i="11" s="1"/>
  <c r="E59" i="11"/>
  <c r="CG58" i="11"/>
  <c r="CA58" i="11"/>
  <c r="F58" i="11"/>
  <c r="E58" i="11"/>
  <c r="E60" i="11" s="1"/>
  <c r="CG57" i="11"/>
  <c r="CA57" i="11"/>
  <c r="F57" i="11"/>
  <c r="F60" i="11" s="1"/>
  <c r="E57" i="11"/>
  <c r="AI56" i="11"/>
  <c r="AH56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CG55" i="11"/>
  <c r="CA55" i="11"/>
  <c r="F55" i="11"/>
  <c r="E55" i="11"/>
  <c r="D55" i="11" s="1"/>
  <c r="CJ54" i="11"/>
  <c r="CH54" i="11"/>
  <c r="CB54" i="11" s="1"/>
  <c r="CG54" i="11"/>
  <c r="CE54" i="11"/>
  <c r="CC54" i="11"/>
  <c r="CA54" i="11"/>
  <c r="F54" i="11"/>
  <c r="E54" i="11"/>
  <c r="D54" i="11"/>
  <c r="CK54" i="11" s="1"/>
  <c r="CG53" i="11"/>
  <c r="CA53" i="11"/>
  <c r="F53" i="11"/>
  <c r="D53" i="11" s="1"/>
  <c r="E53" i="11"/>
  <c r="CG52" i="11"/>
  <c r="CA52" i="11"/>
  <c r="F52" i="11"/>
  <c r="D52" i="11" s="1"/>
  <c r="E52" i="11"/>
  <c r="CG51" i="11"/>
  <c r="CA51" i="11"/>
  <c r="F51" i="11"/>
  <c r="E51" i="11"/>
  <c r="D51" i="11" s="1"/>
  <c r="CG50" i="11"/>
  <c r="CA50" i="11"/>
  <c r="F50" i="11"/>
  <c r="D50" i="11" s="1"/>
  <c r="E50" i="11"/>
  <c r="E56" i="11" s="1"/>
  <c r="CG49" i="11"/>
  <c r="CA49" i="11"/>
  <c r="F49" i="11"/>
  <c r="E49" i="11"/>
  <c r="D49" i="11"/>
  <c r="CK49" i="11" s="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E48" i="11" s="1"/>
  <c r="D48" i="11" s="1"/>
  <c r="F48" i="11"/>
  <c r="CK47" i="11"/>
  <c r="CH47" i="11"/>
  <c r="CB47" i="11" s="1"/>
  <c r="CD47" i="11"/>
  <c r="F47" i="11"/>
  <c r="E47" i="11"/>
  <c r="D47" i="11"/>
  <c r="CG46" i="11"/>
  <c r="CA46" i="11"/>
  <c r="F46" i="11"/>
  <c r="D46" i="11" s="1"/>
  <c r="E46" i="11"/>
  <c r="F45" i="11"/>
  <c r="D45" i="11" s="1"/>
  <c r="E45" i="11"/>
  <c r="F44" i="11"/>
  <c r="D44" i="11" s="1"/>
  <c r="E44" i="11"/>
  <c r="CG43" i="11"/>
  <c r="CA43" i="11"/>
  <c r="F43" i="11"/>
  <c r="E43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CG37" i="11"/>
  <c r="CA37" i="11"/>
  <c r="F37" i="11"/>
  <c r="E37" i="11"/>
  <c r="D37" i="11" s="1"/>
  <c r="CG36" i="11"/>
  <c r="CA36" i="11"/>
  <c r="F36" i="11"/>
  <c r="E36" i="11"/>
  <c r="D36" i="11" s="1"/>
  <c r="CL35" i="11"/>
  <c r="CK35" i="11"/>
  <c r="CJ35" i="11"/>
  <c r="CI35" i="11"/>
  <c r="CH35" i="11"/>
  <c r="CB35" i="11" s="1"/>
  <c r="AL35" i="11" s="1"/>
  <c r="CG35" i="11"/>
  <c r="CF35" i="11"/>
  <c r="CE35" i="11"/>
  <c r="CD35" i="11"/>
  <c r="CC35" i="11"/>
  <c r="CA35" i="11"/>
  <c r="CG34" i="11"/>
  <c r="CA34" i="11"/>
  <c r="F34" i="11"/>
  <c r="E34" i="11"/>
  <c r="D34" i="11"/>
  <c r="CG33" i="11"/>
  <c r="CA33" i="11"/>
  <c r="F33" i="11"/>
  <c r="E33" i="11"/>
  <c r="D33" i="11"/>
  <c r="CI33" i="11" s="1"/>
  <c r="CI32" i="11"/>
  <c r="CG32" i="11"/>
  <c r="CA32" i="11"/>
  <c r="F32" i="11"/>
  <c r="E32" i="11"/>
  <c r="D32" i="11"/>
  <c r="CI31" i="11"/>
  <c r="CG31" i="11"/>
  <c r="CA31" i="11"/>
  <c r="F31" i="11"/>
  <c r="E31" i="11"/>
  <c r="D31" i="11"/>
  <c r="CG30" i="11"/>
  <c r="CA30" i="11"/>
  <c r="F30" i="11"/>
  <c r="E30" i="11"/>
  <c r="D30" i="11"/>
  <c r="CG29" i="11"/>
  <c r="CA29" i="11"/>
  <c r="F29" i="11"/>
  <c r="E29" i="11"/>
  <c r="D29" i="11"/>
  <c r="CI29" i="11" s="1"/>
  <c r="CI28" i="11"/>
  <c r="CG28" i="11"/>
  <c r="CA28" i="11"/>
  <c r="F28" i="11"/>
  <c r="E28" i="11"/>
  <c r="D28" i="11"/>
  <c r="CI27" i="11"/>
  <c r="CG27" i="11"/>
  <c r="CA27" i="11"/>
  <c r="F27" i="11"/>
  <c r="E27" i="11"/>
  <c r="D27" i="11"/>
  <c r="CG26" i="11"/>
  <c r="CA26" i="11"/>
  <c r="F26" i="11"/>
  <c r="E26" i="11"/>
  <c r="D26" i="11"/>
  <c r="CG25" i="11"/>
  <c r="CA25" i="11"/>
  <c r="F25" i="11"/>
  <c r="E25" i="11"/>
  <c r="D25" i="11"/>
  <c r="CI25" i="11" s="1"/>
  <c r="CI24" i="11"/>
  <c r="CG24" i="11"/>
  <c r="CA24" i="11"/>
  <c r="F24" i="11"/>
  <c r="E24" i="11"/>
  <c r="D24" i="11"/>
  <c r="CI23" i="11"/>
  <c r="CG23" i="11"/>
  <c r="CA23" i="11"/>
  <c r="F23" i="11"/>
  <c r="E23" i="11"/>
  <c r="D23" i="11"/>
  <c r="CG22" i="11"/>
  <c r="CA22" i="11"/>
  <c r="F22" i="11"/>
  <c r="E22" i="11"/>
  <c r="D22" i="11"/>
  <c r="CL21" i="11"/>
  <c r="CK21" i="11"/>
  <c r="CJ21" i="11"/>
  <c r="CI21" i="11"/>
  <c r="CH21" i="11"/>
  <c r="CG21" i="11"/>
  <c r="CF21" i="11"/>
  <c r="CE21" i="11"/>
  <c r="CD21" i="11"/>
  <c r="CC21" i="11"/>
  <c r="CB21" i="11"/>
  <c r="CA21" i="11"/>
  <c r="AL21" i="11" s="1"/>
  <c r="CJ20" i="11"/>
  <c r="CG20" i="11"/>
  <c r="CA20" i="11" s="1"/>
  <c r="CF20" i="11"/>
  <c r="F20" i="11"/>
  <c r="E20" i="11"/>
  <c r="D20" i="11" s="1"/>
  <c r="CG19" i="11"/>
  <c r="CA19" i="11" s="1"/>
  <c r="F19" i="11"/>
  <c r="F38" i="11" s="1"/>
  <c r="E19" i="11"/>
  <c r="CK15" i="11"/>
  <c r="CG15" i="11"/>
  <c r="CA15" i="11" s="1"/>
  <c r="F15" i="11"/>
  <c r="E15" i="11"/>
  <c r="D15" i="11" s="1"/>
  <c r="CK14" i="11"/>
  <c r="CG14" i="11"/>
  <c r="CA14" i="11" s="1"/>
  <c r="F14" i="11"/>
  <c r="E14" i="11"/>
  <c r="D14" i="11" s="1"/>
  <c r="CK13" i="11"/>
  <c r="CG13" i="11"/>
  <c r="CA13" i="11" s="1"/>
  <c r="F13" i="11"/>
  <c r="E13" i="11"/>
  <c r="D13" i="11" s="1"/>
  <c r="CK12" i="11"/>
  <c r="CG12" i="11"/>
  <c r="F12" i="11"/>
  <c r="E12" i="11"/>
  <c r="D12" i="11" s="1"/>
  <c r="A5" i="11"/>
  <c r="A4" i="11"/>
  <c r="A3" i="11"/>
  <c r="A2" i="11"/>
  <c r="CI213" i="12" l="1"/>
  <c r="CC213" i="12"/>
  <c r="CH213" i="12"/>
  <c r="CB213" i="12" s="1"/>
  <c r="AA213" i="12" s="1"/>
  <c r="CI181" i="12"/>
  <c r="CC181" i="12"/>
  <c r="CH181" i="12"/>
  <c r="CB181" i="12" s="1"/>
  <c r="AA181" i="12" s="1"/>
  <c r="CJ44" i="12"/>
  <c r="CE44" i="12"/>
  <c r="CD44" i="12"/>
  <c r="CK44" i="12"/>
  <c r="CH44" i="12"/>
  <c r="CB44" i="12" s="1"/>
  <c r="AJ44" i="12" s="1"/>
  <c r="CH215" i="12"/>
  <c r="CB215" i="12" s="1"/>
  <c r="CI215" i="12"/>
  <c r="CC215" i="12"/>
  <c r="T85" i="12"/>
  <c r="T107" i="12"/>
  <c r="AJ55" i="12"/>
  <c r="AJ54" i="12"/>
  <c r="AJ50" i="12"/>
  <c r="AE163" i="12"/>
  <c r="AE161" i="12"/>
  <c r="AJ12" i="12"/>
  <c r="CJ58" i="12"/>
  <c r="CE58" i="12"/>
  <c r="CI58" i="12"/>
  <c r="CC58" i="12"/>
  <c r="CH58" i="12"/>
  <c r="CB58" i="12" s="1"/>
  <c r="AJ58" i="12" s="1"/>
  <c r="CK58" i="12"/>
  <c r="CD58" i="12"/>
  <c r="AJ53" i="12"/>
  <c r="CJ46" i="12"/>
  <c r="CE46" i="12"/>
  <c r="CI46" i="12"/>
  <c r="CC46" i="12"/>
  <c r="CH46" i="12"/>
  <c r="CB46" i="12" s="1"/>
  <c r="AJ46" i="12" s="1"/>
  <c r="CK46" i="12"/>
  <c r="CD46" i="12"/>
  <c r="Q239" i="12"/>
  <c r="T97" i="12"/>
  <c r="T86" i="12"/>
  <c r="AJ57" i="12"/>
  <c r="AE162" i="12"/>
  <c r="T83" i="12"/>
  <c r="AJ59" i="12"/>
  <c r="T82" i="12"/>
  <c r="CA12" i="11"/>
  <c r="CL23" i="11"/>
  <c r="CH23" i="11"/>
  <c r="CB23" i="11" s="1"/>
  <c r="CD23" i="11"/>
  <c r="CC23" i="11"/>
  <c r="CK23" i="11"/>
  <c r="CJ23" i="11"/>
  <c r="CF23" i="11"/>
  <c r="CE23" i="11"/>
  <c r="CL27" i="11"/>
  <c r="CH27" i="11"/>
  <c r="CB27" i="11" s="1"/>
  <c r="CD27" i="11"/>
  <c r="CC27" i="11"/>
  <c r="CK27" i="11"/>
  <c r="CJ27" i="11"/>
  <c r="CF27" i="11"/>
  <c r="CE27" i="11"/>
  <c r="CL31" i="11"/>
  <c r="CH31" i="11"/>
  <c r="CB31" i="11" s="1"/>
  <c r="CD31" i="11"/>
  <c r="CK31" i="11"/>
  <c r="CC31" i="11"/>
  <c r="CJ31" i="11"/>
  <c r="CF31" i="11"/>
  <c r="CE31" i="11"/>
  <c r="CK59" i="11"/>
  <c r="CI59" i="11"/>
  <c r="CD59" i="11"/>
  <c r="CH59" i="11"/>
  <c r="CB59" i="11" s="1"/>
  <c r="CC59" i="11"/>
  <c r="CJ59" i="11"/>
  <c r="CE59" i="11"/>
  <c r="CJ12" i="11"/>
  <c r="CE12" i="11"/>
  <c r="CH12" i="11"/>
  <c r="CB12" i="11" s="1"/>
  <c r="CC12" i="11"/>
  <c r="CD12" i="11"/>
  <c r="CH13" i="11"/>
  <c r="CB13" i="11" s="1"/>
  <c r="AJ13" i="11" s="1"/>
  <c r="CC13" i="11"/>
  <c r="CJ13" i="11"/>
  <c r="CE13" i="11"/>
  <c r="CD13" i="11"/>
  <c r="CJ14" i="11"/>
  <c r="CE14" i="11"/>
  <c r="CH14" i="11"/>
  <c r="CB14" i="11" s="1"/>
  <c r="AJ14" i="11" s="1"/>
  <c r="CC14" i="11"/>
  <c r="CD14" i="11"/>
  <c r="CH15" i="11"/>
  <c r="CB15" i="11" s="1"/>
  <c r="AJ15" i="11" s="1"/>
  <c r="CC15" i="11"/>
  <c r="CJ15" i="11"/>
  <c r="CE15" i="11"/>
  <c r="CD15" i="11"/>
  <c r="D19" i="11"/>
  <c r="E38" i="11"/>
  <c r="CL22" i="11"/>
  <c r="CH22" i="11"/>
  <c r="CB22" i="11" s="1"/>
  <c r="AL22" i="11" s="1"/>
  <c r="CD22" i="11"/>
  <c r="CK22" i="11"/>
  <c r="CC22" i="11"/>
  <c r="CJ22" i="11"/>
  <c r="CF22" i="11"/>
  <c r="CE22" i="11"/>
  <c r="CL26" i="11"/>
  <c r="CH26" i="11"/>
  <c r="CB26" i="11" s="1"/>
  <c r="AL26" i="11" s="1"/>
  <c r="CD26" i="11"/>
  <c r="CK26" i="11"/>
  <c r="CC26" i="11"/>
  <c r="CJ26" i="11"/>
  <c r="CF26" i="11"/>
  <c r="CE26" i="11"/>
  <c r="CL30" i="11"/>
  <c r="CH30" i="11"/>
  <c r="CB30" i="11" s="1"/>
  <c r="AL30" i="11" s="1"/>
  <c r="CD30" i="11"/>
  <c r="CK30" i="11"/>
  <c r="CC30" i="11"/>
  <c r="CJ30" i="11"/>
  <c r="CF30" i="11"/>
  <c r="CE30" i="11"/>
  <c r="CL34" i="11"/>
  <c r="CH34" i="11"/>
  <c r="CB34" i="11" s="1"/>
  <c r="AL34" i="11" s="1"/>
  <c r="CD34" i="11"/>
  <c r="CK34" i="11"/>
  <c r="CC34" i="11"/>
  <c r="CJ34" i="11"/>
  <c r="CF34" i="11"/>
  <c r="CE34" i="11"/>
  <c r="CK45" i="11"/>
  <c r="CD45" i="11"/>
  <c r="CH45" i="11"/>
  <c r="CB45" i="11" s="1"/>
  <c r="CE45" i="11"/>
  <c r="CJ45" i="11"/>
  <c r="CI51" i="11"/>
  <c r="CD51" i="11"/>
  <c r="CJ51" i="11"/>
  <c r="CC51" i="11"/>
  <c r="CH51" i="11"/>
  <c r="CB51" i="11" s="1"/>
  <c r="CK51" i="11"/>
  <c r="CE51" i="11"/>
  <c r="AJ59" i="11"/>
  <c r="CL25" i="11"/>
  <c r="CH25" i="11"/>
  <c r="CB25" i="11" s="1"/>
  <c r="AL25" i="11" s="1"/>
  <c r="CD25" i="11"/>
  <c r="CC25" i="11"/>
  <c r="CK25" i="11"/>
  <c r="CJ25" i="11"/>
  <c r="CF25" i="11"/>
  <c r="CE25" i="11"/>
  <c r="CL29" i="11"/>
  <c r="CH29" i="11"/>
  <c r="CB29" i="11" s="1"/>
  <c r="AL29" i="11" s="1"/>
  <c r="CD29" i="11"/>
  <c r="CC29" i="11"/>
  <c r="CK29" i="11"/>
  <c r="CJ29" i="11"/>
  <c r="CF29" i="11"/>
  <c r="CE29" i="11"/>
  <c r="CL33" i="11"/>
  <c r="CH33" i="11"/>
  <c r="CB33" i="11" s="1"/>
  <c r="AL33" i="11" s="1"/>
  <c r="CD33" i="11"/>
  <c r="CC33" i="11"/>
  <c r="CK33" i="11"/>
  <c r="CJ33" i="11"/>
  <c r="CF33" i="11"/>
  <c r="CE33" i="11"/>
  <c r="CK50" i="11"/>
  <c r="D56" i="11"/>
  <c r="CH50" i="11"/>
  <c r="CB50" i="11" s="1"/>
  <c r="CC50" i="11"/>
  <c r="CE50" i="11"/>
  <c r="CJ50" i="11"/>
  <c r="CI50" i="11"/>
  <c r="CD50" i="11"/>
  <c r="CK52" i="11"/>
  <c r="CI52" i="11"/>
  <c r="CD52" i="11"/>
  <c r="CH52" i="11"/>
  <c r="CB52" i="11" s="1"/>
  <c r="CC52" i="11"/>
  <c r="CJ52" i="11"/>
  <c r="CE52" i="11"/>
  <c r="CI53" i="11"/>
  <c r="CD53" i="11"/>
  <c r="CK53" i="11"/>
  <c r="CE53" i="11"/>
  <c r="CJ53" i="11"/>
  <c r="CC53" i="11"/>
  <c r="CH53" i="11"/>
  <c r="CB53" i="11" s="1"/>
  <c r="CI55" i="11"/>
  <c r="CD55" i="11"/>
  <c r="CK55" i="11"/>
  <c r="CE55" i="11"/>
  <c r="CJ55" i="11"/>
  <c r="CC55" i="11"/>
  <c r="CH55" i="11"/>
  <c r="CB55" i="11" s="1"/>
  <c r="CI12" i="11"/>
  <c r="CI13" i="11"/>
  <c r="CI14" i="11"/>
  <c r="CI15" i="11"/>
  <c r="CI20" i="11"/>
  <c r="CE20" i="11"/>
  <c r="CL20" i="11"/>
  <c r="CH20" i="11"/>
  <c r="CB20" i="11" s="1"/>
  <c r="CD20" i="11"/>
  <c r="CK20" i="11"/>
  <c r="CC20" i="11"/>
  <c r="AL20" i="11" s="1"/>
  <c r="CI22" i="11"/>
  <c r="AL23" i="11"/>
  <c r="CL24" i="11"/>
  <c r="CH24" i="11"/>
  <c r="CB24" i="11" s="1"/>
  <c r="AL24" i="11" s="1"/>
  <c r="CD24" i="11"/>
  <c r="CK24" i="11"/>
  <c r="CC24" i="11"/>
  <c r="CJ24" i="11"/>
  <c r="CF24" i="11"/>
  <c r="CE24" i="11"/>
  <c r="CI26" i="11"/>
  <c r="AL27" i="11"/>
  <c r="CL28" i="11"/>
  <c r="CH28" i="11"/>
  <c r="CB28" i="11" s="1"/>
  <c r="AL28" i="11" s="1"/>
  <c r="CD28" i="11"/>
  <c r="CK28" i="11"/>
  <c r="CC28" i="11"/>
  <c r="CJ28" i="11"/>
  <c r="CF28" i="11"/>
  <c r="CE28" i="11"/>
  <c r="CI30" i="11"/>
  <c r="AL31" i="11"/>
  <c r="CL32" i="11"/>
  <c r="CH32" i="11"/>
  <c r="CB32" i="11" s="1"/>
  <c r="AL32" i="11" s="1"/>
  <c r="CD32" i="11"/>
  <c r="CK32" i="11"/>
  <c r="CC32" i="11"/>
  <c r="CJ32" i="11"/>
  <c r="CF32" i="11"/>
  <c r="CE32" i="11"/>
  <c r="CI34" i="11"/>
  <c r="CD36" i="11"/>
  <c r="CK36" i="11"/>
  <c r="CC36" i="11"/>
  <c r="CJ36" i="11"/>
  <c r="CF36" i="11"/>
  <c r="CI36" i="11"/>
  <c r="CE36" i="11"/>
  <c r="CL36" i="11"/>
  <c r="CH36" i="11"/>
  <c r="CB36" i="11" s="1"/>
  <c r="AL36" i="11" s="1"/>
  <c r="CL37" i="11"/>
  <c r="CK37" i="11"/>
  <c r="CC37" i="11"/>
  <c r="CJ37" i="11"/>
  <c r="CF37" i="11"/>
  <c r="CI37" i="11"/>
  <c r="CE37" i="11"/>
  <c r="CH37" i="11"/>
  <c r="CB37" i="11" s="1"/>
  <c r="AL37" i="11" s="1"/>
  <c r="CD37" i="11"/>
  <c r="CH44" i="11"/>
  <c r="CB44" i="11" s="1"/>
  <c r="CE44" i="11"/>
  <c r="CD44" i="11"/>
  <c r="CK44" i="11"/>
  <c r="CJ44" i="11"/>
  <c r="CI46" i="11"/>
  <c r="CD46" i="11"/>
  <c r="CK46" i="11"/>
  <c r="CE46" i="11"/>
  <c r="CJ46" i="11"/>
  <c r="CC46" i="11"/>
  <c r="AJ46" i="11" s="1"/>
  <c r="CH46" i="11"/>
  <c r="CB46" i="11" s="1"/>
  <c r="AJ52" i="11"/>
  <c r="D60" i="11"/>
  <c r="CI47" i="11"/>
  <c r="CC47" i="11"/>
  <c r="AJ47" i="11" s="1"/>
  <c r="CJ47" i="11"/>
  <c r="CC49" i="11"/>
  <c r="CJ49" i="11"/>
  <c r="AJ53" i="11"/>
  <c r="F56" i="11"/>
  <c r="CC121" i="11"/>
  <c r="D127" i="11"/>
  <c r="CG127" i="11"/>
  <c r="CA127" i="11" s="1"/>
  <c r="Q127" i="11" s="1"/>
  <c r="CI161" i="11"/>
  <c r="CC161" i="11" s="1"/>
  <c r="CH161" i="11"/>
  <c r="CB161" i="11" s="1"/>
  <c r="CJ161" i="11"/>
  <c r="CD161" i="11" s="1"/>
  <c r="CI163" i="11"/>
  <c r="CC163" i="11" s="1"/>
  <c r="CH163" i="11"/>
  <c r="CB163" i="11" s="1"/>
  <c r="CJ163" i="11"/>
  <c r="CD163" i="11" s="1"/>
  <c r="AE163" i="11" s="1"/>
  <c r="CC181" i="11"/>
  <c r="CI181" i="11"/>
  <c r="CH181" i="11"/>
  <c r="CB181" i="11" s="1"/>
  <c r="CC209" i="11"/>
  <c r="CH209" i="11"/>
  <c r="CB209" i="11" s="1"/>
  <c r="CI209" i="11"/>
  <c r="CG134" i="11"/>
  <c r="CA134" i="11" s="1"/>
  <c r="Q134" i="11" s="1"/>
  <c r="D134" i="11"/>
  <c r="CH182" i="11"/>
  <c r="CB182" i="11" s="1"/>
  <c r="CI182" i="11"/>
  <c r="CC182" i="11"/>
  <c r="AA216" i="11"/>
  <c r="CE49" i="11"/>
  <c r="AJ51" i="11"/>
  <c r="D43" i="11"/>
  <c r="CE47" i="11"/>
  <c r="CD54" i="11"/>
  <c r="AJ54" i="11" s="1"/>
  <c r="CI54" i="11"/>
  <c r="D57" i="11"/>
  <c r="D58" i="11"/>
  <c r="CG137" i="11"/>
  <c r="CA137" i="11" s="1"/>
  <c r="Q137" i="11" s="1"/>
  <c r="D137" i="11"/>
  <c r="CI196" i="11"/>
  <c r="CH196" i="11"/>
  <c r="CB196" i="11" s="1"/>
  <c r="AA196" i="11" s="1"/>
  <c r="CC196" i="11"/>
  <c r="CI49" i="11"/>
  <c r="CD49" i="11"/>
  <c r="CH49" i="11"/>
  <c r="CB49" i="11" s="1"/>
  <c r="AJ49" i="11" s="1"/>
  <c r="AJ55" i="11"/>
  <c r="CH121" i="11"/>
  <c r="CG121" i="11"/>
  <c r="CA121" i="11" s="1"/>
  <c r="CI121" i="11"/>
  <c r="CB121" i="11"/>
  <c r="AE161" i="11"/>
  <c r="AA182" i="11"/>
  <c r="CI216" i="11"/>
  <c r="CH216" i="11"/>
  <c r="CB216" i="11" s="1"/>
  <c r="CC216" i="11"/>
  <c r="CC225" i="11"/>
  <c r="CH225" i="11"/>
  <c r="CB225" i="11" s="1"/>
  <c r="CI225" i="11"/>
  <c r="CJ82" i="11"/>
  <c r="CJ83" i="11"/>
  <c r="CJ84" i="11"/>
  <c r="CJ85" i="11"/>
  <c r="CJ86" i="11"/>
  <c r="CJ87" i="11"/>
  <c r="CJ88" i="11"/>
  <c r="CJ89" i="11"/>
  <c r="CJ90" i="11"/>
  <c r="CJ91" i="11"/>
  <c r="CJ92" i="11"/>
  <c r="CJ93" i="11"/>
  <c r="CJ100" i="11"/>
  <c r="CJ101" i="11"/>
  <c r="CG102" i="11"/>
  <c r="CA102" i="11" s="1"/>
  <c r="T102" i="11" s="1"/>
  <c r="CD103" i="11"/>
  <c r="T103" i="11" s="1"/>
  <c r="CG104" i="11"/>
  <c r="CA104" i="11" s="1"/>
  <c r="T104" i="11" s="1"/>
  <c r="D111" i="11"/>
  <c r="CC120" i="11"/>
  <c r="S120" i="11" s="1"/>
  <c r="D141" i="11"/>
  <c r="CG141" i="11" s="1"/>
  <c r="CA141" i="11" s="1"/>
  <c r="Q141" i="11" s="1"/>
  <c r="D143" i="11"/>
  <c r="CG143" i="11" s="1"/>
  <c r="CA143" i="11" s="1"/>
  <c r="Q143" i="11" s="1"/>
  <c r="D145" i="11"/>
  <c r="CG145" i="11" s="1"/>
  <c r="CA145" i="11" s="1"/>
  <c r="Q145" i="11" s="1"/>
  <c r="D147" i="11"/>
  <c r="CG147" i="11" s="1"/>
  <c r="CA147" i="11" s="1"/>
  <c r="Q147" i="11" s="1"/>
  <c r="D151" i="11"/>
  <c r="CG151" i="11" s="1"/>
  <c r="CA151" i="11" s="1"/>
  <c r="Q151" i="11" s="1"/>
  <c r="D155" i="11"/>
  <c r="CG155" i="11" s="1"/>
  <c r="CA155" i="11" s="1"/>
  <c r="Q155" i="11" s="1"/>
  <c r="CI162" i="11"/>
  <c r="CC162" i="11" s="1"/>
  <c r="CH162" i="11"/>
  <c r="CB162" i="11" s="1"/>
  <c r="CJ162" i="11"/>
  <c r="CD162" i="11" s="1"/>
  <c r="CG162" i="11"/>
  <c r="CA162" i="11" s="1"/>
  <c r="AE162" i="11" s="1"/>
  <c r="D178" i="11"/>
  <c r="CC179" i="11"/>
  <c r="AA179" i="11" s="1"/>
  <c r="CI179" i="11"/>
  <c r="D184" i="11"/>
  <c r="CH188" i="11"/>
  <c r="CB188" i="11" s="1"/>
  <c r="AA188" i="11" s="1"/>
  <c r="CC188" i="11"/>
  <c r="CI188" i="11"/>
  <c r="CI208" i="11"/>
  <c r="CH208" i="11"/>
  <c r="CB208" i="11" s="1"/>
  <c r="CC208" i="11"/>
  <c r="AA224" i="11"/>
  <c r="CD102" i="11"/>
  <c r="CD104" i="11"/>
  <c r="CG133" i="11"/>
  <c r="CA133" i="11" s="1"/>
  <c r="Q133" i="11" s="1"/>
  <c r="D133" i="11"/>
  <c r="D149" i="11"/>
  <c r="CG149" i="11" s="1"/>
  <c r="CA149" i="11" s="1"/>
  <c r="Q149" i="11" s="1"/>
  <c r="D153" i="11"/>
  <c r="CG153" i="11" s="1"/>
  <c r="CA153" i="11" s="1"/>
  <c r="Q153" i="11" s="1"/>
  <c r="CI160" i="11"/>
  <c r="CC160" i="11" s="1"/>
  <c r="CH160" i="11"/>
  <c r="CB160" i="11" s="1"/>
  <c r="CJ160" i="11"/>
  <c r="CD160" i="11" s="1"/>
  <c r="CG160" i="11"/>
  <c r="CA160" i="11" s="1"/>
  <c r="CC177" i="11"/>
  <c r="AA177" i="11" s="1"/>
  <c r="CI177" i="11"/>
  <c r="D180" i="11"/>
  <c r="AA181" i="11"/>
  <c r="CC183" i="11"/>
  <c r="AA183" i="11" s="1"/>
  <c r="CI183" i="11"/>
  <c r="CC186" i="11"/>
  <c r="CI186" i="11"/>
  <c r="CH186" i="11"/>
  <c r="CB186" i="11" s="1"/>
  <c r="AA186" i="11" s="1"/>
  <c r="CC197" i="11"/>
  <c r="CH197" i="11"/>
  <c r="CB197" i="11" s="1"/>
  <c r="AA208" i="11"/>
  <c r="CC217" i="11"/>
  <c r="CH217" i="11"/>
  <c r="CB217" i="11" s="1"/>
  <c r="AA217" i="11" s="1"/>
  <c r="CI224" i="11"/>
  <c r="CH224" i="11"/>
  <c r="CB224" i="11" s="1"/>
  <c r="CC224" i="11"/>
  <c r="D185" i="11"/>
  <c r="D187" i="11"/>
  <c r="CI190" i="11"/>
  <c r="CH190" i="11"/>
  <c r="CB190" i="11" s="1"/>
  <c r="AA190" i="11" s="1"/>
  <c r="CC190" i="11"/>
  <c r="CC195" i="11"/>
  <c r="AA195" i="11" s="1"/>
  <c r="CH195" i="11"/>
  <c r="CB195" i="11" s="1"/>
  <c r="CI195" i="11"/>
  <c r="AA197" i="11"/>
  <c r="CI206" i="11"/>
  <c r="CH206" i="11"/>
  <c r="CB206" i="11" s="1"/>
  <c r="CC206" i="11"/>
  <c r="CC207" i="11"/>
  <c r="CH207" i="11"/>
  <c r="CB207" i="11" s="1"/>
  <c r="CI207" i="11"/>
  <c r="AA209" i="11"/>
  <c r="CI214" i="11"/>
  <c r="CH214" i="11"/>
  <c r="CB214" i="11" s="1"/>
  <c r="AA214" i="11" s="1"/>
  <c r="CC214" i="11"/>
  <c r="CC215" i="11"/>
  <c r="CH215" i="11"/>
  <c r="CB215" i="11" s="1"/>
  <c r="AA215" i="11" s="1"/>
  <c r="CI215" i="11"/>
  <c r="CI222" i="11"/>
  <c r="CH222" i="11"/>
  <c r="CB222" i="11" s="1"/>
  <c r="AA222" i="11" s="1"/>
  <c r="CC222" i="11"/>
  <c r="CC223" i="11"/>
  <c r="CH223" i="11"/>
  <c r="CB223" i="11" s="1"/>
  <c r="AA223" i="11" s="1"/>
  <c r="CI223" i="11"/>
  <c r="AA225" i="11"/>
  <c r="CI198" i="11"/>
  <c r="CH198" i="11"/>
  <c r="CB198" i="11" s="1"/>
  <c r="AA198" i="11" s="1"/>
  <c r="CC198" i="11"/>
  <c r="CC203" i="11"/>
  <c r="CH203" i="11"/>
  <c r="CB203" i="11" s="1"/>
  <c r="AA203" i="11" s="1"/>
  <c r="CI203" i="11"/>
  <c r="CI210" i="11"/>
  <c r="CH210" i="11"/>
  <c r="CB210" i="11" s="1"/>
  <c r="AA210" i="11" s="1"/>
  <c r="CC210" i="11"/>
  <c r="CC211" i="11"/>
  <c r="CH211" i="11"/>
  <c r="CB211" i="11" s="1"/>
  <c r="AA211" i="11" s="1"/>
  <c r="CI211" i="11"/>
  <c r="CI218" i="11"/>
  <c r="CH218" i="11"/>
  <c r="CB218" i="11" s="1"/>
  <c r="AA218" i="11" s="1"/>
  <c r="CC218" i="11"/>
  <c r="CC219" i="11"/>
  <c r="CH219" i="11"/>
  <c r="CB219" i="11" s="1"/>
  <c r="AA219" i="11" s="1"/>
  <c r="CI219" i="11"/>
  <c r="D228" i="11"/>
  <c r="CC189" i="11"/>
  <c r="CH189" i="11"/>
  <c r="CB189" i="11" s="1"/>
  <c r="AA189" i="11" s="1"/>
  <c r="CI189" i="11"/>
  <c r="CI204" i="11"/>
  <c r="CH204" i="11"/>
  <c r="CB204" i="11" s="1"/>
  <c r="CC204" i="11"/>
  <c r="CC205" i="11"/>
  <c r="CH205" i="11"/>
  <c r="CB205" i="11" s="1"/>
  <c r="AA205" i="11" s="1"/>
  <c r="CI205" i="11"/>
  <c r="AA207" i="11"/>
  <c r="CI212" i="11"/>
  <c r="CH212" i="11"/>
  <c r="CB212" i="11" s="1"/>
  <c r="AA212" i="11" s="1"/>
  <c r="CC212" i="11"/>
  <c r="CC213" i="11"/>
  <c r="CH213" i="11"/>
  <c r="CB213" i="11" s="1"/>
  <c r="AA213" i="11" s="1"/>
  <c r="CI213" i="11"/>
  <c r="CI220" i="11"/>
  <c r="CH220" i="11"/>
  <c r="CB220" i="11" s="1"/>
  <c r="CC220" i="11"/>
  <c r="CC221" i="11"/>
  <c r="CH221" i="11"/>
  <c r="CB221" i="11" s="1"/>
  <c r="AA221" i="11" s="1"/>
  <c r="CI221" i="11"/>
  <c r="CC226" i="11"/>
  <c r="CH226" i="11"/>
  <c r="CB226" i="11" s="1"/>
  <c r="AA226" i="11" s="1"/>
  <c r="E246" i="10"/>
  <c r="D246" i="10"/>
  <c r="CH240" i="10"/>
  <c r="CB240" i="10" s="1"/>
  <c r="CG240" i="10"/>
  <c r="CA240" i="10"/>
  <c r="D240" i="10"/>
  <c r="CI240" i="10" s="1"/>
  <c r="CH239" i="10"/>
  <c r="CB239" i="10" s="1"/>
  <c r="CG239" i="10"/>
  <c r="CA239" i="10"/>
  <c r="D239" i="10"/>
  <c r="CI239" i="10" s="1"/>
  <c r="CH237" i="10"/>
  <c r="CB237" i="10" s="1"/>
  <c r="CG237" i="10"/>
  <c r="CA237" i="10" s="1"/>
  <c r="D237" i="10"/>
  <c r="CI237" i="10" s="1"/>
  <c r="CH236" i="10"/>
  <c r="CB236" i="10" s="1"/>
  <c r="CG236" i="10"/>
  <c r="CA236" i="10" s="1"/>
  <c r="D236" i="10"/>
  <c r="CI236" i="10" s="1"/>
  <c r="CH235" i="10"/>
  <c r="CB235" i="10" s="1"/>
  <c r="CG235" i="10"/>
  <c r="CA235" i="10"/>
  <c r="D235" i="10"/>
  <c r="CI235" i="10" s="1"/>
  <c r="Z230" i="10"/>
  <c r="Y230" i="10"/>
  <c r="X230" i="10"/>
  <c r="W230" i="10"/>
  <c r="V230" i="10"/>
  <c r="U230" i="10"/>
  <c r="T230" i="10"/>
  <c r="S230" i="10"/>
  <c r="R230" i="10"/>
  <c r="Q230" i="10"/>
  <c r="P230" i="10"/>
  <c r="O230" i="10"/>
  <c r="N230" i="10"/>
  <c r="M230" i="10"/>
  <c r="L230" i="10"/>
  <c r="K230" i="10"/>
  <c r="J230" i="10"/>
  <c r="I230" i="10"/>
  <c r="E230" i="10" s="1"/>
  <c r="H230" i="10"/>
  <c r="F230" i="10" s="1"/>
  <c r="G230" i="10"/>
  <c r="D230" i="10"/>
  <c r="Z229" i="10"/>
  <c r="Y229" i="10"/>
  <c r="X229" i="10"/>
  <c r="W229" i="10"/>
  <c r="V229" i="10"/>
  <c r="U229" i="10"/>
  <c r="T229" i="10"/>
  <c r="S229" i="10"/>
  <c r="R229" i="10"/>
  <c r="Q229" i="10"/>
  <c r="P229" i="10"/>
  <c r="O229" i="10"/>
  <c r="N229" i="10"/>
  <c r="M229" i="10"/>
  <c r="L229" i="10"/>
  <c r="K229" i="10"/>
  <c r="J229" i="10"/>
  <c r="I229" i="10"/>
  <c r="H229" i="10"/>
  <c r="F229" i="10" s="1"/>
  <c r="G229" i="10"/>
  <c r="E229" i="10" s="1"/>
  <c r="D229" i="10" s="1"/>
  <c r="Z228" i="10"/>
  <c r="Y228" i="10"/>
  <c r="X228" i="10"/>
  <c r="W228" i="10"/>
  <c r="V228" i="10"/>
  <c r="U228" i="10"/>
  <c r="T228" i="10"/>
  <c r="S228" i="10"/>
  <c r="R228" i="10"/>
  <c r="Q228" i="10"/>
  <c r="P228" i="10"/>
  <c r="O228" i="10"/>
  <c r="N228" i="10"/>
  <c r="M228" i="10"/>
  <c r="L228" i="10"/>
  <c r="K228" i="10"/>
  <c r="J228" i="10"/>
  <c r="I228" i="10"/>
  <c r="H228" i="10"/>
  <c r="G228" i="10"/>
  <c r="E228" i="10" s="1"/>
  <c r="D228" i="10" s="1"/>
  <c r="F228" i="10"/>
  <c r="Z227" i="10"/>
  <c r="Y227" i="10"/>
  <c r="X227" i="10"/>
  <c r="W227" i="10"/>
  <c r="V227" i="10"/>
  <c r="U227" i="10"/>
  <c r="T227" i="10"/>
  <c r="S227" i="10"/>
  <c r="R227" i="10"/>
  <c r="Q227" i="10"/>
  <c r="P227" i="10"/>
  <c r="O227" i="10"/>
  <c r="N227" i="10"/>
  <c r="M227" i="10"/>
  <c r="L227" i="10"/>
  <c r="K227" i="10"/>
  <c r="J227" i="10"/>
  <c r="I227" i="10"/>
  <c r="H227" i="10"/>
  <c r="G227" i="10"/>
  <c r="F227" i="10"/>
  <c r="E227" i="10"/>
  <c r="D227" i="10" s="1"/>
  <c r="CH226" i="10"/>
  <c r="CB226" i="10" s="1"/>
  <c r="CG226" i="10"/>
  <c r="CA226" i="10"/>
  <c r="F226" i="10"/>
  <c r="E226" i="10"/>
  <c r="D226" i="10"/>
  <c r="CI225" i="10"/>
  <c r="CG225" i="10"/>
  <c r="CA225" i="10" s="1"/>
  <c r="F225" i="10"/>
  <c r="E225" i="10"/>
  <c r="D225" i="10" s="1"/>
  <c r="CG224" i="10"/>
  <c r="CA224" i="10"/>
  <c r="F224" i="10"/>
  <c r="E224" i="10"/>
  <c r="D224" i="10"/>
  <c r="CG223" i="10"/>
  <c r="CA223" i="10" s="1"/>
  <c r="F223" i="10"/>
  <c r="E223" i="10"/>
  <c r="CG222" i="10"/>
  <c r="CA222" i="10" s="1"/>
  <c r="F222" i="10"/>
  <c r="E222" i="10"/>
  <c r="D222" i="10"/>
  <c r="CG221" i="10"/>
  <c r="CA221" i="10" s="1"/>
  <c r="CC221" i="10"/>
  <c r="CB221" i="10"/>
  <c r="F221" i="10"/>
  <c r="E221" i="10"/>
  <c r="D221" i="10" s="1"/>
  <c r="CH221" i="10" s="1"/>
  <c r="CH220" i="10"/>
  <c r="CB220" i="10" s="1"/>
  <c r="CG220" i="10"/>
  <c r="CA220" i="10" s="1"/>
  <c r="F220" i="10"/>
  <c r="E220" i="10"/>
  <c r="D220" i="10"/>
  <c r="CG219" i="10"/>
  <c r="CA219" i="10" s="1"/>
  <c r="CC219" i="10"/>
  <c r="F219" i="10"/>
  <c r="E219" i="10"/>
  <c r="D219" i="10" s="1"/>
  <c r="CH218" i="10"/>
  <c r="CB218" i="10" s="1"/>
  <c r="CG218" i="10"/>
  <c r="CA218" i="10"/>
  <c r="F218" i="10"/>
  <c r="E218" i="10"/>
  <c r="D218" i="10"/>
  <c r="CG217" i="10"/>
  <c r="CA217" i="10" s="1"/>
  <c r="F217" i="10"/>
  <c r="E217" i="10"/>
  <c r="D217" i="10" s="1"/>
  <c r="CG216" i="10"/>
  <c r="CA216" i="10"/>
  <c r="F216" i="10"/>
  <c r="E216" i="10"/>
  <c r="D216" i="10"/>
  <c r="CG215" i="10"/>
  <c r="CA215" i="10" s="1"/>
  <c r="F215" i="10"/>
  <c r="E215" i="10"/>
  <c r="CG214" i="10"/>
  <c r="CA214" i="10" s="1"/>
  <c r="F214" i="10"/>
  <c r="E214" i="10"/>
  <c r="D214" i="10"/>
  <c r="CG213" i="10"/>
  <c r="CA213" i="10" s="1"/>
  <c r="CC213" i="10"/>
  <c r="CB213" i="10"/>
  <c r="F213" i="10"/>
  <c r="E213" i="10"/>
  <c r="D213" i="10" s="1"/>
  <c r="CH213" i="10" s="1"/>
  <c r="CH212" i="10"/>
  <c r="CB212" i="10" s="1"/>
  <c r="CG212" i="10"/>
  <c r="CA212" i="10" s="1"/>
  <c r="F212" i="10"/>
  <c r="E212" i="10"/>
  <c r="D212" i="10"/>
  <c r="CG211" i="10"/>
  <c r="CA211" i="10" s="1"/>
  <c r="CC211" i="10"/>
  <c r="F211" i="10"/>
  <c r="E211" i="10"/>
  <c r="D211" i="10" s="1"/>
  <c r="CH210" i="10"/>
  <c r="CB210" i="10" s="1"/>
  <c r="CG210" i="10"/>
  <c r="CA210" i="10"/>
  <c r="F210" i="10"/>
  <c r="E210" i="10"/>
  <c r="D210" i="10"/>
  <c r="CG209" i="10"/>
  <c r="CA209" i="10" s="1"/>
  <c r="F209" i="10"/>
  <c r="E209" i="10"/>
  <c r="CG208" i="10"/>
  <c r="CA208" i="10"/>
  <c r="F208" i="10"/>
  <c r="E208" i="10"/>
  <c r="D208" i="10"/>
  <c r="CG207" i="10"/>
  <c r="CA207" i="10" s="1"/>
  <c r="F207" i="10"/>
  <c r="E207" i="10"/>
  <c r="CG206" i="10"/>
  <c r="CA206" i="10" s="1"/>
  <c r="F206" i="10"/>
  <c r="E206" i="10"/>
  <c r="D206" i="10"/>
  <c r="CG205" i="10"/>
  <c r="CA205" i="10" s="1"/>
  <c r="CC205" i="10"/>
  <c r="CB205" i="10"/>
  <c r="F205" i="10"/>
  <c r="E205" i="10"/>
  <c r="D205" i="10" s="1"/>
  <c r="CH205" i="10" s="1"/>
  <c r="CH204" i="10"/>
  <c r="CB204" i="10" s="1"/>
  <c r="CG204" i="10"/>
  <c r="CA204" i="10" s="1"/>
  <c r="F204" i="10"/>
  <c r="E204" i="10"/>
  <c r="D204" i="10"/>
  <c r="CG203" i="10"/>
  <c r="CA203" i="10" s="1"/>
  <c r="F203" i="10"/>
  <c r="E203" i="10"/>
  <c r="D203" i="10" s="1"/>
  <c r="F202" i="10"/>
  <c r="E202" i="10"/>
  <c r="D202" i="10"/>
  <c r="CH202" i="10" s="1"/>
  <c r="CB202" i="10" s="1"/>
  <c r="AA202" i="10" s="1"/>
  <c r="F201" i="10"/>
  <c r="E201" i="10"/>
  <c r="D201" i="10" s="1"/>
  <c r="CH201" i="10" s="1"/>
  <c r="CB201" i="10" s="1"/>
  <c r="AA201" i="10" s="1"/>
  <c r="F200" i="10"/>
  <c r="E200" i="10"/>
  <c r="D200" i="10"/>
  <c r="CH200" i="10" s="1"/>
  <c r="CB200" i="10" s="1"/>
  <c r="AA200" i="10" s="1"/>
  <c r="F199" i="10"/>
  <c r="E199" i="10"/>
  <c r="D199" i="10" s="1"/>
  <c r="CH199" i="10" s="1"/>
  <c r="CB199" i="10" s="1"/>
  <c r="AA199" i="10" s="1"/>
  <c r="CH198" i="10"/>
  <c r="CB198" i="10" s="1"/>
  <c r="CG198" i="10"/>
  <c r="CA198" i="10"/>
  <c r="F198" i="10"/>
  <c r="E198" i="10"/>
  <c r="D198" i="10"/>
  <c r="CG197" i="10"/>
  <c r="CA197" i="10" s="1"/>
  <c r="F197" i="10"/>
  <c r="E197" i="10"/>
  <c r="CG196" i="10"/>
  <c r="CA196" i="10"/>
  <c r="F196" i="10"/>
  <c r="E196" i="10"/>
  <c r="D196" i="10"/>
  <c r="CG195" i="10"/>
  <c r="CA195" i="10" s="1"/>
  <c r="F195" i="10"/>
  <c r="E195" i="10"/>
  <c r="F194" i="10"/>
  <c r="E194" i="10"/>
  <c r="D194" i="10"/>
  <c r="CH194" i="10" s="1"/>
  <c r="CB194" i="10" s="1"/>
  <c r="AA194" i="10" s="1"/>
  <c r="F193" i="10"/>
  <c r="E193" i="10"/>
  <c r="F192" i="10"/>
  <c r="E192" i="10"/>
  <c r="D192" i="10"/>
  <c r="CH192" i="10" s="1"/>
  <c r="CB192" i="10" s="1"/>
  <c r="AA192" i="10" s="1"/>
  <c r="F191" i="10"/>
  <c r="E191" i="10"/>
  <c r="CG190" i="10"/>
  <c r="CA190" i="10" s="1"/>
  <c r="F190" i="10"/>
  <c r="E190" i="10"/>
  <c r="D190" i="10"/>
  <c r="CG189" i="10"/>
  <c r="CA189" i="10" s="1"/>
  <c r="F189" i="10"/>
  <c r="E189" i="10"/>
  <c r="D189" i="10" s="1"/>
  <c r="CC189" i="10" s="1"/>
  <c r="CG188" i="10"/>
  <c r="CA188" i="10"/>
  <c r="F188" i="10"/>
  <c r="E188" i="10"/>
  <c r="D188" i="10"/>
  <c r="CG187" i="10"/>
  <c r="CA187" i="10" s="1"/>
  <c r="F187" i="10"/>
  <c r="E187" i="10"/>
  <c r="D187" i="10" s="1"/>
  <c r="CC187" i="10" s="1"/>
  <c r="CG186" i="10"/>
  <c r="CA186" i="10"/>
  <c r="F186" i="10"/>
  <c r="E186" i="10"/>
  <c r="D186" i="10" s="1"/>
  <c r="CG185" i="10"/>
  <c r="CA185" i="10" s="1"/>
  <c r="F185" i="10"/>
  <c r="E185" i="10"/>
  <c r="D185" i="10" s="1"/>
  <c r="CC185" i="10" s="1"/>
  <c r="CG184" i="10"/>
  <c r="CA184" i="10"/>
  <c r="F184" i="10"/>
  <c r="E184" i="10"/>
  <c r="D184" i="10"/>
  <c r="CG183" i="10"/>
  <c r="CA183" i="10" s="1"/>
  <c r="F183" i="10"/>
  <c r="D183" i="10" s="1"/>
  <c r="E183" i="10"/>
  <c r="CG182" i="10"/>
  <c r="CA182" i="10"/>
  <c r="F182" i="10"/>
  <c r="E182" i="10"/>
  <c r="D182" i="10" s="1"/>
  <c r="CG181" i="10"/>
  <c r="CA181" i="10" s="1"/>
  <c r="CC181" i="10"/>
  <c r="F181" i="10"/>
  <c r="D181" i="10" s="1"/>
  <c r="E181" i="10"/>
  <c r="CG180" i="10"/>
  <c r="CA180" i="10"/>
  <c r="F180" i="10"/>
  <c r="E180" i="10"/>
  <c r="D180" i="10" s="1"/>
  <c r="CG179" i="10"/>
  <c r="CA179" i="10" s="1"/>
  <c r="CC179" i="10"/>
  <c r="F179" i="10"/>
  <c r="D179" i="10" s="1"/>
  <c r="E179" i="10"/>
  <c r="CI178" i="10"/>
  <c r="CG178" i="10"/>
  <c r="CA178" i="10"/>
  <c r="F178" i="10"/>
  <c r="E178" i="10"/>
  <c r="D178" i="10"/>
  <c r="CG177" i="10"/>
  <c r="CA177" i="10" s="1"/>
  <c r="F177" i="10"/>
  <c r="D177" i="10" s="1"/>
  <c r="E177" i="10"/>
  <c r="CG172" i="10"/>
  <c r="CA172" i="10" s="1"/>
  <c r="K172" i="10" s="1"/>
  <c r="D172" i="10"/>
  <c r="CG171" i="10"/>
  <c r="CA171" i="10" s="1"/>
  <c r="K171" i="10" s="1"/>
  <c r="D171" i="10"/>
  <c r="CG170" i="10"/>
  <c r="CA170" i="10"/>
  <c r="K170" i="10" s="1"/>
  <c r="D170" i="10"/>
  <c r="CG169" i="10"/>
  <c r="CA169" i="10"/>
  <c r="K169" i="10" s="1"/>
  <c r="D169" i="10"/>
  <c r="CJ163" i="10"/>
  <c r="CD163" i="10"/>
  <c r="F163" i="10"/>
  <c r="D163" i="10" s="1"/>
  <c r="E163" i="10"/>
  <c r="CJ162" i="10"/>
  <c r="CD162" i="10" s="1"/>
  <c r="F162" i="10"/>
  <c r="D162" i="10" s="1"/>
  <c r="E162" i="10"/>
  <c r="CI161" i="10"/>
  <c r="CC161" i="10" s="1"/>
  <c r="F161" i="10"/>
  <c r="D161" i="10" s="1"/>
  <c r="CJ161" i="10" s="1"/>
  <c r="CD161" i="10" s="1"/>
  <c r="E161" i="10"/>
  <c r="CI160" i="10"/>
  <c r="CC160" i="10" s="1"/>
  <c r="F160" i="10"/>
  <c r="D160" i="10" s="1"/>
  <c r="E160" i="10"/>
  <c r="F155" i="10"/>
  <c r="E155" i="10"/>
  <c r="D155" i="10" s="1"/>
  <c r="CG155" i="10" s="1"/>
  <c r="CA155" i="10" s="1"/>
  <c r="Q155" i="10" s="1"/>
  <c r="F154" i="10"/>
  <c r="D154" i="10" s="1"/>
  <c r="CG154" i="10" s="1"/>
  <c r="CA154" i="10" s="1"/>
  <c r="Q154" i="10" s="1"/>
  <c r="E154" i="10"/>
  <c r="F153" i="10"/>
  <c r="E153" i="10"/>
  <c r="D153" i="10" s="1"/>
  <c r="CG153" i="10" s="1"/>
  <c r="CA153" i="10" s="1"/>
  <c r="Q153" i="10" s="1"/>
  <c r="F152" i="10"/>
  <c r="D152" i="10" s="1"/>
  <c r="CG152" i="10" s="1"/>
  <c r="CA152" i="10" s="1"/>
  <c r="Q152" i="10" s="1"/>
  <c r="E152" i="10"/>
  <c r="F151" i="10"/>
  <c r="E151" i="10"/>
  <c r="D151" i="10" s="1"/>
  <c r="CG151" i="10" s="1"/>
  <c r="CA151" i="10" s="1"/>
  <c r="Q151" i="10" s="1"/>
  <c r="F150" i="10"/>
  <c r="D150" i="10" s="1"/>
  <c r="CG150" i="10" s="1"/>
  <c r="CA150" i="10" s="1"/>
  <c r="Q150" i="10" s="1"/>
  <c r="E150" i="10"/>
  <c r="F149" i="10"/>
  <c r="E149" i="10"/>
  <c r="D149" i="10" s="1"/>
  <c r="CG149" i="10" s="1"/>
  <c r="CA149" i="10" s="1"/>
  <c r="Q149" i="10" s="1"/>
  <c r="F148" i="10"/>
  <c r="D148" i="10" s="1"/>
  <c r="CG148" i="10" s="1"/>
  <c r="CA148" i="10" s="1"/>
  <c r="Q148" i="10" s="1"/>
  <c r="E148" i="10"/>
  <c r="F147" i="10"/>
  <c r="E147" i="10"/>
  <c r="D147" i="10" s="1"/>
  <c r="CG147" i="10" s="1"/>
  <c r="CA147" i="10" s="1"/>
  <c r="Q147" i="10" s="1"/>
  <c r="F146" i="10"/>
  <c r="D146" i="10" s="1"/>
  <c r="CG146" i="10" s="1"/>
  <c r="CA146" i="10" s="1"/>
  <c r="Q146" i="10" s="1"/>
  <c r="E146" i="10"/>
  <c r="F145" i="10"/>
  <c r="E145" i="10"/>
  <c r="D145" i="10" s="1"/>
  <c r="CG145" i="10" s="1"/>
  <c r="CA145" i="10" s="1"/>
  <c r="Q145" i="10" s="1"/>
  <c r="F144" i="10"/>
  <c r="D144" i="10" s="1"/>
  <c r="CG144" i="10" s="1"/>
  <c r="CA144" i="10" s="1"/>
  <c r="Q144" i="10" s="1"/>
  <c r="E144" i="10"/>
  <c r="F143" i="10"/>
  <c r="E143" i="10"/>
  <c r="D143" i="10" s="1"/>
  <c r="CG143" i="10" s="1"/>
  <c r="CA143" i="10" s="1"/>
  <c r="Q143" i="10" s="1"/>
  <c r="F142" i="10"/>
  <c r="D142" i="10" s="1"/>
  <c r="CG142" i="10" s="1"/>
  <c r="CA142" i="10" s="1"/>
  <c r="Q142" i="10" s="1"/>
  <c r="E142" i="10"/>
  <c r="F141" i="10"/>
  <c r="E141" i="10"/>
  <c r="D141" i="10" s="1"/>
  <c r="CG141" i="10" s="1"/>
  <c r="CA141" i="10" s="1"/>
  <c r="Q141" i="10" s="1"/>
  <c r="E140" i="10"/>
  <c r="CG139" i="10"/>
  <c r="CA139" i="10"/>
  <c r="Q139" i="10" s="1"/>
  <c r="E139" i="10"/>
  <c r="D139" i="10"/>
  <c r="CG138" i="10"/>
  <c r="CA138" i="10" s="1"/>
  <c r="Q138" i="10" s="1"/>
  <c r="E138" i="10"/>
  <c r="D138" i="10"/>
  <c r="CG137" i="10"/>
  <c r="CA137" i="10" s="1"/>
  <c r="Q137" i="10" s="1"/>
  <c r="E137" i="10"/>
  <c r="D137" i="10"/>
  <c r="F136" i="10"/>
  <c r="CG135" i="10"/>
  <c r="CA135" i="10"/>
  <c r="Q135" i="10"/>
  <c r="F135" i="10"/>
  <c r="D135" i="10"/>
  <c r="CG134" i="10"/>
  <c r="CA134" i="10"/>
  <c r="Q134" i="10" s="1"/>
  <c r="F134" i="10"/>
  <c r="D134" i="10"/>
  <c r="F133" i="10"/>
  <c r="D133" i="10" s="1"/>
  <c r="F132" i="10"/>
  <c r="CG131" i="10"/>
  <c r="CA131" i="10"/>
  <c r="Q131" i="10" s="1"/>
  <c r="F131" i="10"/>
  <c r="D131" i="10"/>
  <c r="P130" i="10"/>
  <c r="O130" i="10"/>
  <c r="N130" i="10"/>
  <c r="L130" i="10"/>
  <c r="F129" i="10"/>
  <c r="CG128" i="10"/>
  <c r="CA128" i="10"/>
  <c r="Q128" i="10"/>
  <c r="F128" i="10"/>
  <c r="D128" i="10"/>
  <c r="CG127" i="10"/>
  <c r="CA127" i="10"/>
  <c r="Q127" i="10" s="1"/>
  <c r="F127" i="10"/>
  <c r="D127" i="10"/>
  <c r="R122" i="10"/>
  <c r="Q122" i="10"/>
  <c r="P122" i="10"/>
  <c r="O122" i="10"/>
  <c r="N122" i="10"/>
  <c r="M122" i="10"/>
  <c r="L122" i="10"/>
  <c r="K122" i="10"/>
  <c r="J122" i="10"/>
  <c r="I122" i="10"/>
  <c r="H122" i="10"/>
  <c r="G122" i="10"/>
  <c r="F122" i="10"/>
  <c r="E122" i="10"/>
  <c r="CI121" i="10"/>
  <c r="CH121" i="10"/>
  <c r="CB121" i="10"/>
  <c r="D121" i="10"/>
  <c r="CC121" i="10" s="1"/>
  <c r="CI120" i="10"/>
  <c r="CH120" i="10"/>
  <c r="CB120" i="10"/>
  <c r="D120" i="10"/>
  <c r="CC120" i="10" s="1"/>
  <c r="CI119" i="10"/>
  <c r="CH119" i="10"/>
  <c r="CB119" i="10"/>
  <c r="D119" i="10"/>
  <c r="CC119" i="10" s="1"/>
  <c r="CI118" i="10"/>
  <c r="CH118" i="10"/>
  <c r="CB118" i="10"/>
  <c r="D118" i="10"/>
  <c r="CC118" i="10" s="1"/>
  <c r="CI117" i="10"/>
  <c r="CH117" i="10"/>
  <c r="CB117" i="10"/>
  <c r="D117" i="10"/>
  <c r="CC117" i="10" s="1"/>
  <c r="CI116" i="10"/>
  <c r="CH116" i="10"/>
  <c r="CB116" i="10"/>
  <c r="D116" i="10"/>
  <c r="D122" i="10" s="1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CK110" i="10"/>
  <c r="CJ110" i="10"/>
  <c r="CI110" i="10"/>
  <c r="CG110" i="10"/>
  <c r="CE110" i="10"/>
  <c r="CC110" i="10"/>
  <c r="CB110" i="10"/>
  <c r="CA110" i="10"/>
  <c r="D110" i="10"/>
  <c r="CH110" i="10" s="1"/>
  <c r="CJ109" i="10"/>
  <c r="CI109" i="10"/>
  <c r="CG109" i="10"/>
  <c r="CC109" i="10"/>
  <c r="CB109" i="10"/>
  <c r="CA109" i="10"/>
  <c r="D109" i="10"/>
  <c r="CJ108" i="10"/>
  <c r="CI108" i="10"/>
  <c r="CC108" i="10"/>
  <c r="D108" i="10"/>
  <c r="CK108" i="10" s="1"/>
  <c r="CE108" i="10" s="1"/>
  <c r="CK107" i="10"/>
  <c r="CE107" i="10" s="1"/>
  <c r="CI107" i="10"/>
  <c r="CH107" i="10"/>
  <c r="CG107" i="10"/>
  <c r="CC107" i="10"/>
  <c r="CB107" i="10"/>
  <c r="CA107" i="10"/>
  <c r="T107" i="10" s="1"/>
  <c r="D107" i="10"/>
  <c r="CD107" i="10" s="1"/>
  <c r="CK106" i="10"/>
  <c r="CJ106" i="10"/>
  <c r="CI106" i="10"/>
  <c r="CC106" i="10" s="1"/>
  <c r="CG106" i="10"/>
  <c r="CE106" i="10"/>
  <c r="CD106" i="10"/>
  <c r="CB106" i="10"/>
  <c r="CA106" i="10"/>
  <c r="D106" i="10"/>
  <c r="CH106" i="10" s="1"/>
  <c r="CK105" i="10"/>
  <c r="CJ105" i="10"/>
  <c r="CI105" i="10"/>
  <c r="CC105" i="10" s="1"/>
  <c r="CG105" i="10"/>
  <c r="CE105" i="10"/>
  <c r="T105" i="10" s="1"/>
  <c r="CD105" i="10"/>
  <c r="CB105" i="10"/>
  <c r="CA105" i="10"/>
  <c r="D105" i="10"/>
  <c r="CH105" i="10" s="1"/>
  <c r="CJ104" i="10"/>
  <c r="CH104" i="10"/>
  <c r="CB104" i="10"/>
  <c r="D104" i="10"/>
  <c r="CG104" i="10" s="1"/>
  <c r="CA104" i="10" s="1"/>
  <c r="CK103" i="10"/>
  <c r="CH103" i="10"/>
  <c r="CG103" i="10"/>
  <c r="CA103" i="10" s="1"/>
  <c r="CE103" i="10"/>
  <c r="CB103" i="10"/>
  <c r="D103" i="10"/>
  <c r="CJ103" i="10" s="1"/>
  <c r="CJ102" i="10"/>
  <c r="CH102" i="10"/>
  <c r="CB102" i="10"/>
  <c r="D102" i="10"/>
  <c r="CG102" i="10" s="1"/>
  <c r="CA102" i="10" s="1"/>
  <c r="CI101" i="10"/>
  <c r="CC101" i="10" s="1"/>
  <c r="CH101" i="10"/>
  <c r="CG101" i="10"/>
  <c r="CA101" i="10" s="1"/>
  <c r="CB101" i="10"/>
  <c r="D101" i="10"/>
  <c r="CJ101" i="10" s="1"/>
  <c r="CI100" i="10"/>
  <c r="CD100" i="10"/>
  <c r="CC100" i="10"/>
  <c r="D100" i="10"/>
  <c r="CK99" i="10"/>
  <c r="CI99" i="10"/>
  <c r="CH99" i="10"/>
  <c r="CG99" i="10"/>
  <c r="CE99" i="10"/>
  <c r="CC99" i="10"/>
  <c r="CB99" i="10"/>
  <c r="CA99" i="10"/>
  <c r="T99" i="10"/>
  <c r="D99" i="10"/>
  <c r="CI98" i="10"/>
  <c r="CC98" i="10" s="1"/>
  <c r="CH98" i="10"/>
  <c r="CB98" i="10"/>
  <c r="D98" i="10"/>
  <c r="CG98" i="10" s="1"/>
  <c r="CA98" i="10" s="1"/>
  <c r="CK97" i="10"/>
  <c r="CI97" i="10"/>
  <c r="CH97" i="10"/>
  <c r="CG97" i="10"/>
  <c r="CE97" i="10"/>
  <c r="CC97" i="10"/>
  <c r="CB97" i="10"/>
  <c r="CA97" i="10"/>
  <c r="T97" i="10" s="1"/>
  <c r="D97" i="10"/>
  <c r="CI96" i="10"/>
  <c r="CC96" i="10"/>
  <c r="D96" i="10"/>
  <c r="CK95" i="10"/>
  <c r="CE95" i="10" s="1"/>
  <c r="CG95" i="10"/>
  <c r="CB95" i="10"/>
  <c r="CA95" i="10"/>
  <c r="D95" i="10"/>
  <c r="CH95" i="10" s="1"/>
  <c r="CK94" i="10"/>
  <c r="CE94" i="10" s="1"/>
  <c r="CH94" i="10"/>
  <c r="CG94" i="10"/>
  <c r="CB94" i="10"/>
  <c r="CA94" i="10"/>
  <c r="T94" i="10" s="1"/>
  <c r="D94" i="10"/>
  <c r="CK93" i="10"/>
  <c r="CJ93" i="10"/>
  <c r="CI93" i="10"/>
  <c r="CC93" i="10" s="1"/>
  <c r="CG93" i="10"/>
  <c r="CE93" i="10"/>
  <c r="CD93" i="10"/>
  <c r="CB93" i="10"/>
  <c r="CA93" i="10"/>
  <c r="D93" i="10"/>
  <c r="CH93" i="10" s="1"/>
  <c r="CK92" i="10"/>
  <c r="CE92" i="10" s="1"/>
  <c r="CJ92" i="10"/>
  <c r="CI92" i="10"/>
  <c r="CC92" i="10" s="1"/>
  <c r="CG92" i="10"/>
  <c r="CD92" i="10"/>
  <c r="CB92" i="10"/>
  <c r="CA92" i="10"/>
  <c r="D92" i="10"/>
  <c r="CH92" i="10" s="1"/>
  <c r="CK91" i="10"/>
  <c r="CE91" i="10" s="1"/>
  <c r="CJ91" i="10"/>
  <c r="CI91" i="10"/>
  <c r="CC91" i="10" s="1"/>
  <c r="CG91" i="10"/>
  <c r="CD91" i="10"/>
  <c r="CB91" i="10"/>
  <c r="CA91" i="10"/>
  <c r="D91" i="10"/>
  <c r="CH91" i="10" s="1"/>
  <c r="CK90" i="10"/>
  <c r="CJ90" i="10"/>
  <c r="CI90" i="10"/>
  <c r="CC90" i="10" s="1"/>
  <c r="CG90" i="10"/>
  <c r="CE90" i="10"/>
  <c r="CD90" i="10"/>
  <c r="CB90" i="10"/>
  <c r="CA90" i="10"/>
  <c r="T90" i="10" s="1"/>
  <c r="D90" i="10"/>
  <c r="CH90" i="10" s="1"/>
  <c r="CK89" i="10"/>
  <c r="CJ89" i="10"/>
  <c r="CI89" i="10"/>
  <c r="CC89" i="10" s="1"/>
  <c r="CG89" i="10"/>
  <c r="CE89" i="10"/>
  <c r="CD89" i="10"/>
  <c r="CB89" i="10"/>
  <c r="CA89" i="10"/>
  <c r="D89" i="10"/>
  <c r="CH89" i="10" s="1"/>
  <c r="CK88" i="10"/>
  <c r="CJ88" i="10"/>
  <c r="CI88" i="10"/>
  <c r="CC88" i="10" s="1"/>
  <c r="CG88" i="10"/>
  <c r="CE88" i="10"/>
  <c r="CD88" i="10"/>
  <c r="CB88" i="10"/>
  <c r="CA88" i="10"/>
  <c r="D88" i="10"/>
  <c r="CH88" i="10" s="1"/>
  <c r="CK87" i="10"/>
  <c r="CJ87" i="10"/>
  <c r="CI87" i="10"/>
  <c r="CC87" i="10" s="1"/>
  <c r="CG87" i="10"/>
  <c r="CE87" i="10"/>
  <c r="CD87" i="10"/>
  <c r="CB87" i="10"/>
  <c r="CA87" i="10"/>
  <c r="D87" i="10"/>
  <c r="CH87" i="10" s="1"/>
  <c r="CK86" i="10"/>
  <c r="CJ86" i="10"/>
  <c r="CI86" i="10"/>
  <c r="CC86" i="10" s="1"/>
  <c r="CG86" i="10"/>
  <c r="CE86" i="10"/>
  <c r="CD86" i="10"/>
  <c r="CB86" i="10"/>
  <c r="CA86" i="10"/>
  <c r="T86" i="10" s="1"/>
  <c r="D86" i="10"/>
  <c r="CH86" i="10" s="1"/>
  <c r="CK85" i="10"/>
  <c r="CJ85" i="10"/>
  <c r="CI85" i="10"/>
  <c r="CC85" i="10" s="1"/>
  <c r="CG85" i="10"/>
  <c r="CE85" i="10"/>
  <c r="CD85" i="10"/>
  <c r="CB85" i="10"/>
  <c r="CA85" i="10"/>
  <c r="D85" i="10"/>
  <c r="CH85" i="10" s="1"/>
  <c r="CK84" i="10"/>
  <c r="CJ84" i="10"/>
  <c r="CI84" i="10"/>
  <c r="CC84" i="10" s="1"/>
  <c r="CG84" i="10"/>
  <c r="CE84" i="10"/>
  <c r="CD84" i="10"/>
  <c r="CB84" i="10"/>
  <c r="CA84" i="10"/>
  <c r="D84" i="10"/>
  <c r="CH84" i="10" s="1"/>
  <c r="CK83" i="10"/>
  <c r="CJ83" i="10"/>
  <c r="CI83" i="10"/>
  <c r="CC83" i="10" s="1"/>
  <c r="CG83" i="10"/>
  <c r="CA83" i="10" s="1"/>
  <c r="T83" i="10" s="1"/>
  <c r="CE83" i="10"/>
  <c r="CD83" i="10"/>
  <c r="CB83" i="10"/>
  <c r="D83" i="10"/>
  <c r="CH83" i="10" s="1"/>
  <c r="CK82" i="10"/>
  <c r="CJ82" i="10"/>
  <c r="CI82" i="10"/>
  <c r="CC82" i="10" s="1"/>
  <c r="CG82" i="10"/>
  <c r="CE82" i="10"/>
  <c r="CD82" i="10"/>
  <c r="CB82" i="10"/>
  <c r="CA82" i="10"/>
  <c r="T82" i="10" s="1"/>
  <c r="D82" i="10"/>
  <c r="D78" i="10"/>
  <c r="D77" i="10"/>
  <c r="CG73" i="10"/>
  <c r="CA73" i="10" s="1"/>
  <c r="F73" i="10" s="1"/>
  <c r="CG72" i="10"/>
  <c r="CA72" i="10" s="1"/>
  <c r="F72" i="10" s="1"/>
  <c r="CG71" i="10"/>
  <c r="CA71" i="10"/>
  <c r="F71" i="10" s="1"/>
  <c r="CG70" i="10"/>
  <c r="CA70" i="10"/>
  <c r="F70" i="10"/>
  <c r="CG69" i="10"/>
  <c r="CA69" i="10" s="1"/>
  <c r="F69" i="10" s="1"/>
  <c r="CG68" i="10"/>
  <c r="CA68" i="10" s="1"/>
  <c r="F68" i="10" s="1"/>
  <c r="CG67" i="10"/>
  <c r="CA67" i="10"/>
  <c r="F67" i="10" s="1"/>
  <c r="CG66" i="10"/>
  <c r="CA66" i="10"/>
  <c r="F66" i="10"/>
  <c r="CG65" i="10"/>
  <c r="CA65" i="10" s="1"/>
  <c r="F65" i="10" s="1"/>
  <c r="CG64" i="10"/>
  <c r="CA64" i="10" s="1"/>
  <c r="F64" i="10" s="1"/>
  <c r="CG63" i="10"/>
  <c r="CA63" i="10"/>
  <c r="F63" i="10" s="1"/>
  <c r="AI60" i="10"/>
  <c r="AH60" i="10"/>
  <c r="AG60" i="10"/>
  <c r="AF60" i="10"/>
  <c r="AE60" i="10"/>
  <c r="AD60" i="10"/>
  <c r="AC60" i="10"/>
  <c r="AB60" i="10"/>
  <c r="AA60" i="10"/>
  <c r="Z60" i="10"/>
  <c r="Y60" i="10"/>
  <c r="CG59" i="10"/>
  <c r="CA59" i="10" s="1"/>
  <c r="CC59" i="10"/>
  <c r="F59" i="10"/>
  <c r="E59" i="10"/>
  <c r="D59" i="10" s="1"/>
  <c r="CK59" i="10" s="1"/>
  <c r="CJ58" i="10"/>
  <c r="CG58" i="10"/>
  <c r="CE58" i="10"/>
  <c r="CD58" i="10"/>
  <c r="CA58" i="10"/>
  <c r="F58" i="10"/>
  <c r="E58" i="10"/>
  <c r="D58" i="10"/>
  <c r="CG57" i="10"/>
  <c r="CA57" i="10" s="1"/>
  <c r="F57" i="10"/>
  <c r="F60" i="10" s="1"/>
  <c r="E57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CJ55" i="10"/>
  <c r="CG55" i="10"/>
  <c r="CE55" i="10"/>
  <c r="CD55" i="10"/>
  <c r="CA55" i="10"/>
  <c r="F55" i="10"/>
  <c r="E55" i="10"/>
  <c r="D55" i="10"/>
  <c r="CG54" i="10"/>
  <c r="CA54" i="10" s="1"/>
  <c r="F54" i="10"/>
  <c r="E54" i="10"/>
  <c r="D54" i="10" s="1"/>
  <c r="CC54" i="10" s="1"/>
  <c r="CG53" i="10"/>
  <c r="CE53" i="10"/>
  <c r="CA53" i="10"/>
  <c r="F53" i="10"/>
  <c r="E53" i="10"/>
  <c r="D53" i="10"/>
  <c r="CJ53" i="10" s="1"/>
  <c r="CG52" i="10"/>
  <c r="CA52" i="10" s="1"/>
  <c r="F52" i="10"/>
  <c r="F56" i="10" s="1"/>
  <c r="E52" i="10"/>
  <c r="CG51" i="10"/>
  <c r="CA51" i="10"/>
  <c r="F51" i="10"/>
  <c r="E51" i="10"/>
  <c r="D51" i="10"/>
  <c r="CK50" i="10"/>
  <c r="CG50" i="10"/>
  <c r="CA50" i="10" s="1"/>
  <c r="CC50" i="10"/>
  <c r="F50" i="10"/>
  <c r="E50" i="10"/>
  <c r="D50" i="10" s="1"/>
  <c r="CH50" i="10" s="1"/>
  <c r="CB50" i="10" s="1"/>
  <c r="CG49" i="10"/>
  <c r="CA49" i="10"/>
  <c r="F49" i="10"/>
  <c r="E49" i="10"/>
  <c r="D49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F48" i="10"/>
  <c r="E48" i="10"/>
  <c r="CD47" i="10"/>
  <c r="F47" i="10"/>
  <c r="E47" i="10"/>
  <c r="D47" i="10" s="1"/>
  <c r="CC47" i="10" s="1"/>
  <c r="CJ46" i="10"/>
  <c r="CG46" i="10"/>
  <c r="CE46" i="10"/>
  <c r="CD46" i="10"/>
  <c r="CA46" i="10"/>
  <c r="F46" i="10"/>
  <c r="E46" i="10"/>
  <c r="D46" i="10"/>
  <c r="CE45" i="10"/>
  <c r="CD45" i="10"/>
  <c r="F45" i="10"/>
  <c r="E45" i="10"/>
  <c r="D45" i="10" s="1"/>
  <c r="CJ44" i="10"/>
  <c r="CH44" i="10"/>
  <c r="CB44" i="10" s="1"/>
  <c r="F44" i="10"/>
  <c r="E44" i="10"/>
  <c r="D44" i="10"/>
  <c r="CG43" i="10"/>
  <c r="CA43" i="10" s="1"/>
  <c r="F43" i="10"/>
  <c r="E43" i="10"/>
  <c r="D43" i="10" s="1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CK37" i="10"/>
  <c r="CH37" i="10"/>
  <c r="CB37" i="10" s="1"/>
  <c r="CG37" i="10"/>
  <c r="CA37" i="10" s="1"/>
  <c r="CC37" i="10"/>
  <c r="F37" i="10"/>
  <c r="E37" i="10"/>
  <c r="D37" i="10" s="1"/>
  <c r="CK36" i="10"/>
  <c r="CG36" i="10"/>
  <c r="CA36" i="10" s="1"/>
  <c r="CC36" i="10"/>
  <c r="F36" i="10"/>
  <c r="F38" i="10" s="1"/>
  <c r="E36" i="10"/>
  <c r="D36" i="10" s="1"/>
  <c r="CL35" i="10"/>
  <c r="CK35" i="10"/>
  <c r="CJ35" i="10"/>
  <c r="CI35" i="10"/>
  <c r="CH35" i="10"/>
  <c r="CB35" i="10" s="1"/>
  <c r="CG35" i="10"/>
  <c r="CA35" i="10" s="1"/>
  <c r="CF35" i="10"/>
  <c r="CE35" i="10"/>
  <c r="CD35" i="10"/>
  <c r="CC35" i="10"/>
  <c r="CL34" i="10"/>
  <c r="CI34" i="10"/>
  <c r="CG34" i="10"/>
  <c r="CE34" i="10"/>
  <c r="CD34" i="10"/>
  <c r="CA34" i="10"/>
  <c r="F34" i="10"/>
  <c r="E34" i="10"/>
  <c r="D34" i="10"/>
  <c r="CG33" i="10"/>
  <c r="CA33" i="10"/>
  <c r="F33" i="10"/>
  <c r="E33" i="10"/>
  <c r="D33" i="10"/>
  <c r="CH33" i="10" s="1"/>
  <c r="CB33" i="10" s="1"/>
  <c r="CG32" i="10"/>
  <c r="CA32" i="10"/>
  <c r="F32" i="10"/>
  <c r="E32" i="10"/>
  <c r="D32" i="10"/>
  <c r="CL32" i="10" s="1"/>
  <c r="CL31" i="10"/>
  <c r="CG31" i="10"/>
  <c r="CE31" i="10"/>
  <c r="CA31" i="10"/>
  <c r="F31" i="10"/>
  <c r="E31" i="10"/>
  <c r="D31" i="10"/>
  <c r="CI31" i="10" s="1"/>
  <c r="CL30" i="10"/>
  <c r="CI30" i="10"/>
  <c r="CG30" i="10"/>
  <c r="CE30" i="10"/>
  <c r="CD30" i="10"/>
  <c r="CA30" i="10"/>
  <c r="F30" i="10"/>
  <c r="E30" i="10"/>
  <c r="D30" i="10"/>
  <c r="CG29" i="10"/>
  <c r="CA29" i="10"/>
  <c r="F29" i="10"/>
  <c r="E29" i="10"/>
  <c r="D29" i="10"/>
  <c r="CI29" i="10" s="1"/>
  <c r="CG28" i="10"/>
  <c r="CA28" i="10"/>
  <c r="F28" i="10"/>
  <c r="E28" i="10"/>
  <c r="D28" i="10"/>
  <c r="CL27" i="10"/>
  <c r="CG27" i="10"/>
  <c r="CE27" i="10"/>
  <c r="CA27" i="10"/>
  <c r="F27" i="10"/>
  <c r="E27" i="10"/>
  <c r="D27" i="10"/>
  <c r="CI27" i="10" s="1"/>
  <c r="CL26" i="10"/>
  <c r="CI26" i="10"/>
  <c r="CG26" i="10"/>
  <c r="CE26" i="10"/>
  <c r="CD26" i="10"/>
  <c r="CA26" i="10"/>
  <c r="F26" i="10"/>
  <c r="E26" i="10"/>
  <c r="D26" i="10"/>
  <c r="CG25" i="10"/>
  <c r="CA25" i="10"/>
  <c r="F25" i="10"/>
  <c r="E25" i="10"/>
  <c r="D25" i="10"/>
  <c r="CH25" i="10" s="1"/>
  <c r="CB25" i="10" s="1"/>
  <c r="CG24" i="10"/>
  <c r="CA24" i="10"/>
  <c r="F24" i="10"/>
  <c r="E24" i="10"/>
  <c r="D24" i="10"/>
  <c r="CL24" i="10" s="1"/>
  <c r="CL23" i="10"/>
  <c r="CG23" i="10"/>
  <c r="CE23" i="10"/>
  <c r="CA23" i="10"/>
  <c r="F23" i="10"/>
  <c r="E23" i="10"/>
  <c r="D23" i="10"/>
  <c r="CI23" i="10" s="1"/>
  <c r="CL22" i="10"/>
  <c r="CI22" i="10"/>
  <c r="CG22" i="10"/>
  <c r="CE22" i="10"/>
  <c r="CD22" i="10"/>
  <c r="CA22" i="10"/>
  <c r="F22" i="10"/>
  <c r="E22" i="10"/>
  <c r="D22" i="10"/>
  <c r="CL21" i="10"/>
  <c r="CK21" i="10"/>
  <c r="CJ21" i="10"/>
  <c r="CI21" i="10"/>
  <c r="CH21" i="10"/>
  <c r="CB21" i="10" s="1"/>
  <c r="CG21" i="10"/>
  <c r="CF21" i="10"/>
  <c r="CE21" i="10"/>
  <c r="CD21" i="10"/>
  <c r="CC21" i="10"/>
  <c r="CA21" i="10"/>
  <c r="AL21" i="10" s="1"/>
  <c r="CG20" i="10"/>
  <c r="CA20" i="10"/>
  <c r="F20" i="10"/>
  <c r="E20" i="10"/>
  <c r="D20" i="10"/>
  <c r="CF20" i="10" s="1"/>
  <c r="CG19" i="10"/>
  <c r="CA19" i="10"/>
  <c r="F19" i="10"/>
  <c r="E19" i="10"/>
  <c r="E38" i="10" s="1"/>
  <c r="CG15" i="10"/>
  <c r="CA15" i="10" s="1"/>
  <c r="F15" i="10"/>
  <c r="E15" i="10"/>
  <c r="CJ14" i="10"/>
  <c r="CG14" i="10"/>
  <c r="CA14" i="10" s="1"/>
  <c r="F14" i="10"/>
  <c r="E14" i="10"/>
  <c r="D14" i="10"/>
  <c r="CI13" i="10"/>
  <c r="CH13" i="10"/>
  <c r="CB13" i="10" s="1"/>
  <c r="CG13" i="10"/>
  <c r="CA13" i="10" s="1"/>
  <c r="CC13" i="10"/>
  <c r="F13" i="10"/>
  <c r="E13" i="10"/>
  <c r="D13" i="10" s="1"/>
  <c r="CJ12" i="10"/>
  <c r="CG12" i="10"/>
  <c r="CA12" i="10"/>
  <c r="F12" i="10"/>
  <c r="E12" i="10"/>
  <c r="D12" i="10"/>
  <c r="A5" i="10"/>
  <c r="A4" i="10"/>
  <c r="A3" i="10"/>
  <c r="A2" i="10"/>
  <c r="AA215" i="12" l="1"/>
  <c r="B301" i="12"/>
  <c r="AA204" i="11"/>
  <c r="AA206" i="11"/>
  <c r="CH180" i="11"/>
  <c r="CB180" i="11" s="1"/>
  <c r="AA180" i="11" s="1"/>
  <c r="CI180" i="11"/>
  <c r="CC180" i="11"/>
  <c r="CC184" i="11"/>
  <c r="CI184" i="11"/>
  <c r="CH184" i="11"/>
  <c r="CB184" i="11" s="1"/>
  <c r="AA184" i="11" s="1"/>
  <c r="CH178" i="11"/>
  <c r="CB178" i="11" s="1"/>
  <c r="CI178" i="11"/>
  <c r="CC178" i="11"/>
  <c r="CK57" i="11"/>
  <c r="CH57" i="11"/>
  <c r="CB57" i="11" s="1"/>
  <c r="CC57" i="11"/>
  <c r="CJ57" i="11"/>
  <c r="CE57" i="11"/>
  <c r="CI57" i="11"/>
  <c r="CD57" i="11"/>
  <c r="AJ44" i="11"/>
  <c r="AJ50" i="11"/>
  <c r="CH187" i="11"/>
  <c r="CB187" i="11" s="1"/>
  <c r="CI187" i="11"/>
  <c r="CC187" i="11"/>
  <c r="CK43" i="11"/>
  <c r="CD43" i="11"/>
  <c r="CH43" i="11"/>
  <c r="CB43" i="11" s="1"/>
  <c r="AJ43" i="11" s="1"/>
  <c r="CJ43" i="11"/>
  <c r="CE43" i="11"/>
  <c r="CI43" i="11"/>
  <c r="AA220" i="11"/>
  <c r="CH185" i="11"/>
  <c r="CB185" i="11" s="1"/>
  <c r="AA185" i="11" s="1"/>
  <c r="CI185" i="11"/>
  <c r="CC185" i="11"/>
  <c r="AJ45" i="11"/>
  <c r="CI19" i="11"/>
  <c r="CE19" i="11"/>
  <c r="CL19" i="11"/>
  <c r="CD19" i="11"/>
  <c r="CH19" i="11"/>
  <c r="CB19" i="11" s="1"/>
  <c r="AL19" i="11" s="1"/>
  <c r="D38" i="11"/>
  <c r="A301" i="11" s="1"/>
  <c r="CK19" i="11"/>
  <c r="CC19" i="11"/>
  <c r="CJ19" i="11"/>
  <c r="CF19" i="11"/>
  <c r="AE160" i="11"/>
  <c r="S121" i="11"/>
  <c r="CI58" i="11"/>
  <c r="CD58" i="11"/>
  <c r="CJ58" i="11"/>
  <c r="CC58" i="11"/>
  <c r="CH58" i="11"/>
  <c r="CB58" i="11" s="1"/>
  <c r="AJ58" i="11" s="1"/>
  <c r="CK58" i="11"/>
  <c r="CE58" i="11"/>
  <c r="AJ12" i="11"/>
  <c r="AL35" i="10"/>
  <c r="T98" i="10"/>
  <c r="CJ43" i="10"/>
  <c r="CE43" i="10"/>
  <c r="CI43" i="10"/>
  <c r="CD43" i="10"/>
  <c r="CK43" i="10"/>
  <c r="CH43" i="10"/>
  <c r="CB43" i="10" s="1"/>
  <c r="AJ43" i="10" s="1"/>
  <c r="CH49" i="10"/>
  <c r="CB49" i="10" s="1"/>
  <c r="CC49" i="10"/>
  <c r="AJ49" i="10" s="1"/>
  <c r="CK49" i="10"/>
  <c r="CI49" i="10"/>
  <c r="D57" i="10"/>
  <c r="E60" i="10"/>
  <c r="D60" i="10" s="1"/>
  <c r="CG129" i="10"/>
  <c r="CA129" i="10" s="1"/>
  <c r="Q129" i="10" s="1"/>
  <c r="D129" i="10"/>
  <c r="CI208" i="10"/>
  <c r="CC208" i="10"/>
  <c r="CH208" i="10"/>
  <c r="CB208" i="10" s="1"/>
  <c r="AA208" i="10" s="1"/>
  <c r="CI12" i="10"/>
  <c r="CD12" i="10"/>
  <c r="CH12" i="10"/>
  <c r="CB12" i="10" s="1"/>
  <c r="AJ12" i="10" s="1"/>
  <c r="CC12" i="10"/>
  <c r="CK12" i="10"/>
  <c r="CK28" i="10"/>
  <c r="CC28" i="10"/>
  <c r="CJ28" i="10"/>
  <c r="CF28" i="10"/>
  <c r="CH28" i="10"/>
  <c r="CB28" i="10" s="1"/>
  <c r="CJ36" i="10"/>
  <c r="CF36" i="10"/>
  <c r="CI36" i="10"/>
  <c r="CE36" i="10"/>
  <c r="CL36" i="10"/>
  <c r="CH51" i="10"/>
  <c r="CB51" i="10" s="1"/>
  <c r="CC51" i="10"/>
  <c r="CK51" i="10"/>
  <c r="CI51" i="10"/>
  <c r="CC184" i="10"/>
  <c r="AA184" i="10" s="1"/>
  <c r="CH184" i="10"/>
  <c r="CB184" i="10" s="1"/>
  <c r="CI184" i="10"/>
  <c r="CI196" i="10"/>
  <c r="CC196" i="10"/>
  <c r="AA196" i="10" s="1"/>
  <c r="CH196" i="10"/>
  <c r="CB196" i="10" s="1"/>
  <c r="CE12" i="10"/>
  <c r="CI14" i="10"/>
  <c r="CD14" i="10"/>
  <c r="CH14" i="10"/>
  <c r="CB14" i="10" s="1"/>
  <c r="AJ14" i="10" s="1"/>
  <c r="CC14" i="10"/>
  <c r="CK14" i="10"/>
  <c r="CE20" i="10"/>
  <c r="CJ20" i="10"/>
  <c r="CE14" i="10"/>
  <c r="D15" i="10"/>
  <c r="D19" i="10"/>
  <c r="CK22" i="10"/>
  <c r="CC22" i="10"/>
  <c r="CJ22" i="10"/>
  <c r="CF22" i="10"/>
  <c r="CH22" i="10"/>
  <c r="CB22" i="10" s="1"/>
  <c r="CD23" i="10"/>
  <c r="CE24" i="10"/>
  <c r="CK26" i="10"/>
  <c r="CC26" i="10"/>
  <c r="CJ26" i="10"/>
  <c r="CF26" i="10"/>
  <c r="CH26" i="10"/>
  <c r="CB26" i="10" s="1"/>
  <c r="CD27" i="10"/>
  <c r="CE28" i="10"/>
  <c r="CL28" i="10"/>
  <c r="CK30" i="10"/>
  <c r="CC30" i="10"/>
  <c r="CJ30" i="10"/>
  <c r="CF30" i="10"/>
  <c r="CH30" i="10"/>
  <c r="CB30" i="10" s="1"/>
  <c r="CD31" i="10"/>
  <c r="CE32" i="10"/>
  <c r="CK34" i="10"/>
  <c r="CC34" i="10"/>
  <c r="CJ34" i="10"/>
  <c r="CF34" i="10"/>
  <c r="CH34" i="10"/>
  <c r="CB34" i="10" s="1"/>
  <c r="AL34" i="10" s="1"/>
  <c r="CH36" i="10"/>
  <c r="CB36" i="10" s="1"/>
  <c r="CE44" i="10"/>
  <c r="CK44" i="10"/>
  <c r="CD44" i="10"/>
  <c r="AJ44" i="10" s="1"/>
  <c r="CH46" i="10"/>
  <c r="CB46" i="10" s="1"/>
  <c r="CC46" i="10"/>
  <c r="CK46" i="10"/>
  <c r="CI46" i="10"/>
  <c r="D48" i="10"/>
  <c r="CE51" i="10"/>
  <c r="D52" i="10"/>
  <c r="CD53" i="10"/>
  <c r="CH55" i="10"/>
  <c r="CB55" i="10" s="1"/>
  <c r="CC55" i="10"/>
  <c r="CK55" i="10"/>
  <c r="CI55" i="10"/>
  <c r="CH58" i="10"/>
  <c r="CB58" i="10" s="1"/>
  <c r="CC58" i="10"/>
  <c r="CK58" i="10"/>
  <c r="CI58" i="10"/>
  <c r="T85" i="10"/>
  <c r="T89" i="10"/>
  <c r="T93" i="10"/>
  <c r="CJ100" i="10"/>
  <c r="CH100" i="10"/>
  <c r="CB100" i="10"/>
  <c r="CG100" i="10"/>
  <c r="CA100" i="10" s="1"/>
  <c r="T100" i="10" s="1"/>
  <c r="CK100" i="10"/>
  <c r="CE100" i="10" s="1"/>
  <c r="T106" i="10"/>
  <c r="CG133" i="10"/>
  <c r="CA133" i="10" s="1"/>
  <c r="Q133" i="10" s="1"/>
  <c r="CH177" i="10"/>
  <c r="CB177" i="10" s="1"/>
  <c r="AA177" i="10" s="1"/>
  <c r="CI177" i="10"/>
  <c r="CC177" i="10"/>
  <c r="CC180" i="10"/>
  <c r="AA180" i="10" s="1"/>
  <c r="CI180" i="10"/>
  <c r="CH180" i="10"/>
  <c r="CB180" i="10" s="1"/>
  <c r="CC186" i="10"/>
  <c r="CH186" i="10"/>
  <c r="CB186" i="10" s="1"/>
  <c r="AA186" i="10" s="1"/>
  <c r="CI186" i="10"/>
  <c r="CH203" i="10"/>
  <c r="CB203" i="10" s="1"/>
  <c r="CI203" i="10"/>
  <c r="CC203" i="10"/>
  <c r="AA203" i="10" s="1"/>
  <c r="AA206" i="10"/>
  <c r="CK25" i="10"/>
  <c r="CC25" i="10"/>
  <c r="AL25" i="10" s="1"/>
  <c r="CJ25" i="10"/>
  <c r="CF25" i="10"/>
  <c r="CK29" i="10"/>
  <c r="CC29" i="10"/>
  <c r="CJ29" i="10"/>
  <c r="CF29" i="10"/>
  <c r="CH29" i="10"/>
  <c r="CB29" i="10" s="1"/>
  <c r="CK33" i="10"/>
  <c r="CC33" i="10"/>
  <c r="CJ33" i="10"/>
  <c r="CF33" i="10"/>
  <c r="CJ54" i="10"/>
  <c r="CE54" i="10"/>
  <c r="CI54" i="10"/>
  <c r="CD54" i="10"/>
  <c r="CL20" i="10"/>
  <c r="CH20" i="10"/>
  <c r="CB20" i="10" s="1"/>
  <c r="AL20" i="10" s="1"/>
  <c r="CD20" i="10"/>
  <c r="CK20" i="10"/>
  <c r="CC20" i="10"/>
  <c r="CI20" i="10"/>
  <c r="CK24" i="10"/>
  <c r="CC24" i="10"/>
  <c r="CJ24" i="10"/>
  <c r="CF24" i="10"/>
  <c r="CH24" i="10"/>
  <c r="CB24" i="10" s="1"/>
  <c r="CD25" i="10"/>
  <c r="CI25" i="10"/>
  <c r="CD29" i="10"/>
  <c r="CK32" i="10"/>
  <c r="CC32" i="10"/>
  <c r="CJ32" i="10"/>
  <c r="CF32" i="10"/>
  <c r="CH32" i="10"/>
  <c r="CB32" i="10" s="1"/>
  <c r="CD33" i="10"/>
  <c r="AL33" i="10" s="1"/>
  <c r="CI33" i="10"/>
  <c r="CD36" i="10"/>
  <c r="AL36" i="10" s="1"/>
  <c r="CH47" i="10"/>
  <c r="CB47" i="10" s="1"/>
  <c r="CK47" i="10"/>
  <c r="CE47" i="10"/>
  <c r="CI47" i="10"/>
  <c r="CD49" i="10"/>
  <c r="CJ49" i="10"/>
  <c r="CH54" i="10"/>
  <c r="CB54" i="10" s="1"/>
  <c r="AJ54" i="10" s="1"/>
  <c r="E56" i="10"/>
  <c r="CJ59" i="10"/>
  <c r="CE59" i="10"/>
  <c r="CI59" i="10"/>
  <c r="CD59" i="10"/>
  <c r="T87" i="10"/>
  <c r="T91" i="10"/>
  <c r="CC182" i="10"/>
  <c r="CI182" i="10"/>
  <c r="CH182" i="10"/>
  <c r="CB182" i="10" s="1"/>
  <c r="CH217" i="10"/>
  <c r="CB217" i="10" s="1"/>
  <c r="CC217" i="10"/>
  <c r="AA217" i="10" s="1"/>
  <c r="CI217" i="10"/>
  <c r="CK13" i="10"/>
  <c r="CJ13" i="10"/>
  <c r="CE13" i="10"/>
  <c r="CD13" i="10"/>
  <c r="AJ13" i="10" s="1"/>
  <c r="CK23" i="10"/>
  <c r="CC23" i="10"/>
  <c r="CJ23" i="10"/>
  <c r="CF23" i="10"/>
  <c r="CH23" i="10"/>
  <c r="CB23" i="10" s="1"/>
  <c r="CD24" i="10"/>
  <c r="CI24" i="10"/>
  <c r="CE25" i="10"/>
  <c r="CL25" i="10"/>
  <c r="CK27" i="10"/>
  <c r="CC27" i="10"/>
  <c r="CJ27" i="10"/>
  <c r="CF27" i="10"/>
  <c r="CH27" i="10"/>
  <c r="CB27" i="10" s="1"/>
  <c r="CD28" i="10"/>
  <c r="CI28" i="10"/>
  <c r="CE29" i="10"/>
  <c r="CL29" i="10"/>
  <c r="CK31" i="10"/>
  <c r="CC31" i="10"/>
  <c r="CJ31" i="10"/>
  <c r="CF31" i="10"/>
  <c r="CH31" i="10"/>
  <c r="CB31" i="10" s="1"/>
  <c r="CD32" i="10"/>
  <c r="CI32" i="10"/>
  <c r="CE33" i="10"/>
  <c r="CL33" i="10"/>
  <c r="CJ37" i="10"/>
  <c r="CF37" i="10"/>
  <c r="CI37" i="10"/>
  <c r="CE37" i="10"/>
  <c r="CD37" i="10"/>
  <c r="CL37" i="10"/>
  <c r="CJ45" i="10"/>
  <c r="CH45" i="10"/>
  <c r="CB45" i="10" s="1"/>
  <c r="AJ45" i="10" s="1"/>
  <c r="CK45" i="10"/>
  <c r="CJ47" i="10"/>
  <c r="CE49" i="10"/>
  <c r="D56" i="10"/>
  <c r="CJ50" i="10"/>
  <c r="CE50" i="10"/>
  <c r="CI50" i="10"/>
  <c r="CD50" i="10"/>
  <c r="AJ50" i="10" s="1"/>
  <c r="CD51" i="10"/>
  <c r="CJ51" i="10"/>
  <c r="CH53" i="10"/>
  <c r="CB53" i="10" s="1"/>
  <c r="AJ53" i="10" s="1"/>
  <c r="CC53" i="10"/>
  <c r="CK53" i="10"/>
  <c r="CI53" i="10"/>
  <c r="CK54" i="10"/>
  <c r="CH59" i="10"/>
  <c r="CB59" i="10" s="1"/>
  <c r="AJ59" i="10" s="1"/>
  <c r="T84" i="10"/>
  <c r="T88" i="10"/>
  <c r="T92" i="10"/>
  <c r="T95" i="10"/>
  <c r="CG96" i="10"/>
  <c r="CA96" i="10" s="1"/>
  <c r="CB96" i="10"/>
  <c r="CH96" i="10"/>
  <c r="CK96" i="10"/>
  <c r="CE96" i="10" s="1"/>
  <c r="AA179" i="10"/>
  <c r="CC188" i="10"/>
  <c r="CH188" i="10"/>
  <c r="CB188" i="10" s="1"/>
  <c r="AA188" i="10" s="1"/>
  <c r="CI188" i="10"/>
  <c r="AA214" i="10"/>
  <c r="CH225" i="10"/>
  <c r="CB225" i="10" s="1"/>
  <c r="AA225" i="10" s="1"/>
  <c r="CC225" i="10"/>
  <c r="D111" i="10"/>
  <c r="CH82" i="10"/>
  <c r="CK98" i="10"/>
  <c r="CE98" i="10" s="1"/>
  <c r="CD101" i="10"/>
  <c r="T101" i="10" s="1"/>
  <c r="CK101" i="10"/>
  <c r="CE101" i="10" s="1"/>
  <c r="CD102" i="10"/>
  <c r="T102" i="10" s="1"/>
  <c r="CK102" i="10"/>
  <c r="CE102" i="10" s="1"/>
  <c r="CD104" i="10"/>
  <c r="CK104" i="10"/>
  <c r="CE104" i="10" s="1"/>
  <c r="CC178" i="10"/>
  <c r="CH178" i="10"/>
  <c r="CB178" i="10" s="1"/>
  <c r="AA178" i="10" s="1"/>
  <c r="CH183" i="10"/>
  <c r="CB183" i="10" s="1"/>
  <c r="CI183" i="10"/>
  <c r="CC183" i="10"/>
  <c r="CI214" i="10"/>
  <c r="CC214" i="10"/>
  <c r="CH214" i="10"/>
  <c r="CB214" i="10" s="1"/>
  <c r="CD108" i="10"/>
  <c r="CH108" i="10"/>
  <c r="CB108" i="10"/>
  <c r="CG108" i="10"/>
  <c r="CA108" i="10" s="1"/>
  <c r="CG132" i="10"/>
  <c r="CA132" i="10" s="1"/>
  <c r="Q132" i="10" s="1"/>
  <c r="D132" i="10"/>
  <c r="F130" i="10"/>
  <c r="D130" i="10" s="1"/>
  <c r="CG140" i="10"/>
  <c r="CA140" i="10" s="1"/>
  <c r="Q140" i="10" s="1"/>
  <c r="D140" i="10"/>
  <c r="CG160" i="10"/>
  <c r="CA160" i="10" s="1"/>
  <c r="CH160" i="10"/>
  <c r="CB160" i="10" s="1"/>
  <c r="CJ160" i="10"/>
  <c r="CD160" i="10" s="1"/>
  <c r="CG161" i="10"/>
  <c r="CA161" i="10" s="1"/>
  <c r="AE161" i="10" s="1"/>
  <c r="CH161" i="10"/>
  <c r="CB161" i="10" s="1"/>
  <c r="CI190" i="10"/>
  <c r="CC190" i="10"/>
  <c r="CH190" i="10"/>
  <c r="CB190" i="10" s="1"/>
  <c r="AA190" i="10" s="1"/>
  <c r="AA211" i="10"/>
  <c r="AA212" i="10"/>
  <c r="CI222" i="10"/>
  <c r="CC222" i="10"/>
  <c r="CH222" i="10"/>
  <c r="CB222" i="10" s="1"/>
  <c r="AA222" i="10" s="1"/>
  <c r="CD103" i="10"/>
  <c r="T103" i="10" s="1"/>
  <c r="CJ107" i="10"/>
  <c r="CH109" i="10"/>
  <c r="CD109" i="10"/>
  <c r="T109" i="10" s="1"/>
  <c r="CK109" i="10"/>
  <c r="CE109" i="10" s="1"/>
  <c r="CG163" i="10"/>
  <c r="CA163" i="10" s="1"/>
  <c r="CH163" i="10"/>
  <c r="CB163" i="10" s="1"/>
  <c r="CI163" i="10"/>
  <c r="CC163" i="10" s="1"/>
  <c r="CH179" i="10"/>
  <c r="CB179" i="10" s="1"/>
  <c r="CI179" i="10"/>
  <c r="AA182" i="10"/>
  <c r="D197" i="10"/>
  <c r="CH211" i="10"/>
  <c r="CB211" i="10" s="1"/>
  <c r="CI211" i="10"/>
  <c r="CI216" i="10"/>
  <c r="CC216" i="10"/>
  <c r="CH216" i="10"/>
  <c r="CB216" i="10" s="1"/>
  <c r="AA219" i="10"/>
  <c r="AA220" i="10"/>
  <c r="CG136" i="10"/>
  <c r="CA136" i="10" s="1"/>
  <c r="Q136" i="10" s="1"/>
  <c r="D136" i="10"/>
  <c r="CG162" i="10"/>
  <c r="CA162" i="10" s="1"/>
  <c r="AE162" i="10" s="1"/>
  <c r="CH162" i="10"/>
  <c r="CB162" i="10" s="1"/>
  <c r="CI162" i="10"/>
  <c r="CC162" i="10" s="1"/>
  <c r="CH181" i="10"/>
  <c r="CB181" i="10" s="1"/>
  <c r="AA181" i="10" s="1"/>
  <c r="CI181" i="10"/>
  <c r="CH185" i="10"/>
  <c r="CB185" i="10" s="1"/>
  <c r="CI185" i="10"/>
  <c r="AA185" i="10"/>
  <c r="CH187" i="10"/>
  <c r="CB187" i="10" s="1"/>
  <c r="CI187" i="10"/>
  <c r="AA187" i="10"/>
  <c r="CH189" i="10"/>
  <c r="CB189" i="10" s="1"/>
  <c r="CI189" i="10"/>
  <c r="AA189" i="10"/>
  <c r="CI206" i="10"/>
  <c r="CC206" i="10"/>
  <c r="CH206" i="10"/>
  <c r="CB206" i="10" s="1"/>
  <c r="D209" i="10"/>
  <c r="CH219" i="10"/>
  <c r="CB219" i="10" s="1"/>
  <c r="CI219" i="10"/>
  <c r="CI224" i="10"/>
  <c r="CC224" i="10"/>
  <c r="AA224" i="10" s="1"/>
  <c r="CH224" i="10"/>
  <c r="CB224" i="10" s="1"/>
  <c r="CD110" i="10"/>
  <c r="T110" i="10" s="1"/>
  <c r="CG116" i="10"/>
  <c r="CA116" i="10" s="1"/>
  <c r="CG117" i="10"/>
  <c r="CA117" i="10" s="1"/>
  <c r="S117" i="10" s="1"/>
  <c r="CG118" i="10"/>
  <c r="CA118" i="10" s="1"/>
  <c r="S118" i="10" s="1"/>
  <c r="CG119" i="10"/>
  <c r="CA119" i="10" s="1"/>
  <c r="S119" i="10" s="1"/>
  <c r="CG120" i="10"/>
  <c r="CA120" i="10" s="1"/>
  <c r="S120" i="10" s="1"/>
  <c r="CG121" i="10"/>
  <c r="CA121" i="10" s="1"/>
  <c r="S121" i="10" s="1"/>
  <c r="D191" i="10"/>
  <c r="CH191" i="10" s="1"/>
  <c r="CB191" i="10" s="1"/>
  <c r="AA191" i="10" s="1"/>
  <c r="D193" i="10"/>
  <c r="CH193" i="10" s="1"/>
  <c r="CB193" i="10" s="1"/>
  <c r="AA193" i="10" s="1"/>
  <c r="D195" i="10"/>
  <c r="CI204" i="10"/>
  <c r="CC204" i="10"/>
  <c r="AA204" i="10" s="1"/>
  <c r="CI205" i="10"/>
  <c r="D207" i="10"/>
  <c r="CI212" i="10"/>
  <c r="CC212" i="10"/>
  <c r="CI213" i="10"/>
  <c r="D215" i="10"/>
  <c r="CI220" i="10"/>
  <c r="CC220" i="10"/>
  <c r="CI221" i="10"/>
  <c r="D223" i="10"/>
  <c r="CC116" i="10"/>
  <c r="CI198" i="10"/>
  <c r="CC198" i="10"/>
  <c r="AA198" i="10" s="1"/>
  <c r="AA205" i="10"/>
  <c r="CI210" i="10"/>
  <c r="CC210" i="10"/>
  <c r="AA210" i="10" s="1"/>
  <c r="AA213" i="10"/>
  <c r="CI218" i="10"/>
  <c r="CC218" i="10"/>
  <c r="AA218" i="10" s="1"/>
  <c r="AA221" i="10"/>
  <c r="CI226" i="10"/>
  <c r="CC226" i="10"/>
  <c r="AA226" i="10" s="1"/>
  <c r="CC235" i="10"/>
  <c r="Q235" i="10" s="1"/>
  <c r="CC236" i="10"/>
  <c r="Q236" i="10" s="1"/>
  <c r="CC237" i="10"/>
  <c r="Q237" i="10" s="1"/>
  <c r="CC239" i="10"/>
  <c r="Q239" i="10" s="1"/>
  <c r="CC240" i="10"/>
  <c r="Q240" i="10" s="1"/>
  <c r="E246" i="9"/>
  <c r="D246" i="9"/>
  <c r="CI240" i="9"/>
  <c r="CH240" i="9"/>
  <c r="CB240" i="9"/>
  <c r="D240" i="9"/>
  <c r="CG240" i="9" s="1"/>
  <c r="CA240" i="9" s="1"/>
  <c r="CH239" i="9"/>
  <c r="CB239" i="9" s="1"/>
  <c r="D239" i="9"/>
  <c r="CI237" i="9"/>
  <c r="CH237" i="9"/>
  <c r="CB237" i="9" s="1"/>
  <c r="D237" i="9"/>
  <c r="CI236" i="9"/>
  <c r="CH236" i="9"/>
  <c r="CC236" i="9"/>
  <c r="CB236" i="9"/>
  <c r="CA236" i="9"/>
  <c r="D236" i="9"/>
  <c r="CG236" i="9" s="1"/>
  <c r="CI235" i="9"/>
  <c r="CH235" i="9"/>
  <c r="CB235" i="9" s="1"/>
  <c r="D235" i="9"/>
  <c r="Z230" i="9"/>
  <c r="Y230" i="9"/>
  <c r="X230" i="9"/>
  <c r="W230" i="9"/>
  <c r="V230" i="9"/>
  <c r="U230" i="9"/>
  <c r="T230" i="9"/>
  <c r="S230" i="9"/>
  <c r="R230" i="9"/>
  <c r="Q230" i="9"/>
  <c r="P230" i="9"/>
  <c r="O230" i="9"/>
  <c r="N230" i="9"/>
  <c r="M230" i="9"/>
  <c r="L230" i="9"/>
  <c r="K230" i="9"/>
  <c r="J230" i="9"/>
  <c r="I230" i="9"/>
  <c r="H230" i="9"/>
  <c r="G230" i="9"/>
  <c r="E230" i="9" s="1"/>
  <c r="F230" i="9"/>
  <c r="Z229" i="9"/>
  <c r="Y229" i="9"/>
  <c r="X229" i="9"/>
  <c r="W229" i="9"/>
  <c r="V229" i="9"/>
  <c r="U229" i="9"/>
  <c r="T229" i="9"/>
  <c r="S229" i="9"/>
  <c r="R229" i="9"/>
  <c r="Q229" i="9"/>
  <c r="P229" i="9"/>
  <c r="O229" i="9"/>
  <c r="N229" i="9"/>
  <c r="M229" i="9"/>
  <c r="L229" i="9"/>
  <c r="K229" i="9"/>
  <c r="J229" i="9"/>
  <c r="I229" i="9"/>
  <c r="H229" i="9"/>
  <c r="F229" i="9" s="1"/>
  <c r="D229" i="9" s="1"/>
  <c r="G229" i="9"/>
  <c r="E229" i="9"/>
  <c r="Z228" i="9"/>
  <c r="Y228" i="9"/>
  <c r="X228" i="9"/>
  <c r="W228" i="9"/>
  <c r="V228" i="9"/>
  <c r="U228" i="9"/>
  <c r="T228" i="9"/>
  <c r="S228" i="9"/>
  <c r="R228" i="9"/>
  <c r="Q228" i="9"/>
  <c r="P228" i="9"/>
  <c r="O228" i="9"/>
  <c r="N228" i="9"/>
  <c r="M228" i="9"/>
  <c r="L228" i="9"/>
  <c r="K228" i="9"/>
  <c r="J228" i="9"/>
  <c r="I228" i="9"/>
  <c r="H228" i="9"/>
  <c r="F228" i="9" s="1"/>
  <c r="G228" i="9"/>
  <c r="E228" i="9" s="1"/>
  <c r="D228" i="9"/>
  <c r="Z227" i="9"/>
  <c r="Y227" i="9"/>
  <c r="X227" i="9"/>
  <c r="W227" i="9"/>
  <c r="V227" i="9"/>
  <c r="U227" i="9"/>
  <c r="T227" i="9"/>
  <c r="S227" i="9"/>
  <c r="R227" i="9"/>
  <c r="Q227" i="9"/>
  <c r="P227" i="9"/>
  <c r="O227" i="9"/>
  <c r="N227" i="9"/>
  <c r="M227" i="9"/>
  <c r="L227" i="9"/>
  <c r="K227" i="9"/>
  <c r="J227" i="9"/>
  <c r="I227" i="9"/>
  <c r="H227" i="9"/>
  <c r="G227" i="9"/>
  <c r="E227" i="9" s="1"/>
  <c r="D227" i="9" s="1"/>
  <c r="F227" i="9"/>
  <c r="CG226" i="9"/>
  <c r="CA226" i="9"/>
  <c r="F226" i="9"/>
  <c r="E226" i="9"/>
  <c r="D226" i="9" s="1"/>
  <c r="CG225" i="9"/>
  <c r="CA225" i="9" s="1"/>
  <c r="CC225" i="9"/>
  <c r="F225" i="9"/>
  <c r="D225" i="9" s="1"/>
  <c r="CI225" i="9" s="1"/>
  <c r="E225" i="9"/>
  <c r="CH224" i="9"/>
  <c r="CB224" i="9" s="1"/>
  <c r="CG224" i="9"/>
  <c r="CA224" i="9"/>
  <c r="F224" i="9"/>
  <c r="D224" i="9" s="1"/>
  <c r="CC224" i="9" s="1"/>
  <c r="E224" i="9"/>
  <c r="CH223" i="9"/>
  <c r="CB223" i="9" s="1"/>
  <c r="CG223" i="9"/>
  <c r="CA223" i="9" s="1"/>
  <c r="F223" i="9"/>
  <c r="D223" i="9" s="1"/>
  <c r="E223" i="9"/>
  <c r="CH222" i="9"/>
  <c r="CB222" i="9" s="1"/>
  <c r="CG222" i="9"/>
  <c r="CA222" i="9"/>
  <c r="F222" i="9"/>
  <c r="E222" i="9"/>
  <c r="D222" i="9"/>
  <c r="CC222" i="9" s="1"/>
  <c r="CH221" i="9"/>
  <c r="CB221" i="9" s="1"/>
  <c r="CG221" i="9"/>
  <c r="CA221" i="9"/>
  <c r="F221" i="9"/>
  <c r="E221" i="9"/>
  <c r="D221" i="9"/>
  <c r="CI221" i="9" s="1"/>
  <c r="CG220" i="9"/>
  <c r="CA220" i="9"/>
  <c r="F220" i="9"/>
  <c r="D220" i="9" s="1"/>
  <c r="E220" i="9"/>
  <c r="CG219" i="9"/>
  <c r="CA219" i="9" s="1"/>
  <c r="CC219" i="9"/>
  <c r="F219" i="9"/>
  <c r="E219" i="9"/>
  <c r="D219" i="9"/>
  <c r="CG218" i="9"/>
  <c r="CC218" i="9"/>
  <c r="CA218" i="9"/>
  <c r="F218" i="9"/>
  <c r="E218" i="9"/>
  <c r="D218" i="9" s="1"/>
  <c r="CI218" i="9" s="1"/>
  <c r="CH217" i="9"/>
  <c r="CB217" i="9" s="1"/>
  <c r="CG217" i="9"/>
  <c r="CA217" i="9" s="1"/>
  <c r="F217" i="9"/>
  <c r="D217" i="9" s="1"/>
  <c r="E217" i="9"/>
  <c r="CG216" i="9"/>
  <c r="CA216" i="9"/>
  <c r="F216" i="9"/>
  <c r="E216" i="9"/>
  <c r="D216" i="9"/>
  <c r="CG215" i="9"/>
  <c r="CA215" i="9"/>
  <c r="F215" i="9"/>
  <c r="E215" i="9"/>
  <c r="D215" i="9"/>
  <c r="CG214" i="9"/>
  <c r="CA214" i="9"/>
  <c r="F214" i="9"/>
  <c r="E214" i="9"/>
  <c r="D214" i="9"/>
  <c r="CG213" i="9"/>
  <c r="CA213" i="9"/>
  <c r="F213" i="9"/>
  <c r="E213" i="9"/>
  <c r="D213" i="9"/>
  <c r="CG212" i="9"/>
  <c r="CA212" i="9"/>
  <c r="F212" i="9"/>
  <c r="E212" i="9"/>
  <c r="D212" i="9"/>
  <c r="CG211" i="9"/>
  <c r="CA211" i="9"/>
  <c r="F211" i="9"/>
  <c r="D211" i="9" s="1"/>
  <c r="E211" i="9"/>
  <c r="CG210" i="9"/>
  <c r="CA210" i="9"/>
  <c r="F210" i="9"/>
  <c r="E210" i="9"/>
  <c r="CG209" i="9"/>
  <c r="CA209" i="9" s="1"/>
  <c r="CC209" i="9"/>
  <c r="F209" i="9"/>
  <c r="D209" i="9" s="1"/>
  <c r="CI209" i="9" s="1"/>
  <c r="E209" i="9"/>
  <c r="CH208" i="9"/>
  <c r="CB208" i="9" s="1"/>
  <c r="CG208" i="9"/>
  <c r="CA208" i="9"/>
  <c r="F208" i="9"/>
  <c r="D208" i="9" s="1"/>
  <c r="CC208" i="9" s="1"/>
  <c r="E208" i="9"/>
  <c r="CG207" i="9"/>
  <c r="CA207" i="9" s="1"/>
  <c r="F207" i="9"/>
  <c r="D207" i="9" s="1"/>
  <c r="E207" i="9"/>
  <c r="CH206" i="9"/>
  <c r="CB206" i="9" s="1"/>
  <c r="CG206" i="9"/>
  <c r="CA206" i="9"/>
  <c r="AA206" i="9" s="1"/>
  <c r="F206" i="9"/>
  <c r="E206" i="9"/>
  <c r="D206" i="9"/>
  <c r="CC206" i="9" s="1"/>
  <c r="CH205" i="9"/>
  <c r="CB205" i="9" s="1"/>
  <c r="CG205" i="9"/>
  <c r="CA205" i="9"/>
  <c r="F205" i="9"/>
  <c r="E205" i="9"/>
  <c r="D205" i="9"/>
  <c r="CI205" i="9" s="1"/>
  <c r="CI204" i="9"/>
  <c r="CG204" i="9"/>
  <c r="CA204" i="9"/>
  <c r="F204" i="9"/>
  <c r="D204" i="9" s="1"/>
  <c r="E204" i="9"/>
  <c r="CG203" i="9"/>
  <c r="CA203" i="9" s="1"/>
  <c r="F203" i="9"/>
  <c r="E203" i="9"/>
  <c r="D203" i="9"/>
  <c r="F202" i="9"/>
  <c r="E202" i="9"/>
  <c r="D202" i="9" s="1"/>
  <c r="CH202" i="9" s="1"/>
  <c r="CB202" i="9" s="1"/>
  <c r="AA202" i="9" s="1"/>
  <c r="CB201" i="9"/>
  <c r="AA201" i="9" s="1"/>
  <c r="F201" i="9"/>
  <c r="E201" i="9"/>
  <c r="D201" i="9"/>
  <c r="CH201" i="9" s="1"/>
  <c r="F200" i="9"/>
  <c r="E200" i="9"/>
  <c r="D200" i="9" s="1"/>
  <c r="CH200" i="9" s="1"/>
  <c r="CB200" i="9" s="1"/>
  <c r="AA200" i="9" s="1"/>
  <c r="F199" i="9"/>
  <c r="D199" i="9" s="1"/>
  <c r="CH199" i="9" s="1"/>
  <c r="CB199" i="9" s="1"/>
  <c r="AA199" i="9" s="1"/>
  <c r="E199" i="9"/>
  <c r="CG198" i="9"/>
  <c r="CA198" i="9"/>
  <c r="F198" i="9"/>
  <c r="E198" i="9"/>
  <c r="D198" i="9" s="1"/>
  <c r="CC198" i="9" s="1"/>
  <c r="CH197" i="9"/>
  <c r="CB197" i="9" s="1"/>
  <c r="CG197" i="9"/>
  <c r="CA197" i="9" s="1"/>
  <c r="F197" i="9"/>
  <c r="D197" i="9" s="1"/>
  <c r="E197" i="9"/>
  <c r="CH196" i="9"/>
  <c r="CB196" i="9" s="1"/>
  <c r="CG196" i="9"/>
  <c r="CA196" i="9"/>
  <c r="F196" i="9"/>
  <c r="D196" i="9" s="1"/>
  <c r="E196" i="9"/>
  <c r="CG195" i="9"/>
  <c r="CA195" i="9"/>
  <c r="F195" i="9"/>
  <c r="E195" i="9"/>
  <c r="D195" i="9"/>
  <c r="F194" i="9"/>
  <c r="E194" i="9"/>
  <c r="D194" i="9" s="1"/>
  <c r="CH194" i="9" s="1"/>
  <c r="CB194" i="9" s="1"/>
  <c r="AA194" i="9" s="1"/>
  <c r="F193" i="9"/>
  <c r="D193" i="9" s="1"/>
  <c r="CH193" i="9" s="1"/>
  <c r="CB193" i="9" s="1"/>
  <c r="AA193" i="9" s="1"/>
  <c r="E193" i="9"/>
  <c r="F192" i="9"/>
  <c r="E192" i="9"/>
  <c r="D192" i="9" s="1"/>
  <c r="CH192" i="9" s="1"/>
  <c r="CB192" i="9" s="1"/>
  <c r="AA192" i="9" s="1"/>
  <c r="F191" i="9"/>
  <c r="D191" i="9" s="1"/>
  <c r="CH191" i="9" s="1"/>
  <c r="CB191" i="9" s="1"/>
  <c r="AA191" i="9" s="1"/>
  <c r="E191" i="9"/>
  <c r="CH190" i="9"/>
  <c r="CB190" i="9" s="1"/>
  <c r="CG190" i="9"/>
  <c r="CA190" i="9"/>
  <c r="AA190" i="9" s="1"/>
  <c r="F190" i="9"/>
  <c r="E190" i="9"/>
  <c r="D190" i="9"/>
  <c r="CC190" i="9" s="1"/>
  <c r="CH189" i="9"/>
  <c r="CB189" i="9" s="1"/>
  <c r="CG189" i="9"/>
  <c r="CA189" i="9"/>
  <c r="F189" i="9"/>
  <c r="E189" i="9"/>
  <c r="D189" i="9"/>
  <c r="CI189" i="9" s="1"/>
  <c r="CI188" i="9"/>
  <c r="CG188" i="9"/>
  <c r="CA188" i="9"/>
  <c r="F188" i="9"/>
  <c r="D188" i="9" s="1"/>
  <c r="E188" i="9"/>
  <c r="CG187" i="9"/>
  <c r="CA187" i="9" s="1"/>
  <c r="F187" i="9"/>
  <c r="E187" i="9"/>
  <c r="D187" i="9"/>
  <c r="CG186" i="9"/>
  <c r="CC186" i="9"/>
  <c r="CA186" i="9"/>
  <c r="F186" i="9"/>
  <c r="E186" i="9"/>
  <c r="D186" i="9" s="1"/>
  <c r="CI186" i="9" s="1"/>
  <c r="CG185" i="9"/>
  <c r="CA185" i="9" s="1"/>
  <c r="F185" i="9"/>
  <c r="D185" i="9" s="1"/>
  <c r="E185" i="9"/>
  <c r="CG184" i="9"/>
  <c r="CA184" i="9"/>
  <c r="F184" i="9"/>
  <c r="E184" i="9"/>
  <c r="D184" i="9"/>
  <c r="CG183" i="9"/>
  <c r="CA183" i="9"/>
  <c r="F183" i="9"/>
  <c r="E183" i="9"/>
  <c r="D183" i="9"/>
  <c r="CG182" i="9"/>
  <c r="CA182" i="9"/>
  <c r="F182" i="9"/>
  <c r="E182" i="9"/>
  <c r="D182" i="9"/>
  <c r="CG181" i="9"/>
  <c r="CA181" i="9"/>
  <c r="F181" i="9"/>
  <c r="E181" i="9"/>
  <c r="D181" i="9"/>
  <c r="CI180" i="9"/>
  <c r="CG180" i="9"/>
  <c r="CA180" i="9"/>
  <c r="F180" i="9"/>
  <c r="E180" i="9"/>
  <c r="D180" i="9"/>
  <c r="CG179" i="9"/>
  <c r="CA179" i="9"/>
  <c r="F179" i="9"/>
  <c r="D179" i="9" s="1"/>
  <c r="E179" i="9"/>
  <c r="CG178" i="9"/>
  <c r="CA178" i="9"/>
  <c r="F178" i="9"/>
  <c r="E178" i="9"/>
  <c r="D178" i="9" s="1"/>
  <c r="CG177" i="9"/>
  <c r="CA177" i="9" s="1"/>
  <c r="CC177" i="9"/>
  <c r="F177" i="9"/>
  <c r="D177" i="9" s="1"/>
  <c r="CI177" i="9" s="1"/>
  <c r="E177" i="9"/>
  <c r="CG172" i="9"/>
  <c r="CA172" i="9"/>
  <c r="K172" i="9" s="1"/>
  <c r="D172" i="9"/>
  <c r="K171" i="9"/>
  <c r="D171" i="9"/>
  <c r="CG171" i="9" s="1"/>
  <c r="CA171" i="9" s="1"/>
  <c r="CA170" i="9"/>
  <c r="K170" i="9" s="1"/>
  <c r="D170" i="9"/>
  <c r="CG170" i="9" s="1"/>
  <c r="CA169" i="9"/>
  <c r="K169" i="9" s="1"/>
  <c r="D169" i="9"/>
  <c r="CG169" i="9" s="1"/>
  <c r="F163" i="9"/>
  <c r="E163" i="9"/>
  <c r="D163" i="9"/>
  <c r="F162" i="9"/>
  <c r="E162" i="9"/>
  <c r="D162" i="9"/>
  <c r="F161" i="9"/>
  <c r="E161" i="9"/>
  <c r="D161" i="9" s="1"/>
  <c r="F160" i="9"/>
  <c r="E160" i="9"/>
  <c r="D160" i="9"/>
  <c r="Q155" i="9"/>
  <c r="F155" i="9"/>
  <c r="E155" i="9"/>
  <c r="D155" i="9" s="1"/>
  <c r="CG155" i="9" s="1"/>
  <c r="CA155" i="9" s="1"/>
  <c r="F154" i="9"/>
  <c r="E154" i="9"/>
  <c r="D154" i="9"/>
  <c r="CG154" i="9" s="1"/>
  <c r="CA154" i="9" s="1"/>
  <c r="Q154" i="9" s="1"/>
  <c r="CG153" i="9"/>
  <c r="CA153" i="9" s="1"/>
  <c r="Q153" i="9" s="1"/>
  <c r="F153" i="9"/>
  <c r="E153" i="9"/>
  <c r="D153" i="9" s="1"/>
  <c r="F152" i="9"/>
  <c r="E152" i="9"/>
  <c r="D152" i="9" s="1"/>
  <c r="CG152" i="9" s="1"/>
  <c r="CA152" i="9" s="1"/>
  <c r="Q152" i="9" s="1"/>
  <c r="F151" i="9"/>
  <c r="E151" i="9"/>
  <c r="D151" i="9" s="1"/>
  <c r="CG151" i="9" s="1"/>
  <c r="CA151" i="9" s="1"/>
  <c r="Q151" i="9" s="1"/>
  <c r="CA150" i="9"/>
  <c r="Q150" i="9" s="1"/>
  <c r="F150" i="9"/>
  <c r="E150" i="9"/>
  <c r="D150" i="9"/>
  <c r="CG150" i="9" s="1"/>
  <c r="F149" i="9"/>
  <c r="E149" i="9"/>
  <c r="D149" i="9" s="1"/>
  <c r="CG149" i="9" s="1"/>
  <c r="CA149" i="9" s="1"/>
  <c r="Q149" i="9" s="1"/>
  <c r="F148" i="9"/>
  <c r="E148" i="9"/>
  <c r="D148" i="9" s="1"/>
  <c r="CG148" i="9" s="1"/>
  <c r="CA148" i="9" s="1"/>
  <c r="Q148" i="9" s="1"/>
  <c r="F147" i="9"/>
  <c r="E147" i="9"/>
  <c r="F146" i="9"/>
  <c r="E146" i="9"/>
  <c r="D146" i="9"/>
  <c r="CG146" i="9" s="1"/>
  <c r="CA146" i="9" s="1"/>
  <c r="Q146" i="9" s="1"/>
  <c r="CG145" i="9"/>
  <c r="CA145" i="9" s="1"/>
  <c r="Q145" i="9"/>
  <c r="F145" i="9"/>
  <c r="E145" i="9"/>
  <c r="D145" i="9" s="1"/>
  <c r="F144" i="9"/>
  <c r="E144" i="9"/>
  <c r="D144" i="9"/>
  <c r="CG144" i="9" s="1"/>
  <c r="CA144" i="9" s="1"/>
  <c r="Q144" i="9" s="1"/>
  <c r="F143" i="9"/>
  <c r="E143" i="9"/>
  <c r="Q142" i="9"/>
  <c r="F142" i="9"/>
  <c r="E142" i="9"/>
  <c r="D142" i="9"/>
  <c r="CG142" i="9" s="1"/>
  <c r="CA142" i="9" s="1"/>
  <c r="CG141" i="9"/>
  <c r="CA141" i="9" s="1"/>
  <c r="Q141" i="9" s="1"/>
  <c r="F141" i="9"/>
  <c r="E141" i="9"/>
  <c r="D141" i="9" s="1"/>
  <c r="CG140" i="9"/>
  <c r="CA140" i="9" s="1"/>
  <c r="Q140" i="9" s="1"/>
  <c r="E140" i="9"/>
  <c r="D140" i="9"/>
  <c r="CG139" i="9"/>
  <c r="CA139" i="9" s="1"/>
  <c r="Q139" i="9" s="1"/>
  <c r="E139" i="9"/>
  <c r="D139" i="9" s="1"/>
  <c r="E138" i="9"/>
  <c r="CG138" i="9" s="1"/>
  <c r="CA138" i="9" s="1"/>
  <c r="Q138" i="9" s="1"/>
  <c r="D138" i="9"/>
  <c r="E137" i="9"/>
  <c r="CG136" i="9"/>
  <c r="CA136" i="9"/>
  <c r="Q136" i="9" s="1"/>
  <c r="F136" i="9"/>
  <c r="D136" i="9"/>
  <c r="F135" i="9"/>
  <c r="D135" i="9" s="1"/>
  <c r="F134" i="9"/>
  <c r="CG134" i="9" s="1"/>
  <c r="CA134" i="9" s="1"/>
  <c r="Q134" i="9" s="1"/>
  <c r="D134" i="9"/>
  <c r="F133" i="9"/>
  <c r="CG132" i="9"/>
  <c r="CA132" i="9"/>
  <c r="Q132" i="9" s="1"/>
  <c r="F132" i="9"/>
  <c r="D132" i="9"/>
  <c r="F131" i="9"/>
  <c r="P130" i="9"/>
  <c r="O130" i="9"/>
  <c r="N130" i="9"/>
  <c r="L130" i="9"/>
  <c r="CG129" i="9"/>
  <c r="CA129" i="9"/>
  <c r="Q129" i="9" s="1"/>
  <c r="F129" i="9"/>
  <c r="D129" i="9"/>
  <c r="CG128" i="9"/>
  <c r="CA128" i="9" s="1"/>
  <c r="Q128" i="9" s="1"/>
  <c r="F128" i="9"/>
  <c r="D128" i="9" s="1"/>
  <c r="CG127" i="9"/>
  <c r="CA127" i="9" s="1"/>
  <c r="Q127" i="9"/>
  <c r="F127" i="9"/>
  <c r="D127" i="9" s="1"/>
  <c r="R122" i="9"/>
  <c r="Q122" i="9"/>
  <c r="P122" i="9"/>
  <c r="O122" i="9"/>
  <c r="N122" i="9"/>
  <c r="M122" i="9"/>
  <c r="L122" i="9"/>
  <c r="K122" i="9"/>
  <c r="J122" i="9"/>
  <c r="I122" i="9"/>
  <c r="H122" i="9"/>
  <c r="G122" i="9"/>
  <c r="F122" i="9"/>
  <c r="E122" i="9"/>
  <c r="D122" i="9"/>
  <c r="CB121" i="9"/>
  <c r="D121" i="9"/>
  <c r="CG120" i="9"/>
  <c r="CA120" i="9" s="1"/>
  <c r="CB120" i="9"/>
  <c r="D120" i="9"/>
  <c r="CG119" i="9"/>
  <c r="CA119" i="9" s="1"/>
  <c r="CC119" i="9"/>
  <c r="CB119" i="9"/>
  <c r="D119" i="9"/>
  <c r="CG118" i="9"/>
  <c r="CA118" i="9" s="1"/>
  <c r="CB118" i="9"/>
  <c r="D118" i="9"/>
  <c r="CG117" i="9"/>
  <c r="CA117" i="9" s="1"/>
  <c r="CC117" i="9"/>
  <c r="D117" i="9"/>
  <c r="CI116" i="9"/>
  <c r="D116" i="9"/>
  <c r="S111" i="9"/>
  <c r="R111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E111" i="9"/>
  <c r="CI110" i="9"/>
  <c r="CC110" i="9" s="1"/>
  <c r="CH110" i="9"/>
  <c r="CG110" i="9"/>
  <c r="CA110" i="9" s="1"/>
  <c r="CB110" i="9"/>
  <c r="D110" i="9"/>
  <c r="CJ110" i="9" s="1"/>
  <c r="CK109" i="9"/>
  <c r="CE109" i="9" s="1"/>
  <c r="CI109" i="9"/>
  <c r="CD109" i="9"/>
  <c r="CC109" i="9"/>
  <c r="CB109" i="9"/>
  <c r="D109" i="9"/>
  <c r="CI108" i="9"/>
  <c r="CC108" i="9" s="1"/>
  <c r="D108" i="9"/>
  <c r="CI107" i="9"/>
  <c r="CH107" i="9"/>
  <c r="CG107" i="9"/>
  <c r="CA107" i="9" s="1"/>
  <c r="CC107" i="9"/>
  <c r="CB107" i="9"/>
  <c r="D107" i="9"/>
  <c r="CJ107" i="9" s="1"/>
  <c r="CI106" i="9"/>
  <c r="CC106" i="9" s="1"/>
  <c r="CH106" i="9"/>
  <c r="CG106" i="9"/>
  <c r="CA106" i="9" s="1"/>
  <c r="CB106" i="9"/>
  <c r="D106" i="9"/>
  <c r="CJ106" i="9" s="1"/>
  <c r="CI105" i="9"/>
  <c r="CC105" i="9" s="1"/>
  <c r="CH105" i="9"/>
  <c r="CD105" i="9"/>
  <c r="D105" i="9"/>
  <c r="CK104" i="9"/>
  <c r="CE104" i="9" s="1"/>
  <c r="CH104" i="9"/>
  <c r="CG104" i="9"/>
  <c r="CB104" i="9"/>
  <c r="CA104" i="9"/>
  <c r="D104" i="9"/>
  <c r="CJ104" i="9" s="1"/>
  <c r="CJ103" i="9"/>
  <c r="CD103" i="9"/>
  <c r="D103" i="9"/>
  <c r="CK102" i="9"/>
  <c r="CH102" i="9"/>
  <c r="CG102" i="9"/>
  <c r="CE102" i="9"/>
  <c r="CB102" i="9"/>
  <c r="CA102" i="9"/>
  <c r="D102" i="9"/>
  <c r="CJ102" i="9" s="1"/>
  <c r="CK101" i="9"/>
  <c r="CJ101" i="9"/>
  <c r="CI101" i="9"/>
  <c r="CC101" i="9" s="1"/>
  <c r="CG101" i="9"/>
  <c r="CE101" i="9"/>
  <c r="CD101" i="9"/>
  <c r="CB101" i="9"/>
  <c r="CA101" i="9"/>
  <c r="T101" i="9"/>
  <c r="D101" i="9"/>
  <c r="CH101" i="9" s="1"/>
  <c r="CK100" i="9"/>
  <c r="CJ100" i="9"/>
  <c r="CI100" i="9"/>
  <c r="CC100" i="9" s="1"/>
  <c r="CG100" i="9"/>
  <c r="CE100" i="9"/>
  <c r="CD100" i="9"/>
  <c r="CB100" i="9"/>
  <c r="CA100" i="9"/>
  <c r="D100" i="9"/>
  <c r="CH100" i="9" s="1"/>
  <c r="CI99" i="9"/>
  <c r="CC99" i="9"/>
  <c r="CB99" i="9"/>
  <c r="D99" i="9"/>
  <c r="CK98" i="9"/>
  <c r="CI98" i="9"/>
  <c r="CH98" i="9"/>
  <c r="CG98" i="9"/>
  <c r="CE98" i="9"/>
  <c r="CC98" i="9"/>
  <c r="CB98" i="9"/>
  <c r="CA98" i="9"/>
  <c r="T98" i="9" s="1"/>
  <c r="D98" i="9"/>
  <c r="CI97" i="9"/>
  <c r="CC97" i="9" s="1"/>
  <c r="CH97" i="9"/>
  <c r="D97" i="9"/>
  <c r="D111" i="9" s="1"/>
  <c r="CK96" i="9"/>
  <c r="CI96" i="9"/>
  <c r="CH96" i="9"/>
  <c r="CG96" i="9"/>
  <c r="CA96" i="9" s="1"/>
  <c r="T96" i="9" s="1"/>
  <c r="CE96" i="9"/>
  <c r="CC96" i="9"/>
  <c r="CB96" i="9"/>
  <c r="D96" i="9"/>
  <c r="CK95" i="9"/>
  <c r="CE95" i="9" s="1"/>
  <c r="CH95" i="9"/>
  <c r="CG95" i="9"/>
  <c r="CB95" i="9"/>
  <c r="CA95" i="9"/>
  <c r="T95" i="9"/>
  <c r="D95" i="9"/>
  <c r="CK94" i="9"/>
  <c r="CE94" i="9" s="1"/>
  <c r="CH94" i="9"/>
  <c r="CG94" i="9"/>
  <c r="CA94" i="9" s="1"/>
  <c r="CB94" i="9"/>
  <c r="T94" i="9"/>
  <c r="D94" i="9"/>
  <c r="CK93" i="9"/>
  <c r="CJ93" i="9"/>
  <c r="CI93" i="9"/>
  <c r="CC93" i="9" s="1"/>
  <c r="CG93" i="9"/>
  <c r="CE93" i="9"/>
  <c r="CD93" i="9"/>
  <c r="CB93" i="9"/>
  <c r="CA93" i="9"/>
  <c r="D93" i="9"/>
  <c r="CH93" i="9" s="1"/>
  <c r="CK92" i="9"/>
  <c r="CJ92" i="9"/>
  <c r="CI92" i="9"/>
  <c r="CC92" i="9" s="1"/>
  <c r="CG92" i="9"/>
  <c r="CE92" i="9"/>
  <c r="CD92" i="9"/>
  <c r="CB92" i="9"/>
  <c r="CA92" i="9"/>
  <c r="D92" i="9"/>
  <c r="CH92" i="9" s="1"/>
  <c r="CK91" i="9"/>
  <c r="CJ91" i="9"/>
  <c r="CI91" i="9"/>
  <c r="CC91" i="9" s="1"/>
  <c r="CG91" i="9"/>
  <c r="CE91" i="9"/>
  <c r="CD91" i="9"/>
  <c r="CB91" i="9"/>
  <c r="CA91" i="9"/>
  <c r="T91" i="9" s="1"/>
  <c r="D91" i="9"/>
  <c r="CH91" i="9" s="1"/>
  <c r="CK90" i="9"/>
  <c r="CJ90" i="9"/>
  <c r="CI90" i="9"/>
  <c r="CC90" i="9" s="1"/>
  <c r="CG90" i="9"/>
  <c r="CE90" i="9"/>
  <c r="CD90" i="9"/>
  <c r="CB90" i="9"/>
  <c r="CA90" i="9"/>
  <c r="T90" i="9" s="1"/>
  <c r="D90" i="9"/>
  <c r="CH90" i="9" s="1"/>
  <c r="CK89" i="9"/>
  <c r="CJ89" i="9"/>
  <c r="CI89" i="9"/>
  <c r="CC89" i="9" s="1"/>
  <c r="CG89" i="9"/>
  <c r="CE89" i="9"/>
  <c r="CD89" i="9"/>
  <c r="CB89" i="9"/>
  <c r="CA89" i="9"/>
  <c r="D89" i="9"/>
  <c r="CH89" i="9" s="1"/>
  <c r="CK88" i="9"/>
  <c r="CJ88" i="9"/>
  <c r="CI88" i="9"/>
  <c r="CC88" i="9" s="1"/>
  <c r="CG88" i="9"/>
  <c r="CE88" i="9"/>
  <c r="CD88" i="9"/>
  <c r="CB88" i="9"/>
  <c r="CA88" i="9"/>
  <c r="T88" i="9"/>
  <c r="D88" i="9"/>
  <c r="CH88" i="9" s="1"/>
  <c r="CK87" i="9"/>
  <c r="CJ87" i="9"/>
  <c r="CI87" i="9"/>
  <c r="CC87" i="9" s="1"/>
  <c r="CG87" i="9"/>
  <c r="CE87" i="9"/>
  <c r="CD87" i="9"/>
  <c r="CB87" i="9"/>
  <c r="CA87" i="9"/>
  <c r="D87" i="9"/>
  <c r="CH87" i="9" s="1"/>
  <c r="CK86" i="9"/>
  <c r="CJ86" i="9"/>
  <c r="CI86" i="9"/>
  <c r="CC86" i="9" s="1"/>
  <c r="CG86" i="9"/>
  <c r="CE86" i="9"/>
  <c r="CD86" i="9"/>
  <c r="T86" i="9" s="1"/>
  <c r="CB86" i="9"/>
  <c r="CA86" i="9"/>
  <c r="D86" i="9"/>
  <c r="CH86" i="9" s="1"/>
  <c r="CK85" i="9"/>
  <c r="CJ85" i="9"/>
  <c r="CI85" i="9"/>
  <c r="CC85" i="9" s="1"/>
  <c r="CG85" i="9"/>
  <c r="CE85" i="9"/>
  <c r="CD85" i="9"/>
  <c r="CB85" i="9"/>
  <c r="CA85" i="9"/>
  <c r="T85" i="9" s="1"/>
  <c r="D85" i="9"/>
  <c r="CH85" i="9" s="1"/>
  <c r="CK84" i="9"/>
  <c r="CE84" i="9" s="1"/>
  <c r="CJ84" i="9"/>
  <c r="CI84" i="9"/>
  <c r="CC84" i="9" s="1"/>
  <c r="CG84" i="9"/>
  <c r="CD84" i="9"/>
  <c r="T84" i="9" s="1"/>
  <c r="CB84" i="9"/>
  <c r="CA84" i="9"/>
  <c r="D84" i="9"/>
  <c r="CH84" i="9" s="1"/>
  <c r="CK83" i="9"/>
  <c r="CJ83" i="9"/>
  <c r="CI83" i="9"/>
  <c r="CC83" i="9" s="1"/>
  <c r="CG83" i="9"/>
  <c r="CA83" i="9" s="1"/>
  <c r="T83" i="9" s="1"/>
  <c r="CE83" i="9"/>
  <c r="CD83" i="9"/>
  <c r="CB83" i="9"/>
  <c r="D83" i="9"/>
  <c r="CH83" i="9" s="1"/>
  <c r="CK82" i="9"/>
  <c r="CJ82" i="9"/>
  <c r="CI82" i="9"/>
  <c r="CC82" i="9" s="1"/>
  <c r="CG82" i="9"/>
  <c r="CE82" i="9"/>
  <c r="CD82" i="9"/>
  <c r="T82" i="9" s="1"/>
  <c r="CB82" i="9"/>
  <c r="CA82" i="9"/>
  <c r="D82" i="9"/>
  <c r="CH82" i="9" s="1"/>
  <c r="D78" i="9"/>
  <c r="D77" i="9"/>
  <c r="CG73" i="9"/>
  <c r="CA73" i="9" s="1"/>
  <c r="F73" i="9"/>
  <c r="CG72" i="9"/>
  <c r="CA72" i="9" s="1"/>
  <c r="F72" i="9" s="1"/>
  <c r="CG71" i="9"/>
  <c r="CA71" i="9"/>
  <c r="F71" i="9"/>
  <c r="CG70" i="9"/>
  <c r="CA70" i="9"/>
  <c r="F70" i="9"/>
  <c r="CG69" i="9"/>
  <c r="CA69" i="9" s="1"/>
  <c r="F69" i="9" s="1"/>
  <c r="CG68" i="9"/>
  <c r="CA68" i="9"/>
  <c r="F68" i="9" s="1"/>
  <c r="CG67" i="9"/>
  <c r="CA67" i="9" s="1"/>
  <c r="F67" i="9"/>
  <c r="CG66" i="9"/>
  <c r="CA66" i="9"/>
  <c r="F66" i="9" s="1"/>
  <c r="CG65" i="9"/>
  <c r="CA65" i="9" s="1"/>
  <c r="F65" i="9"/>
  <c r="CG64" i="9"/>
  <c r="CA64" i="9" s="1"/>
  <c r="F64" i="9" s="1"/>
  <c r="CG63" i="9"/>
  <c r="CA63" i="9"/>
  <c r="F63" i="9"/>
  <c r="AI60" i="9"/>
  <c r="AH60" i="9"/>
  <c r="AG60" i="9"/>
  <c r="AF60" i="9"/>
  <c r="AE60" i="9"/>
  <c r="AD60" i="9"/>
  <c r="AC60" i="9"/>
  <c r="AB60" i="9"/>
  <c r="AA60" i="9"/>
  <c r="Z60" i="9"/>
  <c r="Y60" i="9"/>
  <c r="F60" i="9"/>
  <c r="CG59" i="9"/>
  <c r="CA59" i="9"/>
  <c r="F59" i="9"/>
  <c r="E59" i="9"/>
  <c r="D59" i="9"/>
  <c r="CJ59" i="9" s="1"/>
  <c r="CG58" i="9"/>
  <c r="CA58" i="9"/>
  <c r="F58" i="9"/>
  <c r="E58" i="9"/>
  <c r="D58" i="9"/>
  <c r="CG57" i="9"/>
  <c r="CA57" i="9" s="1"/>
  <c r="F57" i="9"/>
  <c r="E57" i="9"/>
  <c r="E60" i="9" s="1"/>
  <c r="D60" i="9" s="1"/>
  <c r="AI56" i="9"/>
  <c r="AH56" i="9"/>
  <c r="AG56" i="9"/>
  <c r="AF56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CG55" i="9"/>
  <c r="CE55" i="9"/>
  <c r="CA55" i="9"/>
  <c r="F55" i="9"/>
  <c r="E55" i="9"/>
  <c r="D55" i="9"/>
  <c r="CG54" i="9"/>
  <c r="CA54" i="9"/>
  <c r="F54" i="9"/>
  <c r="E54" i="9"/>
  <c r="D54" i="9"/>
  <c r="CH53" i="9"/>
  <c r="CG53" i="9"/>
  <c r="CA53" i="9" s="1"/>
  <c r="CB53" i="9"/>
  <c r="F53" i="9"/>
  <c r="E53" i="9"/>
  <c r="D53" i="9" s="1"/>
  <c r="CK52" i="9"/>
  <c r="CJ52" i="9"/>
  <c r="CG52" i="9"/>
  <c r="CE52" i="9"/>
  <c r="CD52" i="9"/>
  <c r="CA52" i="9"/>
  <c r="F52" i="9"/>
  <c r="E52" i="9"/>
  <c r="D52" i="9"/>
  <c r="CG51" i="9"/>
  <c r="CA51" i="9" s="1"/>
  <c r="F51" i="9"/>
  <c r="E51" i="9"/>
  <c r="D51" i="9" s="1"/>
  <c r="CG50" i="9"/>
  <c r="CA50" i="9"/>
  <c r="F50" i="9"/>
  <c r="E50" i="9"/>
  <c r="E56" i="9" s="1"/>
  <c r="D50" i="9"/>
  <c r="CH49" i="9"/>
  <c r="CG49" i="9"/>
  <c r="CA49" i="9" s="1"/>
  <c r="CB49" i="9"/>
  <c r="F49" i="9"/>
  <c r="E49" i="9"/>
  <c r="D49" i="9" s="1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E48" i="9" s="1"/>
  <c r="D48" i="9" s="1"/>
  <c r="V48" i="9"/>
  <c r="F48" i="9" s="1"/>
  <c r="U48" i="9"/>
  <c r="F47" i="9"/>
  <c r="E47" i="9"/>
  <c r="D47" i="9" s="1"/>
  <c r="CH46" i="9"/>
  <c r="CB46" i="9" s="1"/>
  <c r="CG46" i="9"/>
  <c r="CA46" i="9" s="1"/>
  <c r="F46" i="9"/>
  <c r="E46" i="9"/>
  <c r="D46" i="9" s="1"/>
  <c r="F45" i="9"/>
  <c r="E45" i="9"/>
  <c r="D45" i="9"/>
  <c r="CE45" i="9" s="1"/>
  <c r="CD44" i="9"/>
  <c r="F44" i="9"/>
  <c r="E44" i="9"/>
  <c r="D44" i="9" s="1"/>
  <c r="CJ44" i="9" s="1"/>
  <c r="CG43" i="9"/>
  <c r="CA43" i="9" s="1"/>
  <c r="F43" i="9"/>
  <c r="D43" i="9" s="1"/>
  <c r="E43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CG37" i="9"/>
  <c r="CA37" i="9" s="1"/>
  <c r="F37" i="9"/>
  <c r="E37" i="9"/>
  <c r="D37" i="9"/>
  <c r="CG36" i="9"/>
  <c r="CA36" i="9" s="1"/>
  <c r="F36" i="9"/>
  <c r="E36" i="9"/>
  <c r="D36" i="9"/>
  <c r="CL35" i="9"/>
  <c r="CK35" i="9"/>
  <c r="CJ35" i="9"/>
  <c r="CI35" i="9"/>
  <c r="CH35" i="9"/>
  <c r="CG35" i="9"/>
  <c r="CF35" i="9"/>
  <c r="CE35" i="9"/>
  <c r="CD35" i="9"/>
  <c r="CC35" i="9"/>
  <c r="CB35" i="9"/>
  <c r="CA35" i="9"/>
  <c r="AL35" i="9" s="1"/>
  <c r="CG34" i="9"/>
  <c r="CA34" i="9" s="1"/>
  <c r="F34" i="9"/>
  <c r="E34" i="9"/>
  <c r="D34" i="9" s="1"/>
  <c r="CG33" i="9"/>
  <c r="CA33" i="9" s="1"/>
  <c r="F33" i="9"/>
  <c r="E33" i="9"/>
  <c r="D33" i="9" s="1"/>
  <c r="CG32" i="9"/>
  <c r="CA32" i="9" s="1"/>
  <c r="F32" i="9"/>
  <c r="E32" i="9"/>
  <c r="D32" i="9" s="1"/>
  <c r="CK32" i="9" s="1"/>
  <c r="CG31" i="9"/>
  <c r="CA31" i="9" s="1"/>
  <c r="F31" i="9"/>
  <c r="E31" i="9"/>
  <c r="D31" i="9" s="1"/>
  <c r="CG30" i="9"/>
  <c r="CA30" i="9" s="1"/>
  <c r="F30" i="9"/>
  <c r="E30" i="9"/>
  <c r="D30" i="9" s="1"/>
  <c r="CG29" i="9"/>
  <c r="CA29" i="9" s="1"/>
  <c r="CC29" i="9"/>
  <c r="F29" i="9"/>
  <c r="E29" i="9"/>
  <c r="D29" i="9" s="1"/>
  <c r="CG28" i="9"/>
  <c r="CA28" i="9" s="1"/>
  <c r="F28" i="9"/>
  <c r="E28" i="9"/>
  <c r="D28" i="9" s="1"/>
  <c r="CG27" i="9"/>
  <c r="CA27" i="9" s="1"/>
  <c r="F27" i="9"/>
  <c r="E27" i="9"/>
  <c r="D27" i="9" s="1"/>
  <c r="CG26" i="9"/>
  <c r="CA26" i="9" s="1"/>
  <c r="CC26" i="9"/>
  <c r="F26" i="9"/>
  <c r="E26" i="9"/>
  <c r="D26" i="9" s="1"/>
  <c r="CG25" i="9"/>
  <c r="CA25" i="9" s="1"/>
  <c r="CC25" i="9"/>
  <c r="F25" i="9"/>
  <c r="E25" i="9"/>
  <c r="D25" i="9" s="1"/>
  <c r="CG24" i="9"/>
  <c r="CA24" i="9" s="1"/>
  <c r="F24" i="9"/>
  <c r="E24" i="9"/>
  <c r="D24" i="9" s="1"/>
  <c r="CG23" i="9"/>
  <c r="CA23" i="9" s="1"/>
  <c r="F23" i="9"/>
  <c r="E23" i="9"/>
  <c r="D23" i="9" s="1"/>
  <c r="CH23" i="9" s="1"/>
  <c r="CB23" i="9" s="1"/>
  <c r="CG22" i="9"/>
  <c r="CA22" i="9" s="1"/>
  <c r="F22" i="9"/>
  <c r="E22" i="9"/>
  <c r="CL21" i="9"/>
  <c r="CK21" i="9"/>
  <c r="CJ21" i="9"/>
  <c r="CI21" i="9"/>
  <c r="CH21" i="9"/>
  <c r="CG21" i="9"/>
  <c r="CA21" i="9" s="1"/>
  <c r="CF21" i="9"/>
  <c r="CE21" i="9"/>
  <c r="CD21" i="9"/>
  <c r="AL21" i="9" s="1"/>
  <c r="CC21" i="9"/>
  <c r="CB21" i="9"/>
  <c r="CG20" i="9"/>
  <c r="CC20" i="9"/>
  <c r="CA20" i="9"/>
  <c r="F20" i="9"/>
  <c r="D20" i="9" s="1"/>
  <c r="E20" i="9"/>
  <c r="CG19" i="9"/>
  <c r="CA19" i="9"/>
  <c r="F19" i="9"/>
  <c r="E19" i="9"/>
  <c r="CG15" i="9"/>
  <c r="CA15" i="9" s="1"/>
  <c r="CC15" i="9"/>
  <c r="F15" i="9"/>
  <c r="E15" i="9"/>
  <c r="D15" i="9" s="1"/>
  <c r="CG14" i="9"/>
  <c r="CA14" i="9"/>
  <c r="F14" i="9"/>
  <c r="D14" i="9" s="1"/>
  <c r="E14" i="9"/>
  <c r="CG13" i="9"/>
  <c r="CA13" i="9"/>
  <c r="F13" i="9"/>
  <c r="E13" i="9"/>
  <c r="D13" i="9"/>
  <c r="CG12" i="9"/>
  <c r="CA12" i="9"/>
  <c r="F12" i="9"/>
  <c r="D12" i="9" s="1"/>
  <c r="CH12" i="9" s="1"/>
  <c r="CB12" i="9" s="1"/>
  <c r="E12" i="9"/>
  <c r="A5" i="9"/>
  <c r="A4" i="9"/>
  <c r="A3" i="9"/>
  <c r="A2" i="9"/>
  <c r="AA187" i="11" l="1"/>
  <c r="B301" i="11"/>
  <c r="AJ57" i="11"/>
  <c r="AA178" i="11"/>
  <c r="AL37" i="10"/>
  <c r="AL31" i="10"/>
  <c r="AL29" i="10"/>
  <c r="CH223" i="10"/>
  <c r="CB223" i="10" s="1"/>
  <c r="CC223" i="10"/>
  <c r="CI223" i="10"/>
  <c r="CH209" i="10"/>
  <c r="CB209" i="10" s="1"/>
  <c r="AA209" i="10" s="1"/>
  <c r="CC209" i="10"/>
  <c r="CI209" i="10"/>
  <c r="CH197" i="10"/>
  <c r="CB197" i="10" s="1"/>
  <c r="AA197" i="10" s="1"/>
  <c r="CC197" i="10"/>
  <c r="CI197" i="10"/>
  <c r="CK15" i="10"/>
  <c r="CJ15" i="10"/>
  <c r="CE15" i="10"/>
  <c r="CC15" i="10"/>
  <c r="CH15" i="10"/>
  <c r="CB15" i="10" s="1"/>
  <c r="CD15" i="10"/>
  <c r="CI15" i="10"/>
  <c r="CJ57" i="10"/>
  <c r="CE57" i="10"/>
  <c r="CI57" i="10"/>
  <c r="CD57" i="10"/>
  <c r="CK57" i="10"/>
  <c r="CC57" i="10"/>
  <c r="CH57" i="10"/>
  <c r="CB57" i="10" s="1"/>
  <c r="AJ57" i="10" s="1"/>
  <c r="CH215" i="10"/>
  <c r="CB215" i="10" s="1"/>
  <c r="AA215" i="10" s="1"/>
  <c r="CC215" i="10"/>
  <c r="CI215" i="10"/>
  <c r="AL27" i="10"/>
  <c r="CJ52" i="10"/>
  <c r="CE52" i="10"/>
  <c r="CI52" i="10"/>
  <c r="CD52" i="10"/>
  <c r="CC52" i="10"/>
  <c r="CH52" i="10"/>
  <c r="CB52" i="10" s="1"/>
  <c r="CK52" i="10"/>
  <c r="AL28" i="10"/>
  <c r="CH207" i="10"/>
  <c r="CB207" i="10" s="1"/>
  <c r="AA207" i="10" s="1"/>
  <c r="CC207" i="10"/>
  <c r="CI207" i="10"/>
  <c r="AE163" i="10"/>
  <c r="T108" i="10"/>
  <c r="AA183" i="10"/>
  <c r="T104" i="10"/>
  <c r="T96" i="10"/>
  <c r="AL23" i="10"/>
  <c r="AJ58" i="10"/>
  <c r="AJ55" i="10"/>
  <c r="AL22" i="10"/>
  <c r="CH195" i="10"/>
  <c r="CB195" i="10" s="1"/>
  <c r="CC195" i="10"/>
  <c r="CI195" i="10"/>
  <c r="S116" i="10"/>
  <c r="AA216" i="10"/>
  <c r="AE160" i="10"/>
  <c r="AJ47" i="10"/>
  <c r="AL32" i="10"/>
  <c r="AL24" i="10"/>
  <c r="AJ46" i="10"/>
  <c r="AL30" i="10"/>
  <c r="AL26" i="10"/>
  <c r="CL19" i="10"/>
  <c r="CH19" i="10"/>
  <c r="CB19" i="10" s="1"/>
  <c r="CD19" i="10"/>
  <c r="D38" i="10"/>
  <c r="CK19" i="10"/>
  <c r="CC19" i="10"/>
  <c r="CJ19" i="10"/>
  <c r="CE19" i="10"/>
  <c r="CI19" i="10"/>
  <c r="CF19" i="10"/>
  <c r="AJ51" i="10"/>
  <c r="A301" i="10"/>
  <c r="CK12" i="9"/>
  <c r="CJ12" i="9"/>
  <c r="CE12" i="9"/>
  <c r="CI12" i="9"/>
  <c r="CD12" i="9"/>
  <c r="F38" i="9"/>
  <c r="D19" i="9"/>
  <c r="CI23" i="9"/>
  <c r="CE23" i="9"/>
  <c r="CL23" i="9"/>
  <c r="CK23" i="9"/>
  <c r="CF23" i="9"/>
  <c r="CJ23" i="9"/>
  <c r="CD23" i="9"/>
  <c r="CI27" i="9"/>
  <c r="CE27" i="9"/>
  <c r="CL27" i="9"/>
  <c r="CJ27" i="9"/>
  <c r="CD27" i="9"/>
  <c r="CK27" i="9"/>
  <c r="CF27" i="9"/>
  <c r="CH27" i="9"/>
  <c r="CB27" i="9" s="1"/>
  <c r="AL37" i="9"/>
  <c r="AA189" i="9"/>
  <c r="CI13" i="9"/>
  <c r="CD13" i="9"/>
  <c r="CH13" i="9"/>
  <c r="CB13" i="9" s="1"/>
  <c r="AJ13" i="9" s="1"/>
  <c r="CK13" i="9"/>
  <c r="CC13" i="9"/>
  <c r="CE13" i="9"/>
  <c r="CK14" i="9"/>
  <c r="CJ14" i="9"/>
  <c r="CI14" i="9"/>
  <c r="CD14" i="9"/>
  <c r="CE14" i="9"/>
  <c r="CH14" i="9"/>
  <c r="CB14" i="9" s="1"/>
  <c r="AJ14" i="9" s="1"/>
  <c r="CI24" i="9"/>
  <c r="CE24" i="9"/>
  <c r="CL24" i="9"/>
  <c r="CK24" i="9"/>
  <c r="CF24" i="9"/>
  <c r="CJ24" i="9"/>
  <c r="CD24" i="9"/>
  <c r="CH24" i="9"/>
  <c r="CB24" i="9" s="1"/>
  <c r="CI28" i="9"/>
  <c r="CE28" i="9"/>
  <c r="CL28" i="9"/>
  <c r="CK28" i="9"/>
  <c r="CF28" i="9"/>
  <c r="CJ28" i="9"/>
  <c r="CD28" i="9"/>
  <c r="CH28" i="9"/>
  <c r="CB28" i="9" s="1"/>
  <c r="CH43" i="9"/>
  <c r="CB43" i="9" s="1"/>
  <c r="CJ43" i="9"/>
  <c r="CD43" i="9"/>
  <c r="CE43" i="9"/>
  <c r="AJ43" i="9" s="1"/>
  <c r="CI43" i="9"/>
  <c r="CK43" i="9"/>
  <c r="CJ47" i="9"/>
  <c r="CD47" i="9"/>
  <c r="CI47" i="9"/>
  <c r="CE47" i="9"/>
  <c r="CK47" i="9"/>
  <c r="CC47" i="9"/>
  <c r="CH47" i="9"/>
  <c r="CB47" i="9" s="1"/>
  <c r="T106" i="9"/>
  <c r="CC12" i="9"/>
  <c r="AJ12" i="9" s="1"/>
  <c r="CI15" i="9"/>
  <c r="CD15" i="9"/>
  <c r="CH15" i="9"/>
  <c r="CB15" i="9" s="1"/>
  <c r="AJ15" i="9" s="1"/>
  <c r="CE15" i="9"/>
  <c r="CK15" i="9"/>
  <c r="CJ15" i="9"/>
  <c r="CJ20" i="9"/>
  <c r="CF20" i="9"/>
  <c r="CL20" i="9"/>
  <c r="CI20" i="9"/>
  <c r="CK20" i="9"/>
  <c r="CE20" i="9"/>
  <c r="CD20" i="9"/>
  <c r="CH20" i="9"/>
  <c r="CB20" i="9" s="1"/>
  <c r="AL20" i="9" s="1"/>
  <c r="CC23" i="9"/>
  <c r="AL23" i="9" s="1"/>
  <c r="CI25" i="9"/>
  <c r="CE25" i="9"/>
  <c r="CL25" i="9"/>
  <c r="CJ25" i="9"/>
  <c r="CD25" i="9"/>
  <c r="CK25" i="9"/>
  <c r="CF25" i="9"/>
  <c r="CH25" i="9"/>
  <c r="CB25" i="9" s="1"/>
  <c r="CC27" i="9"/>
  <c r="CI29" i="9"/>
  <c r="CE29" i="9"/>
  <c r="CL29" i="9"/>
  <c r="CK29" i="9"/>
  <c r="CF29" i="9"/>
  <c r="CJ29" i="9"/>
  <c r="CD29" i="9"/>
  <c r="CH29" i="9"/>
  <c r="CB29" i="9" s="1"/>
  <c r="CI30" i="9"/>
  <c r="CE30" i="9"/>
  <c r="CL30" i="9"/>
  <c r="CJ30" i="9"/>
  <c r="CD30" i="9"/>
  <c r="CH30" i="9"/>
  <c r="CB30" i="9" s="1"/>
  <c r="AL30" i="9" s="1"/>
  <c r="CK30" i="9"/>
  <c r="CF30" i="9"/>
  <c r="CC30" i="9"/>
  <c r="CJ13" i="9"/>
  <c r="CC14" i="9"/>
  <c r="D22" i="9"/>
  <c r="E38" i="9"/>
  <c r="CC24" i="9"/>
  <c r="CI26" i="9"/>
  <c r="CE26" i="9"/>
  <c r="CL26" i="9"/>
  <c r="CK26" i="9"/>
  <c r="CF26" i="9"/>
  <c r="CJ26" i="9"/>
  <c r="CD26" i="9"/>
  <c r="CH26" i="9"/>
  <c r="CB26" i="9" s="1"/>
  <c r="CC28" i="9"/>
  <c r="CJ161" i="9"/>
  <c r="CD161" i="9" s="1"/>
  <c r="CH161" i="9"/>
  <c r="CB161" i="9" s="1"/>
  <c r="CI161" i="9"/>
  <c r="CC161" i="9" s="1"/>
  <c r="CG161" i="9"/>
  <c r="CA161" i="9" s="1"/>
  <c r="AE161" i="9" s="1"/>
  <c r="CI31" i="9"/>
  <c r="CE31" i="9"/>
  <c r="CC31" i="9"/>
  <c r="CH31" i="9"/>
  <c r="CB31" i="9" s="1"/>
  <c r="CI33" i="9"/>
  <c r="CE33" i="9"/>
  <c r="CC33" i="9"/>
  <c r="CH33" i="9"/>
  <c r="CB33" i="9" s="1"/>
  <c r="CI34" i="9"/>
  <c r="CE34" i="9"/>
  <c r="CC34" i="9"/>
  <c r="CH34" i="9"/>
  <c r="CB34" i="9" s="1"/>
  <c r="CL36" i="9"/>
  <c r="CH36" i="9"/>
  <c r="CB36" i="9" s="1"/>
  <c r="CD36" i="9"/>
  <c r="CL37" i="9"/>
  <c r="CH37" i="9"/>
  <c r="CB37" i="9" s="1"/>
  <c r="CD37" i="9"/>
  <c r="CK45" i="9"/>
  <c r="CH50" i="9"/>
  <c r="CB50" i="9" s="1"/>
  <c r="AJ50" i="9" s="1"/>
  <c r="CC50" i="9"/>
  <c r="CJ51" i="9"/>
  <c r="CE51" i="9"/>
  <c r="CC51" i="9"/>
  <c r="CI51" i="9"/>
  <c r="CI54" i="9"/>
  <c r="CD54" i="9"/>
  <c r="CJ54" i="9"/>
  <c r="CC54" i="9"/>
  <c r="CK58" i="9"/>
  <c r="CJ58" i="9"/>
  <c r="CE58" i="9"/>
  <c r="CI58" i="9"/>
  <c r="CJ108" i="9"/>
  <c r="CH108" i="9"/>
  <c r="CB108" i="9"/>
  <c r="CD108" i="9"/>
  <c r="CJ163" i="9"/>
  <c r="CD163" i="9" s="1"/>
  <c r="CI163" i="9"/>
  <c r="CC163" i="9" s="1"/>
  <c r="CH163" i="9"/>
  <c r="CB163" i="9" s="1"/>
  <c r="CI185" i="9"/>
  <c r="CC185" i="9"/>
  <c r="CH185" i="9"/>
  <c r="CB185" i="9" s="1"/>
  <c r="CH212" i="9"/>
  <c r="CB212" i="9" s="1"/>
  <c r="CI212" i="9"/>
  <c r="CH214" i="9"/>
  <c r="CB214" i="9" s="1"/>
  <c r="AA214" i="9" s="1"/>
  <c r="CC214" i="9"/>
  <c r="CI214" i="9"/>
  <c r="CD32" i="9"/>
  <c r="CJ32" i="9"/>
  <c r="CD33" i="9"/>
  <c r="CD34" i="9"/>
  <c r="CJ34" i="9"/>
  <c r="CC36" i="9"/>
  <c r="CI36" i="9"/>
  <c r="CC37" i="9"/>
  <c r="CI37" i="9"/>
  <c r="CE44" i="9"/>
  <c r="CJ46" i="9"/>
  <c r="CE46" i="9"/>
  <c r="CC46" i="9"/>
  <c r="AJ46" i="9" s="1"/>
  <c r="CK51" i="9"/>
  <c r="CD58" i="9"/>
  <c r="CK108" i="9"/>
  <c r="CE108" i="9" s="1"/>
  <c r="D131" i="9"/>
  <c r="F130" i="9"/>
  <c r="D130" i="9" s="1"/>
  <c r="CI211" i="9"/>
  <c r="CH211" i="9"/>
  <c r="CB211" i="9" s="1"/>
  <c r="CC211" i="9"/>
  <c r="CF31" i="9"/>
  <c r="CK31" i="9"/>
  <c r="CF32" i="9"/>
  <c r="CF33" i="9"/>
  <c r="CK33" i="9"/>
  <c r="CF34" i="9"/>
  <c r="CK34" i="9"/>
  <c r="CE36" i="9"/>
  <c r="CJ36" i="9"/>
  <c r="CE37" i="9"/>
  <c r="CJ37" i="9"/>
  <c r="CH44" i="9"/>
  <c r="CB44" i="9" s="1"/>
  <c r="AJ44" i="9" s="1"/>
  <c r="CH45" i="9"/>
  <c r="CB45" i="9" s="1"/>
  <c r="CD46" i="9"/>
  <c r="CK46" i="9"/>
  <c r="CJ49" i="9"/>
  <c r="CE49" i="9"/>
  <c r="CC49" i="9"/>
  <c r="CI49" i="9"/>
  <c r="F56" i="9"/>
  <c r="CD50" i="9"/>
  <c r="CJ50" i="9"/>
  <c r="CH52" i="9"/>
  <c r="CB52" i="9" s="1"/>
  <c r="CC52" i="9"/>
  <c r="CJ53" i="9"/>
  <c r="CE53" i="9"/>
  <c r="CC53" i="9"/>
  <c r="CI53" i="9"/>
  <c r="CE54" i="9"/>
  <c r="CK55" i="9"/>
  <c r="CI55" i="9"/>
  <c r="CD55" i="9"/>
  <c r="CH55" i="9"/>
  <c r="CB55" i="9" s="1"/>
  <c r="AJ55" i="9" s="1"/>
  <c r="CC59" i="9"/>
  <c r="T92" i="9"/>
  <c r="CG103" i="9"/>
  <c r="CA103" i="9" s="1"/>
  <c r="CH103" i="9"/>
  <c r="CK103" i="9"/>
  <c r="CE103" i="9" s="1"/>
  <c r="CJ105" i="9"/>
  <c r="CG105" i="9"/>
  <c r="CA105" i="9" s="1"/>
  <c r="CK105" i="9"/>
  <c r="CE105" i="9" s="1"/>
  <c r="CH116" i="9"/>
  <c r="CC116" i="9"/>
  <c r="CB116" i="9"/>
  <c r="S118" i="9"/>
  <c r="CG131" i="9"/>
  <c r="CA131" i="9" s="1"/>
  <c r="Q131" i="9" s="1"/>
  <c r="CJ160" i="9"/>
  <c r="CD160" i="9" s="1"/>
  <c r="CI160" i="9"/>
  <c r="CC160" i="9" s="1"/>
  <c r="CG160" i="9"/>
  <c r="CA160" i="9" s="1"/>
  <c r="AE160" i="9" s="1"/>
  <c r="CH160" i="9"/>
  <c r="CB160" i="9" s="1"/>
  <c r="CI178" i="9"/>
  <c r="CC178" i="9"/>
  <c r="CH178" i="9"/>
  <c r="CB178" i="9" s="1"/>
  <c r="CI203" i="9"/>
  <c r="CH203" i="9"/>
  <c r="CB203" i="9" s="1"/>
  <c r="AA203" i="9" s="1"/>
  <c r="CC203" i="9"/>
  <c r="CI32" i="9"/>
  <c r="CE32" i="9"/>
  <c r="CC32" i="9"/>
  <c r="CH32" i="9"/>
  <c r="CB32" i="9" s="1"/>
  <c r="CH54" i="9"/>
  <c r="CB54" i="9" s="1"/>
  <c r="AJ54" i="9" s="1"/>
  <c r="D56" i="9"/>
  <c r="CC58" i="9"/>
  <c r="CD31" i="9"/>
  <c r="CJ31" i="9"/>
  <c r="CJ33" i="9"/>
  <c r="CD45" i="9"/>
  <c r="CI46" i="9"/>
  <c r="CI50" i="9"/>
  <c r="CD51" i="9"/>
  <c r="CK54" i="9"/>
  <c r="CI59" i="9"/>
  <c r="CD59" i="9"/>
  <c r="CH59" i="9"/>
  <c r="CB59" i="9" s="1"/>
  <c r="CG97" i="9"/>
  <c r="CA97" i="9" s="1"/>
  <c r="T97" i="9" s="1"/>
  <c r="CK97" i="9"/>
  <c r="CE97" i="9" s="1"/>
  <c r="CI181" i="9"/>
  <c r="CC181" i="9"/>
  <c r="CH181" i="9"/>
  <c r="CB181" i="9" s="1"/>
  <c r="AA181" i="9" s="1"/>
  <c r="CC212" i="9"/>
  <c r="CL31" i="9"/>
  <c r="CL32" i="9"/>
  <c r="CL33" i="9"/>
  <c r="CL34" i="9"/>
  <c r="CF36" i="9"/>
  <c r="CK36" i="9"/>
  <c r="CF37" i="9"/>
  <c r="CK37" i="9"/>
  <c r="CK44" i="9"/>
  <c r="CJ45" i="9"/>
  <c r="CD49" i="9"/>
  <c r="AJ49" i="9" s="1"/>
  <c r="CK49" i="9"/>
  <c r="CE50" i="9"/>
  <c r="CK50" i="9"/>
  <c r="CH51" i="9"/>
  <c r="CB51" i="9" s="1"/>
  <c r="CI52" i="9"/>
  <c r="CD53" i="9"/>
  <c r="AJ53" i="9" s="1"/>
  <c r="CK53" i="9"/>
  <c r="CC55" i="9"/>
  <c r="CJ55" i="9"/>
  <c r="D57" i="9"/>
  <c r="CH58" i="9"/>
  <c r="CB58" i="9" s="1"/>
  <c r="AJ58" i="9" s="1"/>
  <c r="CE59" i="9"/>
  <c r="CK59" i="9"/>
  <c r="T87" i="9"/>
  <c r="T93" i="9"/>
  <c r="CB97" i="9"/>
  <c r="CG99" i="9"/>
  <c r="CA99" i="9" s="1"/>
  <c r="T99" i="9" s="1"/>
  <c r="CH99" i="9"/>
  <c r="CK99" i="9"/>
  <c r="CE99" i="9" s="1"/>
  <c r="CB103" i="9"/>
  <c r="CB105" i="9"/>
  <c r="CG108" i="9"/>
  <c r="CA108" i="9" s="1"/>
  <c r="CG116" i="9"/>
  <c r="CA116" i="9" s="1"/>
  <c r="S116" i="9" s="1"/>
  <c r="S117" i="9"/>
  <c r="CH121" i="9"/>
  <c r="CI121" i="9"/>
  <c r="CG121" i="9"/>
  <c r="CA121" i="9" s="1"/>
  <c r="CC121" i="9"/>
  <c r="CG135" i="9"/>
  <c r="CA135" i="9" s="1"/>
  <c r="Q135" i="9" s="1"/>
  <c r="D147" i="9"/>
  <c r="CG147" i="9" s="1"/>
  <c r="CA147" i="9" s="1"/>
  <c r="Q147" i="9" s="1"/>
  <c r="CG163" i="9"/>
  <c r="CA163" i="9" s="1"/>
  <c r="CC182" i="9"/>
  <c r="CI182" i="9"/>
  <c r="CH182" i="9"/>
  <c r="CB182" i="9" s="1"/>
  <c r="AA182" i="9" s="1"/>
  <c r="CI187" i="9"/>
  <c r="CH187" i="9"/>
  <c r="CB187" i="9" s="1"/>
  <c r="AA187" i="9" s="1"/>
  <c r="CC187" i="9"/>
  <c r="CC196" i="9"/>
  <c r="CI196" i="9"/>
  <c r="CI198" i="9"/>
  <c r="CH198" i="9"/>
  <c r="CB198" i="9" s="1"/>
  <c r="CH220" i="9"/>
  <c r="CB220" i="9" s="1"/>
  <c r="CC220" i="9"/>
  <c r="CI220" i="9"/>
  <c r="CH117" i="9"/>
  <c r="CI117" i="9"/>
  <c r="CH118" i="9"/>
  <c r="CC118" i="9"/>
  <c r="CI118" i="9"/>
  <c r="S119" i="9"/>
  <c r="CG133" i="9"/>
  <c r="CA133" i="9" s="1"/>
  <c r="Q133" i="9" s="1"/>
  <c r="D133" i="9"/>
  <c r="CG137" i="9"/>
  <c r="CA137" i="9" s="1"/>
  <c r="Q137" i="9" s="1"/>
  <c r="D137" i="9"/>
  <c r="CJ162" i="9"/>
  <c r="CD162" i="9" s="1"/>
  <c r="CG162" i="9"/>
  <c r="CA162" i="9" s="1"/>
  <c r="CI162" i="9"/>
  <c r="CC162" i="9" s="1"/>
  <c r="CH180" i="9"/>
  <c r="CB180" i="9" s="1"/>
  <c r="CC180" i="9"/>
  <c r="AA180" i="9" s="1"/>
  <c r="CC184" i="9"/>
  <c r="CI184" i="9"/>
  <c r="CH184" i="9"/>
  <c r="CB184" i="9" s="1"/>
  <c r="AA185" i="9"/>
  <c r="CH188" i="9"/>
  <c r="CB188" i="9" s="1"/>
  <c r="CC188" i="9"/>
  <c r="AA195" i="9"/>
  <c r="CI197" i="9"/>
  <c r="CC197" i="9"/>
  <c r="AA197" i="9" s="1"/>
  <c r="CI208" i="9"/>
  <c r="CI226" i="9"/>
  <c r="CC226" i="9"/>
  <c r="CH226" i="9"/>
  <c r="CB226" i="9" s="1"/>
  <c r="AJ59" i="9"/>
  <c r="T89" i="9"/>
  <c r="T100" i="9"/>
  <c r="CD107" i="9"/>
  <c r="T107" i="9" s="1"/>
  <c r="CK107" i="9"/>
  <c r="CE107" i="9" s="1"/>
  <c r="CJ109" i="9"/>
  <c r="CG109" i="9"/>
  <c r="CA109" i="9" s="1"/>
  <c r="T109" i="9" s="1"/>
  <c r="CH109" i="9"/>
  <c r="CB117" i="9"/>
  <c r="CH119" i="9"/>
  <c r="CI119" i="9"/>
  <c r="CH120" i="9"/>
  <c r="CC120" i="9"/>
  <c r="S120" i="9" s="1"/>
  <c r="CI120" i="9"/>
  <c r="D143" i="9"/>
  <c r="CG143" i="9" s="1"/>
  <c r="CA143" i="9" s="1"/>
  <c r="Q143" i="9" s="1"/>
  <c r="CH162" i="9"/>
  <c r="CB162" i="9" s="1"/>
  <c r="CI207" i="9"/>
  <c r="CC207" i="9"/>
  <c r="AA207" i="9" s="1"/>
  <c r="CH207" i="9"/>
  <c r="CB207" i="9" s="1"/>
  <c r="CI215" i="9"/>
  <c r="CC215" i="9"/>
  <c r="CH215" i="9"/>
  <c r="CB215" i="9" s="1"/>
  <c r="AA215" i="9" s="1"/>
  <c r="AA208" i="9"/>
  <c r="AA211" i="9"/>
  <c r="CI217" i="9"/>
  <c r="CC217" i="9"/>
  <c r="CI219" i="9"/>
  <c r="CH219" i="9"/>
  <c r="CB219" i="9" s="1"/>
  <c r="AA219" i="9" s="1"/>
  <c r="AA222" i="9"/>
  <c r="CI223" i="9"/>
  <c r="CC223" i="9"/>
  <c r="AA223" i="9" s="1"/>
  <c r="CI224" i="9"/>
  <c r="D230" i="9"/>
  <c r="CG235" i="9"/>
  <c r="CA235" i="9" s="1"/>
  <c r="CC235" i="9"/>
  <c r="CD106" i="9"/>
  <c r="CK106" i="9"/>
  <c r="CE106" i="9" s="1"/>
  <c r="CD110" i="9"/>
  <c r="T110" i="9" s="1"/>
  <c r="CK110" i="9"/>
  <c r="CE110" i="9" s="1"/>
  <c r="CH177" i="9"/>
  <c r="CB177" i="9" s="1"/>
  <c r="AA177" i="9" s="1"/>
  <c r="CI179" i="9"/>
  <c r="CH179" i="9"/>
  <c r="CB179" i="9" s="1"/>
  <c r="CC179" i="9"/>
  <c r="AA179" i="9" s="1"/>
  <c r="CI183" i="9"/>
  <c r="CC183" i="9"/>
  <c r="CH183" i="9"/>
  <c r="CB183" i="9" s="1"/>
  <c r="AA183" i="9" s="1"/>
  <c r="CI195" i="9"/>
  <c r="CC195" i="9"/>
  <c r="CH195" i="9"/>
  <c r="CB195" i="9" s="1"/>
  <c r="CH204" i="9"/>
  <c r="CB204" i="9" s="1"/>
  <c r="AA204" i="9" s="1"/>
  <c r="CC204" i="9"/>
  <c r="D210" i="9"/>
  <c r="CI213" i="9"/>
  <c r="CH213" i="9"/>
  <c r="CB213" i="9" s="1"/>
  <c r="CC213" i="9"/>
  <c r="AA213" i="9" s="1"/>
  <c r="CC216" i="9"/>
  <c r="CI216" i="9"/>
  <c r="CH216" i="9"/>
  <c r="CB216" i="9" s="1"/>
  <c r="AA216" i="9" s="1"/>
  <c r="AA217" i="9"/>
  <c r="AA224" i="9"/>
  <c r="CG237" i="9"/>
  <c r="CA237" i="9" s="1"/>
  <c r="Q237" i="9" s="1"/>
  <c r="CC237" i="9"/>
  <c r="CD102" i="9"/>
  <c r="T102" i="9" s="1"/>
  <c r="CD104" i="9"/>
  <c r="T104" i="9" s="1"/>
  <c r="AA178" i="9"/>
  <c r="CI190" i="9"/>
  <c r="AA196" i="9"/>
  <c r="CI206" i="9"/>
  <c r="CI222" i="9"/>
  <c r="AA226" i="9"/>
  <c r="AA184" i="9"/>
  <c r="CH186" i="9"/>
  <c r="CB186" i="9" s="1"/>
  <c r="AA186" i="9" s="1"/>
  <c r="CC189" i="9"/>
  <c r="AA198" i="9"/>
  <c r="CC205" i="9"/>
  <c r="AA205" i="9" s="1"/>
  <c r="CH209" i="9"/>
  <c r="CB209" i="9" s="1"/>
  <c r="AA209" i="9" s="1"/>
  <c r="CH218" i="9"/>
  <c r="CB218" i="9" s="1"/>
  <c r="AA218" i="9" s="1"/>
  <c r="CC221" i="9"/>
  <c r="AA221" i="9" s="1"/>
  <c r="CH225" i="9"/>
  <c r="CB225" i="9" s="1"/>
  <c r="AA225" i="9" s="1"/>
  <c r="Q236" i="9"/>
  <c r="AA188" i="9"/>
  <c r="AA212" i="9"/>
  <c r="AA220" i="9"/>
  <c r="CG239" i="9"/>
  <c r="CA239" i="9" s="1"/>
  <c r="Q239" i="9" s="1"/>
  <c r="CC239" i="9"/>
  <c r="CI239" i="9"/>
  <c r="CC240" i="9"/>
  <c r="Q240" i="9" s="1"/>
  <c r="E246" i="8"/>
  <c r="D246" i="8"/>
  <c r="CH240" i="8"/>
  <c r="CB240" i="8" s="1"/>
  <c r="CG240" i="8"/>
  <c r="CA240" i="8"/>
  <c r="D240" i="8"/>
  <c r="CI240" i="8" s="1"/>
  <c r="CH239" i="8"/>
  <c r="CB239" i="8" s="1"/>
  <c r="CG239" i="8"/>
  <c r="CA239" i="8"/>
  <c r="D239" i="8"/>
  <c r="CI239" i="8" s="1"/>
  <c r="CH237" i="8"/>
  <c r="CB237" i="8" s="1"/>
  <c r="CG237" i="8"/>
  <c r="CA237" i="8" s="1"/>
  <c r="D237" i="8"/>
  <c r="CI237" i="8" s="1"/>
  <c r="CH236" i="8"/>
  <c r="CB236" i="8" s="1"/>
  <c r="CG236" i="8"/>
  <c r="CA236" i="8"/>
  <c r="D236" i="8"/>
  <c r="CI236" i="8" s="1"/>
  <c r="CH235" i="8"/>
  <c r="CB235" i="8" s="1"/>
  <c r="CG235" i="8"/>
  <c r="CA235" i="8"/>
  <c r="D235" i="8"/>
  <c r="CI235" i="8" s="1"/>
  <c r="Z230" i="8"/>
  <c r="Y230" i="8"/>
  <c r="X230" i="8"/>
  <c r="W230" i="8"/>
  <c r="V230" i="8"/>
  <c r="U230" i="8"/>
  <c r="T230" i="8"/>
  <c r="S230" i="8"/>
  <c r="R230" i="8"/>
  <c r="Q230" i="8"/>
  <c r="P230" i="8"/>
  <c r="O230" i="8"/>
  <c r="N230" i="8"/>
  <c r="M230" i="8"/>
  <c r="L230" i="8"/>
  <c r="K230" i="8"/>
  <c r="J230" i="8"/>
  <c r="I230" i="8"/>
  <c r="E230" i="8" s="1"/>
  <c r="H230" i="8"/>
  <c r="F230" i="8" s="1"/>
  <c r="G230" i="8"/>
  <c r="Z229" i="8"/>
  <c r="Y229" i="8"/>
  <c r="X229" i="8"/>
  <c r="W229" i="8"/>
  <c r="V229" i="8"/>
  <c r="U229" i="8"/>
  <c r="T229" i="8"/>
  <c r="S229" i="8"/>
  <c r="R229" i="8"/>
  <c r="Q229" i="8"/>
  <c r="P229" i="8"/>
  <c r="O229" i="8"/>
  <c r="N229" i="8"/>
  <c r="M229" i="8"/>
  <c r="L229" i="8"/>
  <c r="K229" i="8"/>
  <c r="J229" i="8"/>
  <c r="I229" i="8"/>
  <c r="H229" i="8"/>
  <c r="F229" i="8" s="1"/>
  <c r="G229" i="8"/>
  <c r="E229" i="8" s="1"/>
  <c r="D229" i="8"/>
  <c r="Z228" i="8"/>
  <c r="Y228" i="8"/>
  <c r="X228" i="8"/>
  <c r="W228" i="8"/>
  <c r="V228" i="8"/>
  <c r="U228" i="8"/>
  <c r="T228" i="8"/>
  <c r="S228" i="8"/>
  <c r="R228" i="8"/>
  <c r="Q228" i="8"/>
  <c r="P228" i="8"/>
  <c r="O228" i="8"/>
  <c r="N228" i="8"/>
  <c r="M228" i="8"/>
  <c r="L228" i="8"/>
  <c r="K228" i="8"/>
  <c r="J228" i="8"/>
  <c r="I228" i="8"/>
  <c r="H228" i="8"/>
  <c r="G228" i="8"/>
  <c r="E228" i="8" s="1"/>
  <c r="D228" i="8" s="1"/>
  <c r="F228" i="8"/>
  <c r="Z227" i="8"/>
  <c r="Y227" i="8"/>
  <c r="X227" i="8"/>
  <c r="W227" i="8"/>
  <c r="V227" i="8"/>
  <c r="U227" i="8"/>
  <c r="T227" i="8"/>
  <c r="S227" i="8"/>
  <c r="R227" i="8"/>
  <c r="Q227" i="8"/>
  <c r="P227" i="8"/>
  <c r="O227" i="8"/>
  <c r="N227" i="8"/>
  <c r="M227" i="8"/>
  <c r="L227" i="8"/>
  <c r="K227" i="8"/>
  <c r="J227" i="8"/>
  <c r="I227" i="8"/>
  <c r="H227" i="8"/>
  <c r="G227" i="8"/>
  <c r="F227" i="8"/>
  <c r="E227" i="8"/>
  <c r="D227" i="8" s="1"/>
  <c r="CG226" i="8"/>
  <c r="CA226" i="8" s="1"/>
  <c r="CC226" i="8"/>
  <c r="F226" i="8"/>
  <c r="D226" i="8" s="1"/>
  <c r="E226" i="8"/>
  <c r="CH225" i="8"/>
  <c r="CB225" i="8" s="1"/>
  <c r="CG225" i="8"/>
  <c r="CA225" i="8"/>
  <c r="F225" i="8"/>
  <c r="D225" i="8" s="1"/>
  <c r="E225" i="8"/>
  <c r="CH224" i="8"/>
  <c r="CB224" i="8" s="1"/>
  <c r="CG224" i="8"/>
  <c r="CA224" i="8" s="1"/>
  <c r="F224" i="8"/>
  <c r="D224" i="8" s="1"/>
  <c r="E224" i="8"/>
  <c r="CG223" i="8"/>
  <c r="CA223" i="8"/>
  <c r="F223" i="8"/>
  <c r="E223" i="8"/>
  <c r="D223" i="8"/>
  <c r="CG222" i="8"/>
  <c r="CA222" i="8"/>
  <c r="F222" i="8"/>
  <c r="E222" i="8"/>
  <c r="D222" i="8"/>
  <c r="CI221" i="8"/>
  <c r="CG221" i="8"/>
  <c r="CA221" i="8"/>
  <c r="F221" i="8"/>
  <c r="E221" i="8"/>
  <c r="D221" i="8"/>
  <c r="CG220" i="8"/>
  <c r="CA220" i="8"/>
  <c r="F220" i="8"/>
  <c r="E220" i="8"/>
  <c r="D220" i="8"/>
  <c r="CG219" i="8"/>
  <c r="CC219" i="8"/>
  <c r="CA219" i="8"/>
  <c r="F219" i="8"/>
  <c r="E219" i="8"/>
  <c r="D219" i="8" s="1"/>
  <c r="CG218" i="8"/>
  <c r="CA218" i="8" s="1"/>
  <c r="CC218" i="8"/>
  <c r="F218" i="8"/>
  <c r="D218" i="8" s="1"/>
  <c r="E218" i="8"/>
  <c r="CH217" i="8"/>
  <c r="CB217" i="8" s="1"/>
  <c r="CG217" i="8"/>
  <c r="CA217" i="8"/>
  <c r="F217" i="8"/>
  <c r="D217" i="8" s="1"/>
  <c r="E217" i="8"/>
  <c r="CG216" i="8"/>
  <c r="CA216" i="8" s="1"/>
  <c r="F216" i="8"/>
  <c r="D216" i="8" s="1"/>
  <c r="CH216" i="8" s="1"/>
  <c r="CB216" i="8" s="1"/>
  <c r="E216" i="8"/>
  <c r="CG215" i="8"/>
  <c r="CA215" i="8"/>
  <c r="F215" i="8"/>
  <c r="E215" i="8"/>
  <c r="D215" i="8"/>
  <c r="CG214" i="8"/>
  <c r="CA214" i="8"/>
  <c r="F214" i="8"/>
  <c r="E214" i="8"/>
  <c r="D214" i="8"/>
  <c r="CG213" i="8"/>
  <c r="CA213" i="8"/>
  <c r="F213" i="8"/>
  <c r="E213" i="8"/>
  <c r="D213" i="8"/>
  <c r="CG212" i="8"/>
  <c r="CA212" i="8"/>
  <c r="F212" i="8"/>
  <c r="E212" i="8"/>
  <c r="D212" i="8"/>
  <c r="CG211" i="8"/>
  <c r="CC211" i="8"/>
  <c r="CA211" i="8"/>
  <c r="F211" i="8"/>
  <c r="E211" i="8"/>
  <c r="D211" i="8" s="1"/>
  <c r="CG210" i="8"/>
  <c r="CA210" i="8" s="1"/>
  <c r="CC210" i="8"/>
  <c r="F210" i="8"/>
  <c r="D210" i="8" s="1"/>
  <c r="E210" i="8"/>
  <c r="CH209" i="8"/>
  <c r="CB209" i="8" s="1"/>
  <c r="CG209" i="8"/>
  <c r="CA209" i="8"/>
  <c r="F209" i="8"/>
  <c r="D209" i="8" s="1"/>
  <c r="E209" i="8"/>
  <c r="CH208" i="8"/>
  <c r="CB208" i="8" s="1"/>
  <c r="CG208" i="8"/>
  <c r="CA208" i="8" s="1"/>
  <c r="F208" i="8"/>
  <c r="D208" i="8" s="1"/>
  <c r="E208" i="8"/>
  <c r="CG207" i="8"/>
  <c r="CA207" i="8"/>
  <c r="F207" i="8"/>
  <c r="E207" i="8"/>
  <c r="D207" i="8"/>
  <c r="CG206" i="8"/>
  <c r="CA206" i="8"/>
  <c r="F206" i="8"/>
  <c r="E206" i="8"/>
  <c r="D206" i="8"/>
  <c r="CI205" i="8"/>
  <c r="CG205" i="8"/>
  <c r="CA205" i="8"/>
  <c r="F205" i="8"/>
  <c r="E205" i="8"/>
  <c r="D205" i="8"/>
  <c r="CG204" i="8"/>
  <c r="CA204" i="8"/>
  <c r="F204" i="8"/>
  <c r="E204" i="8"/>
  <c r="D204" i="8"/>
  <c r="CG203" i="8"/>
  <c r="CC203" i="8"/>
  <c r="CA203" i="8"/>
  <c r="F203" i="8"/>
  <c r="E203" i="8"/>
  <c r="D203" i="8" s="1"/>
  <c r="AA202" i="8"/>
  <c r="F202" i="8"/>
  <c r="D202" i="8" s="1"/>
  <c r="CH202" i="8" s="1"/>
  <c r="CB202" i="8" s="1"/>
  <c r="E202" i="8"/>
  <c r="CB201" i="8"/>
  <c r="AA201" i="8" s="1"/>
  <c r="F201" i="8"/>
  <c r="E201" i="8"/>
  <c r="D201" i="8"/>
  <c r="CH201" i="8" s="1"/>
  <c r="CB200" i="8"/>
  <c r="AA200" i="8" s="1"/>
  <c r="F200" i="8"/>
  <c r="E200" i="8"/>
  <c r="D200" i="8"/>
  <c r="CH200" i="8" s="1"/>
  <c r="F199" i="8"/>
  <c r="E199" i="8"/>
  <c r="D199" i="8" s="1"/>
  <c r="CH199" i="8" s="1"/>
  <c r="CB199" i="8" s="1"/>
  <c r="AA199" i="8" s="1"/>
  <c r="CG198" i="8"/>
  <c r="CA198" i="8" s="1"/>
  <c r="F198" i="8"/>
  <c r="D198" i="8" s="1"/>
  <c r="E198" i="8"/>
  <c r="CG197" i="8"/>
  <c r="CA197" i="8"/>
  <c r="F197" i="8"/>
  <c r="D197" i="8" s="1"/>
  <c r="E197" i="8"/>
  <c r="CG196" i="8"/>
  <c r="CA196" i="8"/>
  <c r="F196" i="8"/>
  <c r="E196" i="8"/>
  <c r="D196" i="8"/>
  <c r="CG195" i="8"/>
  <c r="CC195" i="8"/>
  <c r="CA195" i="8"/>
  <c r="F195" i="8"/>
  <c r="E195" i="8"/>
  <c r="D195" i="8" s="1"/>
  <c r="F194" i="8"/>
  <c r="D194" i="8" s="1"/>
  <c r="CH194" i="8" s="1"/>
  <c r="CB194" i="8" s="1"/>
  <c r="AA194" i="8" s="1"/>
  <c r="E194" i="8"/>
  <c r="F193" i="8"/>
  <c r="E193" i="8"/>
  <c r="D193" i="8" s="1"/>
  <c r="CH193" i="8" s="1"/>
  <c r="CB193" i="8" s="1"/>
  <c r="AA193" i="8" s="1"/>
  <c r="F192" i="8"/>
  <c r="D192" i="8" s="1"/>
  <c r="CH192" i="8" s="1"/>
  <c r="CB192" i="8" s="1"/>
  <c r="AA192" i="8" s="1"/>
  <c r="E192" i="8"/>
  <c r="CB191" i="8"/>
  <c r="AA191" i="8" s="1"/>
  <c r="F191" i="8"/>
  <c r="E191" i="8"/>
  <c r="D191" i="8"/>
  <c r="CH191" i="8" s="1"/>
  <c r="CH190" i="8"/>
  <c r="CB190" i="8" s="1"/>
  <c r="CG190" i="8"/>
  <c r="CA190" i="8"/>
  <c r="F190" i="8"/>
  <c r="E190" i="8"/>
  <c r="D190" i="8"/>
  <c r="CI190" i="8" s="1"/>
  <c r="CG189" i="8"/>
  <c r="CA189" i="8"/>
  <c r="F189" i="8"/>
  <c r="D189" i="8" s="1"/>
  <c r="E189" i="8"/>
  <c r="CG188" i="8"/>
  <c r="CA188" i="8" s="1"/>
  <c r="CC188" i="8"/>
  <c r="F188" i="8"/>
  <c r="E188" i="8"/>
  <c r="D188" i="8"/>
  <c r="CG187" i="8"/>
  <c r="CC187" i="8"/>
  <c r="CA187" i="8"/>
  <c r="F187" i="8"/>
  <c r="E187" i="8"/>
  <c r="D187" i="8" s="1"/>
  <c r="CI187" i="8" s="1"/>
  <c r="CH186" i="8"/>
  <c r="CB186" i="8" s="1"/>
  <c r="CG186" i="8"/>
  <c r="CA186" i="8" s="1"/>
  <c r="F186" i="8"/>
  <c r="D186" i="8" s="1"/>
  <c r="E186" i="8"/>
  <c r="CG185" i="8"/>
  <c r="CA185" i="8"/>
  <c r="F185" i="8"/>
  <c r="E185" i="8"/>
  <c r="D185" i="8"/>
  <c r="CG184" i="8"/>
  <c r="CA184" i="8"/>
  <c r="F184" i="8"/>
  <c r="E184" i="8"/>
  <c r="D184" i="8"/>
  <c r="CI183" i="8"/>
  <c r="CG183" i="8"/>
  <c r="CA183" i="8"/>
  <c r="F183" i="8"/>
  <c r="E183" i="8"/>
  <c r="D183" i="8"/>
  <c r="CH183" i="8" s="1"/>
  <c r="CB183" i="8" s="1"/>
  <c r="CG182" i="8"/>
  <c r="CA182" i="8"/>
  <c r="F182" i="8"/>
  <c r="E182" i="8"/>
  <c r="D182" i="8"/>
  <c r="CG181" i="8"/>
  <c r="CA181" i="8"/>
  <c r="F181" i="8"/>
  <c r="E181" i="8"/>
  <c r="D181" i="8"/>
  <c r="CG180" i="8"/>
  <c r="CA180" i="8"/>
  <c r="F180" i="8"/>
  <c r="D180" i="8" s="1"/>
  <c r="E180" i="8"/>
  <c r="CG179" i="8"/>
  <c r="CA179" i="8"/>
  <c r="F179" i="8"/>
  <c r="E179" i="8"/>
  <c r="CG178" i="8"/>
  <c r="CA178" i="8" s="1"/>
  <c r="CC178" i="8"/>
  <c r="F178" i="8"/>
  <c r="D178" i="8" s="1"/>
  <c r="CI178" i="8" s="1"/>
  <c r="E178" i="8"/>
  <c r="CH177" i="8"/>
  <c r="CB177" i="8" s="1"/>
  <c r="CG177" i="8"/>
  <c r="CA177" i="8"/>
  <c r="F177" i="8"/>
  <c r="D177" i="8" s="1"/>
  <c r="CC177" i="8" s="1"/>
  <c r="E177" i="8"/>
  <c r="CG172" i="8"/>
  <c r="CA172" i="8"/>
  <c r="K172" i="8" s="1"/>
  <c r="D172" i="8"/>
  <c r="CA171" i="8"/>
  <c r="K171" i="8" s="1"/>
  <c r="D171" i="8"/>
  <c r="CG171" i="8" s="1"/>
  <c r="D170" i="8"/>
  <c r="CG170" i="8" s="1"/>
  <c r="CA170" i="8" s="1"/>
  <c r="K170" i="8" s="1"/>
  <c r="CG169" i="8"/>
  <c r="CA169" i="8" s="1"/>
  <c r="K169" i="8" s="1"/>
  <c r="D169" i="8"/>
  <c r="F163" i="8"/>
  <c r="E163" i="8"/>
  <c r="D163" i="8"/>
  <c r="CJ163" i="8" s="1"/>
  <c r="CD163" i="8" s="1"/>
  <c r="CG162" i="8"/>
  <c r="CA162" i="8" s="1"/>
  <c r="F162" i="8"/>
  <c r="D162" i="8" s="1"/>
  <c r="E162" i="8"/>
  <c r="F161" i="8"/>
  <c r="E161" i="8"/>
  <c r="D161" i="8"/>
  <c r="CJ161" i="8" s="1"/>
  <c r="CD161" i="8" s="1"/>
  <c r="CG160" i="8"/>
  <c r="CA160" i="8" s="1"/>
  <c r="F160" i="8"/>
  <c r="D160" i="8" s="1"/>
  <c r="E160" i="8"/>
  <c r="F155" i="8"/>
  <c r="E155" i="8"/>
  <c r="D155" i="8"/>
  <c r="CG155" i="8" s="1"/>
  <c r="CA155" i="8" s="1"/>
  <c r="Q155" i="8" s="1"/>
  <c r="CA154" i="8"/>
  <c r="Q154" i="8" s="1"/>
  <c r="F154" i="8"/>
  <c r="E154" i="8"/>
  <c r="D154" i="8"/>
  <c r="CG154" i="8" s="1"/>
  <c r="F153" i="8"/>
  <c r="E153" i="8"/>
  <c r="D153" i="8" s="1"/>
  <c r="CG153" i="8" s="1"/>
  <c r="CA153" i="8" s="1"/>
  <c r="Q153" i="8" s="1"/>
  <c r="Q152" i="8"/>
  <c r="F152" i="8"/>
  <c r="D152" i="8" s="1"/>
  <c r="CG152" i="8" s="1"/>
  <c r="CA152" i="8" s="1"/>
  <c r="E152" i="8"/>
  <c r="F151" i="8"/>
  <c r="E151" i="8"/>
  <c r="D151" i="8"/>
  <c r="CG151" i="8" s="1"/>
  <c r="CA151" i="8" s="1"/>
  <c r="Q151" i="8" s="1"/>
  <c r="CA150" i="8"/>
  <c r="Q150" i="8" s="1"/>
  <c r="F150" i="8"/>
  <c r="E150" i="8"/>
  <c r="D150" i="8"/>
  <c r="CG150" i="8" s="1"/>
  <c r="Q149" i="8"/>
  <c r="F149" i="8"/>
  <c r="D149" i="8" s="1"/>
  <c r="CG149" i="8" s="1"/>
  <c r="CA149" i="8" s="1"/>
  <c r="E149" i="8"/>
  <c r="CG148" i="8"/>
  <c r="CA148" i="8"/>
  <c r="Q148" i="8" s="1"/>
  <c r="F148" i="8"/>
  <c r="E148" i="8"/>
  <c r="D148" i="8"/>
  <c r="Q147" i="8"/>
  <c r="F147" i="8"/>
  <c r="D147" i="8" s="1"/>
  <c r="CG147" i="8" s="1"/>
  <c r="CA147" i="8" s="1"/>
  <c r="E147" i="8"/>
  <c r="CA146" i="8"/>
  <c r="Q146" i="8" s="1"/>
  <c r="F146" i="8"/>
  <c r="E146" i="8"/>
  <c r="D146" i="8"/>
  <c r="CG146" i="8" s="1"/>
  <c r="Q145" i="8"/>
  <c r="F145" i="8"/>
  <c r="D145" i="8" s="1"/>
  <c r="CG145" i="8" s="1"/>
  <c r="CA145" i="8" s="1"/>
  <c r="E145" i="8"/>
  <c r="CA144" i="8"/>
  <c r="Q144" i="8" s="1"/>
  <c r="F144" i="8"/>
  <c r="E144" i="8"/>
  <c r="D144" i="8"/>
  <c r="CG144" i="8" s="1"/>
  <c r="Q143" i="8"/>
  <c r="F143" i="8"/>
  <c r="D143" i="8" s="1"/>
  <c r="CG143" i="8" s="1"/>
  <c r="CA143" i="8" s="1"/>
  <c r="E143" i="8"/>
  <c r="CA142" i="8"/>
  <c r="Q142" i="8" s="1"/>
  <c r="F142" i="8"/>
  <c r="E142" i="8"/>
  <c r="D142" i="8"/>
  <c r="CG142" i="8" s="1"/>
  <c r="Q141" i="8"/>
  <c r="F141" i="8"/>
  <c r="D141" i="8" s="1"/>
  <c r="CG141" i="8" s="1"/>
  <c r="CA141" i="8" s="1"/>
  <c r="E141" i="8"/>
  <c r="CG140" i="8"/>
  <c r="CA140" i="8"/>
  <c r="Q140" i="8" s="1"/>
  <c r="E140" i="8"/>
  <c r="D140" i="8"/>
  <c r="E139" i="8"/>
  <c r="E138" i="8"/>
  <c r="CG137" i="8"/>
  <c r="CA137" i="8"/>
  <c r="Q137" i="8"/>
  <c r="E137" i="8"/>
  <c r="D137" i="8"/>
  <c r="CG136" i="8"/>
  <c r="CA136" i="8"/>
  <c r="Q136" i="8" s="1"/>
  <c r="F136" i="8"/>
  <c r="D136" i="8"/>
  <c r="F135" i="8"/>
  <c r="CG135" i="8" s="1"/>
  <c r="CA135" i="8" s="1"/>
  <c r="Q135" i="8" s="1"/>
  <c r="D135" i="8"/>
  <c r="F134" i="8"/>
  <c r="CG133" i="8"/>
  <c r="CA133" i="8"/>
  <c r="Q133" i="8"/>
  <c r="F133" i="8"/>
  <c r="D133" i="8"/>
  <c r="CG132" i="8"/>
  <c r="CA132" i="8"/>
  <c r="Q132" i="8" s="1"/>
  <c r="F132" i="8"/>
  <c r="D132" i="8"/>
  <c r="F131" i="8"/>
  <c r="P130" i="8"/>
  <c r="O130" i="8"/>
  <c r="N130" i="8"/>
  <c r="L130" i="8"/>
  <c r="CG129" i="8"/>
  <c r="CA129" i="8"/>
  <c r="Q129" i="8" s="1"/>
  <c r="F129" i="8"/>
  <c r="D129" i="8"/>
  <c r="F128" i="8"/>
  <c r="CG128" i="8" s="1"/>
  <c r="CA128" i="8" s="1"/>
  <c r="Q128" i="8" s="1"/>
  <c r="D128" i="8"/>
  <c r="F127" i="8"/>
  <c r="R122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E122" i="8"/>
  <c r="CG121" i="8"/>
  <c r="CA121" i="8" s="1"/>
  <c r="CC121" i="8"/>
  <c r="D121" i="8"/>
  <c r="CG120" i="8"/>
  <c r="CA120" i="8" s="1"/>
  <c r="CC120" i="8"/>
  <c r="D120" i="8"/>
  <c r="CC119" i="8"/>
  <c r="D119" i="8"/>
  <c r="D118" i="8"/>
  <c r="CC117" i="8"/>
  <c r="D117" i="8"/>
  <c r="CH117" i="8" s="1"/>
  <c r="D116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CI110" i="8"/>
  <c r="CH110" i="8"/>
  <c r="CC110" i="8"/>
  <c r="D110" i="8"/>
  <c r="CI109" i="8"/>
  <c r="CH109" i="8"/>
  <c r="CC109" i="8"/>
  <c r="D109" i="8"/>
  <c r="CI108" i="8"/>
  <c r="CC108" i="8" s="1"/>
  <c r="D108" i="8"/>
  <c r="CH108" i="8" s="1"/>
  <c r="CI107" i="8"/>
  <c r="CC107" i="8"/>
  <c r="D107" i="8"/>
  <c r="CI106" i="8"/>
  <c r="CH106" i="8"/>
  <c r="CC106" i="8"/>
  <c r="D106" i="8"/>
  <c r="CI105" i="8"/>
  <c r="CH105" i="8"/>
  <c r="CC105" i="8"/>
  <c r="D105" i="8"/>
  <c r="CJ104" i="8"/>
  <c r="CH104" i="8"/>
  <c r="CD104" i="8"/>
  <c r="CB104" i="8"/>
  <c r="D104" i="8"/>
  <c r="CK104" i="8" s="1"/>
  <c r="CE104" i="8" s="1"/>
  <c r="CK103" i="8"/>
  <c r="CE103" i="8" s="1"/>
  <c r="CJ103" i="8"/>
  <c r="CG103" i="8"/>
  <c r="CA103" i="8" s="1"/>
  <c r="CD103" i="8"/>
  <c r="D103" i="8"/>
  <c r="D102" i="8"/>
  <c r="CI101" i="8"/>
  <c r="CH101" i="8"/>
  <c r="CC101" i="8"/>
  <c r="CB101" i="8"/>
  <c r="D101" i="8"/>
  <c r="CD101" i="8" s="1"/>
  <c r="CI100" i="8"/>
  <c r="CC100" i="8"/>
  <c r="D100" i="8"/>
  <c r="CI99" i="8"/>
  <c r="CC99" i="8" s="1"/>
  <c r="D99" i="8"/>
  <c r="CI98" i="8"/>
  <c r="CC98" i="8"/>
  <c r="D98" i="8"/>
  <c r="CK98" i="8" s="1"/>
  <c r="CE98" i="8" s="1"/>
  <c r="CK97" i="8"/>
  <c r="CE97" i="8" s="1"/>
  <c r="CI97" i="8"/>
  <c r="CC97" i="8"/>
  <c r="D97" i="8"/>
  <c r="CI96" i="8"/>
  <c r="CC96" i="8" s="1"/>
  <c r="CB96" i="8"/>
  <c r="D96" i="8"/>
  <c r="CK96" i="8" s="1"/>
  <c r="CE96" i="8" s="1"/>
  <c r="CH95" i="8"/>
  <c r="D95" i="8"/>
  <c r="CB94" i="8"/>
  <c r="D94" i="8"/>
  <c r="CG94" i="8" s="1"/>
  <c r="CA94" i="8" s="1"/>
  <c r="CI93" i="8"/>
  <c r="CC93" i="8"/>
  <c r="D93" i="8"/>
  <c r="CI92" i="8"/>
  <c r="CH92" i="8"/>
  <c r="CC92" i="8"/>
  <c r="CB92" i="8"/>
  <c r="D92" i="8"/>
  <c r="CD92" i="8" s="1"/>
  <c r="CI91" i="8"/>
  <c r="CC91" i="8"/>
  <c r="D91" i="8"/>
  <c r="CI90" i="8"/>
  <c r="CH90" i="8"/>
  <c r="CC90" i="8"/>
  <c r="CB90" i="8"/>
  <c r="D90" i="8"/>
  <c r="CD90" i="8" s="1"/>
  <c r="CI89" i="8"/>
  <c r="CC89" i="8"/>
  <c r="D89" i="8"/>
  <c r="CI88" i="8"/>
  <c r="CH88" i="8"/>
  <c r="CC88" i="8"/>
  <c r="CB88" i="8"/>
  <c r="D88" i="8"/>
  <c r="CD88" i="8" s="1"/>
  <c r="CI87" i="8"/>
  <c r="CC87" i="8"/>
  <c r="D87" i="8"/>
  <c r="CI86" i="8"/>
  <c r="CH86" i="8"/>
  <c r="CC86" i="8"/>
  <c r="CB86" i="8"/>
  <c r="D86" i="8"/>
  <c r="CD86" i="8" s="1"/>
  <c r="CI85" i="8"/>
  <c r="CC85" i="8"/>
  <c r="D85" i="8"/>
  <c r="CI84" i="8"/>
  <c r="CH84" i="8"/>
  <c r="CC84" i="8"/>
  <c r="CB84" i="8"/>
  <c r="D84" i="8"/>
  <c r="CD84" i="8" s="1"/>
  <c r="CI83" i="8"/>
  <c r="CC83" i="8"/>
  <c r="D83" i="8"/>
  <c r="CI82" i="8"/>
  <c r="CH82" i="8"/>
  <c r="CC82" i="8"/>
  <c r="CB82" i="8"/>
  <c r="D82" i="8"/>
  <c r="CD82" i="8" s="1"/>
  <c r="D78" i="8"/>
  <c r="D77" i="8"/>
  <c r="CG73" i="8"/>
  <c r="CA73" i="8"/>
  <c r="F73" i="8"/>
  <c r="CG72" i="8"/>
  <c r="CA72" i="8" s="1"/>
  <c r="F72" i="8" s="1"/>
  <c r="CG71" i="8"/>
  <c r="CA71" i="8"/>
  <c r="F71" i="8" s="1"/>
  <c r="CG70" i="8"/>
  <c r="CA70" i="8" s="1"/>
  <c r="F70" i="8" s="1"/>
  <c r="CG69" i="8"/>
  <c r="CA69" i="8"/>
  <c r="F69" i="8" s="1"/>
  <c r="CG68" i="8"/>
  <c r="CA68" i="8" s="1"/>
  <c r="F68" i="8"/>
  <c r="CG67" i="8"/>
  <c r="CA67" i="8" s="1"/>
  <c r="F67" i="8" s="1"/>
  <c r="CG66" i="8"/>
  <c r="CA66" i="8"/>
  <c r="F66" i="8"/>
  <c r="CG65" i="8"/>
  <c r="CA65" i="8"/>
  <c r="F65" i="8"/>
  <c r="CG64" i="8"/>
  <c r="CA64" i="8" s="1"/>
  <c r="F64" i="8" s="1"/>
  <c r="CG63" i="8"/>
  <c r="CA63" i="8"/>
  <c r="F63" i="8" s="1"/>
  <c r="AI60" i="8"/>
  <c r="AH60" i="8"/>
  <c r="AG60" i="8"/>
  <c r="AF60" i="8"/>
  <c r="AE60" i="8"/>
  <c r="AD60" i="8"/>
  <c r="AC60" i="8"/>
  <c r="AB60" i="8"/>
  <c r="AA60" i="8"/>
  <c r="Z60" i="8"/>
  <c r="Y60" i="8"/>
  <c r="CH59" i="8"/>
  <c r="CB59" i="8" s="1"/>
  <c r="CG59" i="8"/>
  <c r="CA59" i="8" s="1"/>
  <c r="F59" i="8"/>
  <c r="E59" i="8"/>
  <c r="D59" i="8" s="1"/>
  <c r="CK59" i="8" s="1"/>
  <c r="CJ58" i="8"/>
  <c r="CG58" i="8"/>
  <c r="CA58" i="8"/>
  <c r="F58" i="8"/>
  <c r="E58" i="8"/>
  <c r="E60" i="8" s="1"/>
  <c r="D58" i="8"/>
  <c r="CG57" i="8"/>
  <c r="CA57" i="8"/>
  <c r="F57" i="8"/>
  <c r="E57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CJ55" i="8"/>
  <c r="CG55" i="8"/>
  <c r="CA55" i="8"/>
  <c r="F55" i="8"/>
  <c r="E55" i="8"/>
  <c r="D55" i="8"/>
  <c r="CG54" i="8"/>
  <c r="CC54" i="8"/>
  <c r="CA54" i="8"/>
  <c r="F54" i="8"/>
  <c r="D54" i="8" s="1"/>
  <c r="E54" i="8"/>
  <c r="CJ53" i="8"/>
  <c r="CG53" i="8"/>
  <c r="CA53" i="8"/>
  <c r="F53" i="8"/>
  <c r="E53" i="8"/>
  <c r="D53" i="8"/>
  <c r="CG52" i="8"/>
  <c r="CA52" i="8"/>
  <c r="F52" i="8"/>
  <c r="D52" i="8" s="1"/>
  <c r="E52" i="8"/>
  <c r="CG51" i="8"/>
  <c r="CA51" i="8"/>
  <c r="F51" i="8"/>
  <c r="E51" i="8"/>
  <c r="D51" i="8"/>
  <c r="CG50" i="8"/>
  <c r="CA50" i="8"/>
  <c r="F50" i="8"/>
  <c r="D50" i="8" s="1"/>
  <c r="E50" i="8"/>
  <c r="CJ49" i="8"/>
  <c r="CG49" i="8"/>
  <c r="CA49" i="8" s="1"/>
  <c r="F49" i="8"/>
  <c r="E49" i="8"/>
  <c r="D49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E48" i="8" s="1"/>
  <c r="F48" i="8"/>
  <c r="F47" i="8"/>
  <c r="D47" i="8" s="1"/>
  <c r="E47" i="8"/>
  <c r="CJ46" i="8"/>
  <c r="CG46" i="8"/>
  <c r="CA46" i="8" s="1"/>
  <c r="F46" i="8"/>
  <c r="E46" i="8"/>
  <c r="D46" i="8"/>
  <c r="CH45" i="8"/>
  <c r="CB45" i="8" s="1"/>
  <c r="CE45" i="8"/>
  <c r="F45" i="8"/>
  <c r="D45" i="8" s="1"/>
  <c r="E45" i="8"/>
  <c r="CK44" i="8"/>
  <c r="F44" i="8"/>
  <c r="E44" i="8"/>
  <c r="D44" i="8"/>
  <c r="CI43" i="8"/>
  <c r="CH43" i="8"/>
  <c r="CB43" i="8" s="1"/>
  <c r="CG43" i="8"/>
  <c r="CA43" i="8"/>
  <c r="F43" i="8"/>
  <c r="E43" i="8"/>
  <c r="D43" i="8" s="1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CL37" i="8"/>
  <c r="CI37" i="8"/>
  <c r="CG37" i="8"/>
  <c r="CE37" i="8"/>
  <c r="CD37" i="8"/>
  <c r="CA37" i="8"/>
  <c r="F37" i="8"/>
  <c r="E37" i="8"/>
  <c r="D37" i="8"/>
  <c r="CG36" i="8"/>
  <c r="CA36" i="8"/>
  <c r="F36" i="8"/>
  <c r="E36" i="8"/>
  <c r="D36" i="8"/>
  <c r="CL35" i="8"/>
  <c r="CK35" i="8"/>
  <c r="CJ35" i="8"/>
  <c r="CI35" i="8"/>
  <c r="CH35" i="8"/>
  <c r="CB35" i="8" s="1"/>
  <c r="CG35" i="8"/>
  <c r="CF35" i="8"/>
  <c r="CE35" i="8"/>
  <c r="CD35" i="8"/>
  <c r="CC35" i="8"/>
  <c r="CA35" i="8"/>
  <c r="AL35" i="8"/>
  <c r="CG34" i="8"/>
  <c r="CF34" i="8"/>
  <c r="CA34" i="8"/>
  <c r="F34" i="8"/>
  <c r="E34" i="8"/>
  <c r="D34" i="8"/>
  <c r="CG33" i="8"/>
  <c r="CA33" i="8"/>
  <c r="F33" i="8"/>
  <c r="E33" i="8"/>
  <c r="D33" i="8"/>
  <c r="CG32" i="8"/>
  <c r="CF32" i="8"/>
  <c r="CA32" i="8"/>
  <c r="F32" i="8"/>
  <c r="E32" i="8"/>
  <c r="D32" i="8"/>
  <c r="CG31" i="8"/>
  <c r="CA31" i="8"/>
  <c r="F31" i="8"/>
  <c r="E31" i="8"/>
  <c r="D31" i="8"/>
  <c r="CG30" i="8"/>
  <c r="CF30" i="8"/>
  <c r="CA30" i="8"/>
  <c r="F30" i="8"/>
  <c r="E30" i="8"/>
  <c r="D30" i="8"/>
  <c r="CG29" i="8"/>
  <c r="CA29" i="8"/>
  <c r="F29" i="8"/>
  <c r="E29" i="8"/>
  <c r="D29" i="8"/>
  <c r="CG28" i="8"/>
  <c r="CF28" i="8"/>
  <c r="CA28" i="8"/>
  <c r="F28" i="8"/>
  <c r="E28" i="8"/>
  <c r="D28" i="8"/>
  <c r="CG27" i="8"/>
  <c r="CA27" i="8"/>
  <c r="F27" i="8"/>
  <c r="E27" i="8"/>
  <c r="D27" i="8"/>
  <c r="CG26" i="8"/>
  <c r="CF26" i="8"/>
  <c r="CA26" i="8"/>
  <c r="F26" i="8"/>
  <c r="E26" i="8"/>
  <c r="D26" i="8"/>
  <c r="CG25" i="8"/>
  <c r="CA25" i="8"/>
  <c r="F25" i="8"/>
  <c r="E25" i="8"/>
  <c r="D25" i="8"/>
  <c r="CG24" i="8"/>
  <c r="CF24" i="8"/>
  <c r="CA24" i="8"/>
  <c r="F24" i="8"/>
  <c r="E24" i="8"/>
  <c r="D24" i="8"/>
  <c r="CG23" i="8"/>
  <c r="CA23" i="8"/>
  <c r="F23" i="8"/>
  <c r="E23" i="8"/>
  <c r="D23" i="8"/>
  <c r="CG22" i="8"/>
  <c r="CF22" i="8"/>
  <c r="CA22" i="8"/>
  <c r="F22" i="8"/>
  <c r="E22" i="8"/>
  <c r="D22" i="8"/>
  <c r="CL21" i="8"/>
  <c r="CK21" i="8"/>
  <c r="CJ21" i="8"/>
  <c r="CI21" i="8"/>
  <c r="CH21" i="8"/>
  <c r="CG21" i="8"/>
  <c r="CF21" i="8"/>
  <c r="CE21" i="8"/>
  <c r="CD21" i="8"/>
  <c r="CC21" i="8"/>
  <c r="CB21" i="8"/>
  <c r="CA21" i="8"/>
  <c r="AL21" i="8" s="1"/>
  <c r="CK20" i="8"/>
  <c r="CJ20" i="8"/>
  <c r="CG20" i="8"/>
  <c r="CA20" i="8" s="1"/>
  <c r="CC20" i="8"/>
  <c r="F20" i="8"/>
  <c r="E20" i="8"/>
  <c r="D20" i="8" s="1"/>
  <c r="CG19" i="8"/>
  <c r="CA19" i="8" s="1"/>
  <c r="F19" i="8"/>
  <c r="F38" i="8" s="1"/>
  <c r="E19" i="8"/>
  <c r="CG15" i="8"/>
  <c r="CA15" i="8"/>
  <c r="F15" i="8"/>
  <c r="E15" i="8"/>
  <c r="D15" i="8"/>
  <c r="CG14" i="8"/>
  <c r="CA14" i="8" s="1"/>
  <c r="CC14" i="8"/>
  <c r="F14" i="8"/>
  <c r="E14" i="8"/>
  <c r="D14" i="8" s="1"/>
  <c r="CJ13" i="8"/>
  <c r="CG13" i="8"/>
  <c r="CE13" i="8"/>
  <c r="CD13" i="8"/>
  <c r="CA13" i="8"/>
  <c r="F13" i="8"/>
  <c r="E13" i="8"/>
  <c r="D13" i="8"/>
  <c r="CG12" i="8"/>
  <c r="F12" i="8"/>
  <c r="E12" i="8"/>
  <c r="D12" i="8" s="1"/>
  <c r="CC12" i="8" s="1"/>
  <c r="A5" i="8"/>
  <c r="A4" i="8"/>
  <c r="A3" i="8"/>
  <c r="A2" i="8"/>
  <c r="AL34" i="9" l="1"/>
  <c r="AL25" i="9"/>
  <c r="AL36" i="9"/>
  <c r="AL28" i="9"/>
  <c r="AL24" i="9"/>
  <c r="AL19" i="10"/>
  <c r="AJ15" i="10"/>
  <c r="B301" i="10"/>
  <c r="AA195" i="10"/>
  <c r="AJ52" i="10"/>
  <c r="AA223" i="10"/>
  <c r="AE163" i="9"/>
  <c r="T103" i="9"/>
  <c r="AJ51" i="9"/>
  <c r="AJ52" i="9"/>
  <c r="AL27" i="9"/>
  <c r="CI57" i="9"/>
  <c r="CD57" i="9"/>
  <c r="CK57" i="9"/>
  <c r="CE57" i="9"/>
  <c r="CJ57" i="9"/>
  <c r="CC57" i="9"/>
  <c r="CH57" i="9"/>
  <c r="CB57" i="9" s="1"/>
  <c r="AJ45" i="9"/>
  <c r="AL33" i="9"/>
  <c r="AL31" i="9"/>
  <c r="Q235" i="9"/>
  <c r="S121" i="9"/>
  <c r="T105" i="9"/>
  <c r="CI22" i="9"/>
  <c r="CE22" i="9"/>
  <c r="CL22" i="9"/>
  <c r="CJ22" i="9"/>
  <c r="CD22" i="9"/>
  <c r="CK22" i="9"/>
  <c r="CF22" i="9"/>
  <c r="CH22" i="9"/>
  <c r="CB22" i="9" s="1"/>
  <c r="CC22" i="9"/>
  <c r="CJ19" i="9"/>
  <c r="CF19" i="9"/>
  <c r="CH19" i="9"/>
  <c r="CB19" i="9" s="1"/>
  <c r="CC19" i="9"/>
  <c r="CL19" i="9"/>
  <c r="CK19" i="9"/>
  <c r="CE19" i="9"/>
  <c r="D38" i="9"/>
  <c r="A301" i="9" s="1"/>
  <c r="CD19" i="9"/>
  <c r="CI19" i="9"/>
  <c r="CI210" i="9"/>
  <c r="CC210" i="9"/>
  <c r="CH210" i="9"/>
  <c r="CB210" i="9" s="1"/>
  <c r="AE162" i="9"/>
  <c r="T108" i="9"/>
  <c r="AL32" i="9"/>
  <c r="AL26" i="9"/>
  <c r="AL29" i="9"/>
  <c r="AJ47" i="9"/>
  <c r="CA12" i="8"/>
  <c r="CH15" i="8"/>
  <c r="CB15" i="8" s="1"/>
  <c r="AJ15" i="8" s="1"/>
  <c r="CC15" i="8"/>
  <c r="CK15" i="8"/>
  <c r="CK23" i="8"/>
  <c r="CC23" i="8"/>
  <c r="AL23" i="8" s="1"/>
  <c r="CL23" i="8"/>
  <c r="CH23" i="8"/>
  <c r="CB23" i="8" s="1"/>
  <c r="CD23" i="8"/>
  <c r="CI23" i="8"/>
  <c r="CK25" i="8"/>
  <c r="CL25" i="8"/>
  <c r="CH25" i="8"/>
  <c r="CB25" i="8" s="1"/>
  <c r="AL25" i="8" s="1"/>
  <c r="CD25" i="8"/>
  <c r="CC25" i="8"/>
  <c r="CI25" i="8"/>
  <c r="CL27" i="8"/>
  <c r="CH27" i="8"/>
  <c r="CB27" i="8" s="1"/>
  <c r="CD27" i="8"/>
  <c r="CK27" i="8"/>
  <c r="CC27" i="8"/>
  <c r="CI27" i="8"/>
  <c r="CK29" i="8"/>
  <c r="CL29" i="8"/>
  <c r="CH29" i="8"/>
  <c r="CB29" i="8" s="1"/>
  <c r="CD29" i="8"/>
  <c r="AL29" i="8" s="1"/>
  <c r="CC29" i="8"/>
  <c r="CI29" i="8"/>
  <c r="CK31" i="8"/>
  <c r="CC31" i="8"/>
  <c r="AL31" i="8" s="1"/>
  <c r="CL31" i="8"/>
  <c r="CH31" i="8"/>
  <c r="CB31" i="8" s="1"/>
  <c r="CD31" i="8"/>
  <c r="CI31" i="8"/>
  <c r="CL33" i="8"/>
  <c r="CH33" i="8"/>
  <c r="CB33" i="8" s="1"/>
  <c r="CD33" i="8"/>
  <c r="AL33" i="8" s="1"/>
  <c r="CK33" i="8"/>
  <c r="CC33" i="8"/>
  <c r="CI33" i="8"/>
  <c r="CK36" i="8"/>
  <c r="CC36" i="8"/>
  <c r="CJ36" i="8"/>
  <c r="CF36" i="8"/>
  <c r="CH36" i="8"/>
  <c r="CB36" i="8" s="1"/>
  <c r="AL36" i="8" s="1"/>
  <c r="CH47" i="8"/>
  <c r="CB47" i="8" s="1"/>
  <c r="CI47" i="8"/>
  <c r="CC47" i="8"/>
  <c r="CJ47" i="8"/>
  <c r="D56" i="8"/>
  <c r="CJ50" i="8"/>
  <c r="CE50" i="8"/>
  <c r="CK50" i="8"/>
  <c r="CD50" i="8"/>
  <c r="CH51" i="8"/>
  <c r="CB51" i="8" s="1"/>
  <c r="CC51" i="8"/>
  <c r="CK51" i="8"/>
  <c r="CI51" i="8"/>
  <c r="CD51" i="8"/>
  <c r="CD85" i="8"/>
  <c r="CH85" i="8"/>
  <c r="CB85" i="8"/>
  <c r="CK85" i="8"/>
  <c r="CE85" i="8" s="1"/>
  <c r="CG85" i="8"/>
  <c r="CA85" i="8" s="1"/>
  <c r="CJ85" i="8"/>
  <c r="CD89" i="8"/>
  <c r="CH89" i="8"/>
  <c r="CB89" i="8"/>
  <c r="CK89" i="8"/>
  <c r="CE89" i="8" s="1"/>
  <c r="CG89" i="8"/>
  <c r="CA89" i="8" s="1"/>
  <c r="T89" i="8" s="1"/>
  <c r="CJ89" i="8"/>
  <c r="CD93" i="8"/>
  <c r="CH93" i="8"/>
  <c r="CB93" i="8"/>
  <c r="CK93" i="8"/>
  <c r="CE93" i="8" s="1"/>
  <c r="CG93" i="8"/>
  <c r="CA93" i="8" s="1"/>
  <c r="CJ93" i="8"/>
  <c r="CK102" i="8"/>
  <c r="CE102" i="8" s="1"/>
  <c r="CJ102" i="8"/>
  <c r="CB102" i="8"/>
  <c r="CD102" i="8"/>
  <c r="CH102" i="8"/>
  <c r="D111" i="8"/>
  <c r="CI116" i="8"/>
  <c r="CB116" i="8"/>
  <c r="D122" i="8"/>
  <c r="CC116" i="8"/>
  <c r="CH116" i="8"/>
  <c r="CH181" i="8"/>
  <c r="CB181" i="8" s="1"/>
  <c r="CI181" i="8"/>
  <c r="CC181" i="8"/>
  <c r="CH12" i="8"/>
  <c r="CB12" i="8" s="1"/>
  <c r="CD14" i="8"/>
  <c r="CJ14" i="8"/>
  <c r="CE14" i="8"/>
  <c r="CI14" i="8"/>
  <c r="AJ14" i="8"/>
  <c r="CD15" i="8"/>
  <c r="CJ15" i="8"/>
  <c r="CE23" i="8"/>
  <c r="CJ23" i="8"/>
  <c r="CE25" i="8"/>
  <c r="CJ25" i="8"/>
  <c r="CE27" i="8"/>
  <c r="CJ27" i="8"/>
  <c r="CE29" i="8"/>
  <c r="CJ29" i="8"/>
  <c r="CE31" i="8"/>
  <c r="CJ31" i="8"/>
  <c r="CE33" i="8"/>
  <c r="CJ33" i="8"/>
  <c r="CD36" i="8"/>
  <c r="CI36" i="8"/>
  <c r="CK47" i="8"/>
  <c r="CE51" i="8"/>
  <c r="CJ52" i="8"/>
  <c r="CE52" i="8"/>
  <c r="CK52" i="8"/>
  <c r="CI52" i="8"/>
  <c r="CD52" i="8"/>
  <c r="CH52" i="8"/>
  <c r="CB52" i="8" s="1"/>
  <c r="F60" i="8"/>
  <c r="D60" i="8" s="1"/>
  <c r="D57" i="8"/>
  <c r="AJ58" i="8"/>
  <c r="T94" i="8"/>
  <c r="CG102" i="8"/>
  <c r="CA102" i="8" s="1"/>
  <c r="CK107" i="8"/>
  <c r="CE107" i="8" s="1"/>
  <c r="CG107" i="8"/>
  <c r="CA107" i="8" s="1"/>
  <c r="CB107" i="8"/>
  <c r="CH107" i="8"/>
  <c r="CJ107" i="8"/>
  <c r="CG116" i="8"/>
  <c r="CA116" i="8" s="1"/>
  <c r="S116" i="8" s="1"/>
  <c r="CI118" i="8"/>
  <c r="CB118" i="8"/>
  <c r="CH118" i="8"/>
  <c r="CC118" i="8"/>
  <c r="CC197" i="8"/>
  <c r="CI197" i="8"/>
  <c r="CH197" i="8"/>
  <c r="CB197" i="8" s="1"/>
  <c r="AA197" i="8" s="1"/>
  <c r="CC207" i="8"/>
  <c r="AA207" i="8" s="1"/>
  <c r="CH207" i="8"/>
  <c r="CB207" i="8" s="1"/>
  <c r="CI207" i="8"/>
  <c r="CK12" i="8"/>
  <c r="CH14" i="8"/>
  <c r="CB14" i="8" s="1"/>
  <c r="CE15" i="8"/>
  <c r="D19" i="8"/>
  <c r="E38" i="8"/>
  <c r="CL20" i="8"/>
  <c r="CI20" i="8"/>
  <c r="CE20" i="8"/>
  <c r="CH20" i="8"/>
  <c r="CB20" i="8" s="1"/>
  <c r="AL20" i="8" s="1"/>
  <c r="CD20" i="8"/>
  <c r="CF20" i="8"/>
  <c r="CK22" i="8"/>
  <c r="CL22" i="8"/>
  <c r="CH22" i="8"/>
  <c r="CB22" i="8" s="1"/>
  <c r="CD22" i="8"/>
  <c r="CC22" i="8"/>
  <c r="AL22" i="8" s="1"/>
  <c r="CI22" i="8"/>
  <c r="CF23" i="8"/>
  <c r="CK24" i="8"/>
  <c r="CL24" i="8"/>
  <c r="CH24" i="8"/>
  <c r="CB24" i="8" s="1"/>
  <c r="AL24" i="8" s="1"/>
  <c r="CD24" i="8"/>
  <c r="CC24" i="8"/>
  <c r="CI24" i="8"/>
  <c r="CF25" i="8"/>
  <c r="CL26" i="8"/>
  <c r="CH26" i="8"/>
  <c r="CB26" i="8" s="1"/>
  <c r="AL26" i="8" s="1"/>
  <c r="CD26" i="8"/>
  <c r="CK26" i="8"/>
  <c r="CC26" i="8"/>
  <c r="CI26" i="8"/>
  <c r="CF27" i="8"/>
  <c r="CK28" i="8"/>
  <c r="CL28" i="8"/>
  <c r="CH28" i="8"/>
  <c r="CB28" i="8" s="1"/>
  <c r="CD28" i="8"/>
  <c r="CC28" i="8"/>
  <c r="AL28" i="8" s="1"/>
  <c r="CI28" i="8"/>
  <c r="CF29" i="8"/>
  <c r="CK30" i="8"/>
  <c r="CC30" i="8"/>
  <c r="AL30" i="8" s="1"/>
  <c r="CL30" i="8"/>
  <c r="CH30" i="8"/>
  <c r="CB30" i="8" s="1"/>
  <c r="CD30" i="8"/>
  <c r="CI30" i="8"/>
  <c r="CF31" i="8"/>
  <c r="CK32" i="8"/>
  <c r="CC32" i="8"/>
  <c r="AL32" i="8" s="1"/>
  <c r="CL32" i="8"/>
  <c r="CH32" i="8"/>
  <c r="CB32" i="8" s="1"/>
  <c r="CD32" i="8"/>
  <c r="CI32" i="8"/>
  <c r="CF33" i="8"/>
  <c r="CK34" i="8"/>
  <c r="CL34" i="8"/>
  <c r="CH34" i="8"/>
  <c r="CB34" i="8" s="1"/>
  <c r="AL34" i="8" s="1"/>
  <c r="CD34" i="8"/>
  <c r="CC34" i="8"/>
  <c r="CI34" i="8"/>
  <c r="CE36" i="8"/>
  <c r="CL36" i="8"/>
  <c r="CJ43" i="8"/>
  <c r="CK43" i="8"/>
  <c r="CE43" i="8"/>
  <c r="CD43" i="8"/>
  <c r="AJ43" i="8" s="1"/>
  <c r="CH44" i="8"/>
  <c r="CB44" i="8" s="1"/>
  <c r="CE44" i="8"/>
  <c r="CD44" i="8"/>
  <c r="CJ45" i="8"/>
  <c r="CK45" i="8"/>
  <c r="CD45" i="8"/>
  <c r="AJ45" i="8" s="1"/>
  <c r="CH46" i="8"/>
  <c r="CB46" i="8" s="1"/>
  <c r="AJ46" i="8" s="1"/>
  <c r="CI46" i="8"/>
  <c r="CD46" i="8"/>
  <c r="CC46" i="8"/>
  <c r="CK46" i="8"/>
  <c r="CD47" i="8"/>
  <c r="CH49" i="8"/>
  <c r="CB49" i="8" s="1"/>
  <c r="CC49" i="8"/>
  <c r="CI49" i="8"/>
  <c r="CD49" i="8"/>
  <c r="AJ49" i="8" s="1"/>
  <c r="CK49" i="8"/>
  <c r="CH50" i="8"/>
  <c r="CB50" i="8" s="1"/>
  <c r="CH53" i="8"/>
  <c r="CB53" i="8" s="1"/>
  <c r="CC53" i="8"/>
  <c r="AJ53" i="8" s="1"/>
  <c r="CK53" i="8"/>
  <c r="CI53" i="8"/>
  <c r="CD53" i="8"/>
  <c r="CE53" i="8"/>
  <c r="CJ54" i="8"/>
  <c r="CE54" i="8"/>
  <c r="CK54" i="8"/>
  <c r="CI54" i="8"/>
  <c r="CD54" i="8"/>
  <c r="CH54" i="8"/>
  <c r="CB54" i="8" s="1"/>
  <c r="AJ54" i="8" s="1"/>
  <c r="F56" i="8"/>
  <c r="CH58" i="8"/>
  <c r="CB58" i="8" s="1"/>
  <c r="CC58" i="8"/>
  <c r="CK58" i="8"/>
  <c r="CI58" i="8"/>
  <c r="CD58" i="8"/>
  <c r="CE58" i="8"/>
  <c r="CD83" i="8"/>
  <c r="CH83" i="8"/>
  <c r="CB83" i="8"/>
  <c r="CK83" i="8"/>
  <c r="CE83" i="8" s="1"/>
  <c r="CG83" i="8"/>
  <c r="CA83" i="8" s="1"/>
  <c r="T83" i="8" s="1"/>
  <c r="CJ83" i="8"/>
  <c r="CD87" i="8"/>
  <c r="CH87" i="8"/>
  <c r="CB87" i="8"/>
  <c r="CK87" i="8"/>
  <c r="CE87" i="8" s="1"/>
  <c r="CG87" i="8"/>
  <c r="CA87" i="8" s="1"/>
  <c r="CJ87" i="8"/>
  <c r="CD91" i="8"/>
  <c r="CH91" i="8"/>
  <c r="CB91" i="8"/>
  <c r="CK91" i="8"/>
  <c r="CE91" i="8" s="1"/>
  <c r="CG91" i="8"/>
  <c r="CA91" i="8" s="1"/>
  <c r="T91" i="8" s="1"/>
  <c r="CJ91" i="8"/>
  <c r="CH13" i="8"/>
  <c r="CB13" i="8" s="1"/>
  <c r="CC13" i="8"/>
  <c r="CK13" i="8"/>
  <c r="CI13" i="8"/>
  <c r="CK14" i="8"/>
  <c r="CE22" i="8"/>
  <c r="CJ22" i="8"/>
  <c r="CE24" i="8"/>
  <c r="CJ24" i="8"/>
  <c r="CE26" i="8"/>
  <c r="CJ26" i="8"/>
  <c r="AL27" i="8"/>
  <c r="CE28" i="8"/>
  <c r="CJ28" i="8"/>
  <c r="CE30" i="8"/>
  <c r="CJ30" i="8"/>
  <c r="CE32" i="8"/>
  <c r="CJ32" i="8"/>
  <c r="CE34" i="8"/>
  <c r="CJ34" i="8"/>
  <c r="CK37" i="8"/>
  <c r="CC37" i="8"/>
  <c r="CJ37" i="8"/>
  <c r="CF37" i="8"/>
  <c r="CH37" i="8"/>
  <c r="CB37" i="8" s="1"/>
  <c r="AL37" i="8" s="1"/>
  <c r="CJ44" i="8"/>
  <c r="CE46" i="8"/>
  <c r="CE47" i="8"/>
  <c r="D48" i="8"/>
  <c r="CE49" i="8"/>
  <c r="E56" i="8"/>
  <c r="CC50" i="8"/>
  <c r="CI50" i="8"/>
  <c r="AJ51" i="8"/>
  <c r="CJ51" i="8"/>
  <c r="CC52" i="8"/>
  <c r="CH55" i="8"/>
  <c r="CB55" i="8" s="1"/>
  <c r="AJ55" i="8" s="1"/>
  <c r="CC55" i="8"/>
  <c r="CK55" i="8"/>
  <c r="CI55" i="8"/>
  <c r="CD55" i="8"/>
  <c r="CE55" i="8"/>
  <c r="CG95" i="8"/>
  <c r="CA95" i="8" s="1"/>
  <c r="CB95" i="8"/>
  <c r="CK95" i="8"/>
  <c r="CE95" i="8" s="1"/>
  <c r="CH99" i="8"/>
  <c r="CB99" i="8"/>
  <c r="CK99" i="8"/>
  <c r="CE99" i="8" s="1"/>
  <c r="CG99" i="8"/>
  <c r="CA99" i="8" s="1"/>
  <c r="T99" i="8" s="1"/>
  <c r="CD107" i="8"/>
  <c r="F130" i="8"/>
  <c r="D130" i="8" s="1"/>
  <c r="CG131" i="8"/>
  <c r="CA131" i="8" s="1"/>
  <c r="Q131" i="8" s="1"/>
  <c r="D131" i="8"/>
  <c r="CG139" i="8"/>
  <c r="CA139" i="8" s="1"/>
  <c r="Q139" i="8" s="1"/>
  <c r="D139" i="8"/>
  <c r="CH189" i="8"/>
  <c r="CB189" i="8" s="1"/>
  <c r="CC189" i="8"/>
  <c r="CI189" i="8"/>
  <c r="CI214" i="8"/>
  <c r="CC214" i="8"/>
  <c r="CH214" i="8"/>
  <c r="CB214" i="8" s="1"/>
  <c r="CJ12" i="8"/>
  <c r="CE12" i="8"/>
  <c r="CI12" i="8"/>
  <c r="CD12" i="8"/>
  <c r="CI15" i="8"/>
  <c r="CD100" i="8"/>
  <c r="CH100" i="8"/>
  <c r="CB100" i="8"/>
  <c r="CK100" i="8"/>
  <c r="CE100" i="8" s="1"/>
  <c r="CG100" i="8"/>
  <c r="CA100" i="8" s="1"/>
  <c r="T100" i="8" s="1"/>
  <c r="CJ100" i="8"/>
  <c r="CG118" i="8"/>
  <c r="CA118" i="8" s="1"/>
  <c r="AA214" i="8"/>
  <c r="CC223" i="8"/>
  <c r="CH223" i="8"/>
  <c r="CB223" i="8" s="1"/>
  <c r="CI223" i="8"/>
  <c r="CH97" i="8"/>
  <c r="CB97" i="8"/>
  <c r="CG98" i="8"/>
  <c r="CA98" i="8" s="1"/>
  <c r="CG138" i="8"/>
  <c r="CA138" i="8" s="1"/>
  <c r="Q138" i="8" s="1"/>
  <c r="D138" i="8"/>
  <c r="CH195" i="8"/>
  <c r="CB195" i="8" s="1"/>
  <c r="AA195" i="8" s="1"/>
  <c r="CI195" i="8"/>
  <c r="CI198" i="8"/>
  <c r="CH198" i="8"/>
  <c r="CB198" i="8" s="1"/>
  <c r="CC198" i="8"/>
  <c r="CH213" i="8"/>
  <c r="CB213" i="8" s="1"/>
  <c r="AA213" i="8" s="1"/>
  <c r="CC213" i="8"/>
  <c r="CD59" i="8"/>
  <c r="CG82" i="8"/>
  <c r="CA82" i="8" s="1"/>
  <c r="CK82" i="8"/>
  <c r="CE82" i="8" s="1"/>
  <c r="CG84" i="8"/>
  <c r="CA84" i="8" s="1"/>
  <c r="T84" i="8" s="1"/>
  <c r="CK84" i="8"/>
  <c r="CE84" i="8" s="1"/>
  <c r="CG86" i="8"/>
  <c r="CA86" i="8" s="1"/>
  <c r="CK86" i="8"/>
  <c r="CE86" i="8" s="1"/>
  <c r="CG88" i="8"/>
  <c r="CA88" i="8" s="1"/>
  <c r="T88" i="8" s="1"/>
  <c r="CK88" i="8"/>
  <c r="CE88" i="8" s="1"/>
  <c r="CG90" i="8"/>
  <c r="CA90" i="8" s="1"/>
  <c r="CK90" i="8"/>
  <c r="CE90" i="8" s="1"/>
  <c r="CG92" i="8"/>
  <c r="CA92" i="8" s="1"/>
  <c r="T92" i="8" s="1"/>
  <c r="CK92" i="8"/>
  <c r="CE92" i="8" s="1"/>
  <c r="CK94" i="8"/>
  <c r="CE94" i="8" s="1"/>
  <c r="CH96" i="8"/>
  <c r="CB98" i="8"/>
  <c r="CG101" i="8"/>
  <c r="CA101" i="8" s="1"/>
  <c r="CK101" i="8"/>
  <c r="CE101" i="8" s="1"/>
  <c r="CH103" i="8"/>
  <c r="CB103" i="8"/>
  <c r="T103" i="8" s="1"/>
  <c r="CG104" i="8"/>
  <c r="CA104" i="8" s="1"/>
  <c r="T104" i="8" s="1"/>
  <c r="CK106" i="8"/>
  <c r="CE106" i="8" s="1"/>
  <c r="CG106" i="8"/>
  <c r="CA106" i="8" s="1"/>
  <c r="CB106" i="8"/>
  <c r="CD106" i="8"/>
  <c r="CJ106" i="8"/>
  <c r="CK110" i="8"/>
  <c r="CE110" i="8" s="1"/>
  <c r="CG110" i="8"/>
  <c r="CA110" i="8" s="1"/>
  <c r="T110" i="8" s="1"/>
  <c r="CB110" i="8"/>
  <c r="CD110" i="8"/>
  <c r="CJ110" i="8"/>
  <c r="CH120" i="8"/>
  <c r="CI120" i="8"/>
  <c r="CB120" i="8"/>
  <c r="S120" i="8" s="1"/>
  <c r="CH121" i="8"/>
  <c r="CI121" i="8"/>
  <c r="CB121" i="8"/>
  <c r="S121" i="8" s="1"/>
  <c r="CG134" i="8"/>
  <c r="CA134" i="8" s="1"/>
  <c r="Q134" i="8" s="1"/>
  <c r="D134" i="8"/>
  <c r="D179" i="8"/>
  <c r="CI182" i="8"/>
  <c r="CH182" i="8"/>
  <c r="CB182" i="8" s="1"/>
  <c r="AA182" i="8" s="1"/>
  <c r="CC182" i="8"/>
  <c r="CC185" i="8"/>
  <c r="CH185" i="8"/>
  <c r="CB185" i="8" s="1"/>
  <c r="CI185" i="8"/>
  <c r="AA187" i="8"/>
  <c r="CH205" i="8"/>
  <c r="CB205" i="8" s="1"/>
  <c r="CC205" i="8"/>
  <c r="AA205" i="8" s="1"/>
  <c r="CI208" i="8"/>
  <c r="CC208" i="8"/>
  <c r="AA208" i="8" s="1"/>
  <c r="CI213" i="8"/>
  <c r="CH221" i="8"/>
  <c r="CB221" i="8" s="1"/>
  <c r="CC221" i="8"/>
  <c r="CI224" i="8"/>
  <c r="CC224" i="8"/>
  <c r="CK108" i="8"/>
  <c r="CE108" i="8" s="1"/>
  <c r="CG108" i="8"/>
  <c r="CA108" i="8" s="1"/>
  <c r="CB108" i="8"/>
  <c r="CD108" i="8"/>
  <c r="CJ108" i="8"/>
  <c r="CH160" i="8"/>
  <c r="CB160" i="8" s="1"/>
  <c r="AE160" i="8" s="1"/>
  <c r="CI160" i="8"/>
  <c r="CC160" i="8" s="1"/>
  <c r="CJ160" i="8"/>
  <c r="CD160" i="8" s="1"/>
  <c r="CH161" i="8"/>
  <c r="CB161" i="8" s="1"/>
  <c r="CG161" i="8"/>
  <c r="CA161" i="8" s="1"/>
  <c r="AE161" i="8" s="1"/>
  <c r="CH162" i="8"/>
  <c r="CB162" i="8" s="1"/>
  <c r="AE162" i="8" s="1"/>
  <c r="CI162" i="8"/>
  <c r="CC162" i="8" s="1"/>
  <c r="CJ162" i="8"/>
  <c r="CD162" i="8" s="1"/>
  <c r="CH163" i="8"/>
  <c r="CB163" i="8" s="1"/>
  <c r="CG163" i="8"/>
  <c r="CA163" i="8" s="1"/>
  <c r="AE163" i="8" s="1"/>
  <c r="CI177" i="8"/>
  <c r="CI180" i="8"/>
  <c r="CH180" i="8"/>
  <c r="CB180" i="8" s="1"/>
  <c r="CC180" i="8"/>
  <c r="CI184" i="8"/>
  <c r="CC184" i="8"/>
  <c r="CH184" i="8"/>
  <c r="CB184" i="8" s="1"/>
  <c r="AA184" i="8" s="1"/>
  <c r="AA196" i="8"/>
  <c r="CI216" i="8"/>
  <c r="CC216" i="8"/>
  <c r="AA216" i="8" s="1"/>
  <c r="AA224" i="8"/>
  <c r="D230" i="8"/>
  <c r="CJ59" i="8"/>
  <c r="CE59" i="8"/>
  <c r="AJ59" i="8" s="1"/>
  <c r="CC59" i="8"/>
  <c r="CI59" i="8"/>
  <c r="CJ82" i="8"/>
  <c r="CJ84" i="8"/>
  <c r="CJ86" i="8"/>
  <c r="CJ88" i="8"/>
  <c r="CJ90" i="8"/>
  <c r="CJ92" i="8"/>
  <c r="CH94" i="8"/>
  <c r="CG96" i="8"/>
  <c r="CA96" i="8" s="1"/>
  <c r="T96" i="8" s="1"/>
  <c r="CG97" i="8"/>
  <c r="CA97" i="8" s="1"/>
  <c r="T97" i="8" s="1"/>
  <c r="CH98" i="8"/>
  <c r="CJ101" i="8"/>
  <c r="CK105" i="8"/>
  <c r="CE105" i="8" s="1"/>
  <c r="CG105" i="8"/>
  <c r="CA105" i="8" s="1"/>
  <c r="CB105" i="8"/>
  <c r="CD105" i="8"/>
  <c r="CJ105" i="8"/>
  <c r="CK109" i="8"/>
  <c r="CE109" i="8" s="1"/>
  <c r="CG109" i="8"/>
  <c r="CA109" i="8" s="1"/>
  <c r="T109" i="8" s="1"/>
  <c r="CB109" i="8"/>
  <c r="CD109" i="8"/>
  <c r="CJ109" i="8"/>
  <c r="CI117" i="8"/>
  <c r="CB117" i="8"/>
  <c r="CG117" i="8"/>
  <c r="CA117" i="8" s="1"/>
  <c r="S117" i="8" s="1"/>
  <c r="CH119" i="8"/>
  <c r="CI119" i="8"/>
  <c r="CB119" i="8"/>
  <c r="CG119" i="8"/>
  <c r="CA119" i="8" s="1"/>
  <c r="S119" i="8" s="1"/>
  <c r="CG127" i="8"/>
  <c r="CA127" i="8" s="1"/>
  <c r="Q127" i="8" s="1"/>
  <c r="D127" i="8"/>
  <c r="CI161" i="8"/>
  <c r="CC161" i="8" s="1"/>
  <c r="CI163" i="8"/>
  <c r="CC163" i="8" s="1"/>
  <c r="AA177" i="8"/>
  <c r="AA180" i="8"/>
  <c r="CC183" i="8"/>
  <c r="CI186" i="8"/>
  <c r="CC186" i="8"/>
  <c r="AA186" i="8" s="1"/>
  <c r="CI188" i="8"/>
  <c r="CH188" i="8"/>
  <c r="CB188" i="8" s="1"/>
  <c r="AA188" i="8"/>
  <c r="CI196" i="8"/>
  <c r="CC196" i="8"/>
  <c r="CH196" i="8"/>
  <c r="CB196" i="8" s="1"/>
  <c r="CI206" i="8"/>
  <c r="CC206" i="8"/>
  <c r="CH206" i="8"/>
  <c r="CB206" i="8" s="1"/>
  <c r="AA210" i="8"/>
  <c r="CC215" i="8"/>
  <c r="CH215" i="8"/>
  <c r="CB215" i="8" s="1"/>
  <c r="AA215" i="8" s="1"/>
  <c r="CI215" i="8"/>
  <c r="CI222" i="8"/>
  <c r="CC222" i="8"/>
  <c r="CH222" i="8"/>
  <c r="CB222" i="8" s="1"/>
  <c r="AA222" i="8" s="1"/>
  <c r="CH178" i="8"/>
  <c r="CB178" i="8" s="1"/>
  <c r="AA178" i="8" s="1"/>
  <c r="AA183" i="8"/>
  <c r="AA185" i="8"/>
  <c r="CH187" i="8"/>
  <c r="CB187" i="8" s="1"/>
  <c r="CC190" i="8"/>
  <c r="AA190" i="8" s="1"/>
  <c r="CI204" i="8"/>
  <c r="CH204" i="8"/>
  <c r="CB204" i="8" s="1"/>
  <c r="AA204" i="8" s="1"/>
  <c r="CC204" i="8"/>
  <c r="CI210" i="8"/>
  <c r="CH210" i="8"/>
  <c r="CB210" i="8" s="1"/>
  <c r="CI212" i="8"/>
  <c r="CH212" i="8"/>
  <c r="CB212" i="8" s="1"/>
  <c r="AA212" i="8" s="1"/>
  <c r="CC212" i="8"/>
  <c r="CI218" i="8"/>
  <c r="CH218" i="8"/>
  <c r="CB218" i="8" s="1"/>
  <c r="AA218" i="8" s="1"/>
  <c r="CI220" i="8"/>
  <c r="CH220" i="8"/>
  <c r="CB220" i="8" s="1"/>
  <c r="CC220" i="8"/>
  <c r="AA223" i="8"/>
  <c r="CI226" i="8"/>
  <c r="CH226" i="8"/>
  <c r="CB226" i="8" s="1"/>
  <c r="AA226" i="8" s="1"/>
  <c r="CH203" i="8"/>
  <c r="CB203" i="8" s="1"/>
  <c r="CI203" i="8"/>
  <c r="CI209" i="8"/>
  <c r="CC209" i="8"/>
  <c r="AA209" i="8" s="1"/>
  <c r="CH211" i="8"/>
  <c r="CB211" i="8" s="1"/>
  <c r="AA211" i="8" s="1"/>
  <c r="CI211" i="8"/>
  <c r="CI217" i="8"/>
  <c r="CC217" i="8"/>
  <c r="AA217" i="8" s="1"/>
  <c r="CH219" i="8"/>
  <c r="CB219" i="8" s="1"/>
  <c r="CI219" i="8"/>
  <c r="AA220" i="8"/>
  <c r="CI225" i="8"/>
  <c r="CC225" i="8"/>
  <c r="AA225" i="8" s="1"/>
  <c r="Q237" i="8"/>
  <c r="AA181" i="8"/>
  <c r="AA189" i="8"/>
  <c r="AA221" i="8"/>
  <c r="AA203" i="8"/>
  <c r="AA219" i="8"/>
  <c r="CC235" i="8"/>
  <c r="Q235" i="8" s="1"/>
  <c r="CC236" i="8"/>
  <c r="Q236" i="8" s="1"/>
  <c r="CC237" i="8"/>
  <c r="CC239" i="8"/>
  <c r="Q239" i="8" s="1"/>
  <c r="CC240" i="8"/>
  <c r="Q240" i="8" s="1"/>
  <c r="E246" i="7"/>
  <c r="D246" i="7"/>
  <c r="CI240" i="7"/>
  <c r="CH240" i="7"/>
  <c r="CB240" i="7" s="1"/>
  <c r="CG240" i="7"/>
  <c r="CA240" i="7" s="1"/>
  <c r="Q240" i="7"/>
  <c r="D240" i="7"/>
  <c r="CC240" i="7" s="1"/>
  <c r="CI239" i="7"/>
  <c r="CH239" i="7"/>
  <c r="CG239" i="7"/>
  <c r="CA239" i="7" s="1"/>
  <c r="Q239" i="7" s="1"/>
  <c r="CB239" i="7"/>
  <c r="D239" i="7"/>
  <c r="CC239" i="7" s="1"/>
  <c r="CI237" i="7"/>
  <c r="CH237" i="7"/>
  <c r="CG237" i="7"/>
  <c r="CB237" i="7"/>
  <c r="CA237" i="7"/>
  <c r="Q237" i="7" s="1"/>
  <c r="D237" i="7"/>
  <c r="CC237" i="7" s="1"/>
  <c r="CI236" i="7"/>
  <c r="CH236" i="7"/>
  <c r="CG236" i="7"/>
  <c r="CB236" i="7"/>
  <c r="CA236" i="7"/>
  <c r="Q236" i="7" s="1"/>
  <c r="D236" i="7"/>
  <c r="CC236" i="7" s="1"/>
  <c r="CI235" i="7"/>
  <c r="CH235" i="7"/>
  <c r="CB235" i="7" s="1"/>
  <c r="CG235" i="7"/>
  <c r="CA235" i="7"/>
  <c r="D235" i="7"/>
  <c r="CC235" i="7" s="1"/>
  <c r="Z230" i="7"/>
  <c r="Y230" i="7"/>
  <c r="X230" i="7"/>
  <c r="W230" i="7"/>
  <c r="V230" i="7"/>
  <c r="U230" i="7"/>
  <c r="T230" i="7"/>
  <c r="S230" i="7"/>
  <c r="R230" i="7"/>
  <c r="Q230" i="7"/>
  <c r="P230" i="7"/>
  <c r="O230" i="7"/>
  <c r="N230" i="7"/>
  <c r="M230" i="7"/>
  <c r="L230" i="7"/>
  <c r="K230" i="7"/>
  <c r="J230" i="7"/>
  <c r="I230" i="7"/>
  <c r="E230" i="7" s="1"/>
  <c r="H230" i="7"/>
  <c r="F230" i="7" s="1"/>
  <c r="G230" i="7"/>
  <c r="D230" i="7"/>
  <c r="Z229" i="7"/>
  <c r="Y229" i="7"/>
  <c r="X229" i="7"/>
  <c r="W229" i="7"/>
  <c r="V229" i="7"/>
  <c r="U229" i="7"/>
  <c r="T229" i="7"/>
  <c r="S229" i="7"/>
  <c r="R229" i="7"/>
  <c r="Q229" i="7"/>
  <c r="P229" i="7"/>
  <c r="O229" i="7"/>
  <c r="N229" i="7"/>
  <c r="M229" i="7"/>
  <c r="L229" i="7"/>
  <c r="K229" i="7"/>
  <c r="J229" i="7"/>
  <c r="I229" i="7"/>
  <c r="H229" i="7"/>
  <c r="F229" i="7" s="1"/>
  <c r="G229" i="7"/>
  <c r="E229" i="7" s="1"/>
  <c r="D229" i="7" s="1"/>
  <c r="Z228" i="7"/>
  <c r="Y228" i="7"/>
  <c r="X228" i="7"/>
  <c r="W228" i="7"/>
  <c r="V228" i="7"/>
  <c r="U228" i="7"/>
  <c r="T228" i="7"/>
  <c r="S228" i="7"/>
  <c r="R228" i="7"/>
  <c r="Q228" i="7"/>
  <c r="P228" i="7"/>
  <c r="O228" i="7"/>
  <c r="N228" i="7"/>
  <c r="M228" i="7"/>
  <c r="L228" i="7"/>
  <c r="K228" i="7"/>
  <c r="J228" i="7"/>
  <c r="I228" i="7"/>
  <c r="H228" i="7"/>
  <c r="F228" i="7" s="1"/>
  <c r="D228" i="7" s="1"/>
  <c r="G228" i="7"/>
  <c r="E228" i="7" s="1"/>
  <c r="Z227" i="7"/>
  <c r="Y227" i="7"/>
  <c r="X227" i="7"/>
  <c r="W227" i="7"/>
  <c r="V227" i="7"/>
  <c r="U227" i="7"/>
  <c r="T227" i="7"/>
  <c r="S227" i="7"/>
  <c r="R227" i="7"/>
  <c r="Q227" i="7"/>
  <c r="P227" i="7"/>
  <c r="O227" i="7"/>
  <c r="N227" i="7"/>
  <c r="M227" i="7"/>
  <c r="L227" i="7"/>
  <c r="K227" i="7"/>
  <c r="J227" i="7"/>
  <c r="I227" i="7"/>
  <c r="H227" i="7"/>
  <c r="G227" i="7"/>
  <c r="E227" i="7" s="1"/>
  <c r="F227" i="7"/>
  <c r="CH226" i="7"/>
  <c r="CB226" i="7" s="1"/>
  <c r="CG226" i="7"/>
  <c r="CA226" i="7"/>
  <c r="F226" i="7"/>
  <c r="E226" i="7"/>
  <c r="D226" i="7"/>
  <c r="CG225" i="7"/>
  <c r="CA225" i="7" s="1"/>
  <c r="F225" i="7"/>
  <c r="E225" i="7"/>
  <c r="CH224" i="7"/>
  <c r="CB224" i="7" s="1"/>
  <c r="CG224" i="7"/>
  <c r="CA224" i="7"/>
  <c r="F224" i="7"/>
  <c r="E224" i="7"/>
  <c r="D224" i="7"/>
  <c r="CG223" i="7"/>
  <c r="CA223" i="7" s="1"/>
  <c r="F223" i="7"/>
  <c r="E223" i="7"/>
  <c r="CG222" i="7"/>
  <c r="CA222" i="7"/>
  <c r="F222" i="7"/>
  <c r="E222" i="7"/>
  <c r="D222" i="7"/>
  <c r="CG221" i="7"/>
  <c r="CA221" i="7" s="1"/>
  <c r="F221" i="7"/>
  <c r="E221" i="7"/>
  <c r="CH220" i="7"/>
  <c r="CB220" i="7" s="1"/>
  <c r="CG220" i="7"/>
  <c r="CA220" i="7"/>
  <c r="F220" i="7"/>
  <c r="E220" i="7"/>
  <c r="D220" i="7"/>
  <c r="CG219" i="7"/>
  <c r="CA219" i="7" s="1"/>
  <c r="F219" i="7"/>
  <c r="E219" i="7"/>
  <c r="CG218" i="7"/>
  <c r="CA218" i="7"/>
  <c r="F218" i="7"/>
  <c r="E218" i="7"/>
  <c r="D218" i="7"/>
  <c r="CG217" i="7"/>
  <c r="CA217" i="7" s="1"/>
  <c r="F217" i="7"/>
  <c r="E217" i="7"/>
  <c r="CH216" i="7"/>
  <c r="CB216" i="7" s="1"/>
  <c r="CG216" i="7"/>
  <c r="CA216" i="7"/>
  <c r="F216" i="7"/>
  <c r="E216" i="7"/>
  <c r="D216" i="7"/>
  <c r="CG215" i="7"/>
  <c r="CA215" i="7" s="1"/>
  <c r="F215" i="7"/>
  <c r="E215" i="7"/>
  <c r="CG214" i="7"/>
  <c r="CA214" i="7"/>
  <c r="F214" i="7"/>
  <c r="E214" i="7"/>
  <c r="D214" i="7"/>
  <c r="CG213" i="7"/>
  <c r="CA213" i="7" s="1"/>
  <c r="F213" i="7"/>
  <c r="E213" i="7"/>
  <c r="CH212" i="7"/>
  <c r="CB212" i="7" s="1"/>
  <c r="CG212" i="7"/>
  <c r="CA212" i="7"/>
  <c r="F212" i="7"/>
  <c r="E212" i="7"/>
  <c r="D212" i="7"/>
  <c r="CG211" i="7"/>
  <c r="CA211" i="7" s="1"/>
  <c r="F211" i="7"/>
  <c r="E211" i="7"/>
  <c r="CH210" i="7"/>
  <c r="CB210" i="7" s="1"/>
  <c r="CG210" i="7"/>
  <c r="CA210" i="7"/>
  <c r="F210" i="7"/>
  <c r="E210" i="7"/>
  <c r="D210" i="7"/>
  <c r="CG209" i="7"/>
  <c r="CA209" i="7" s="1"/>
  <c r="F209" i="7"/>
  <c r="E209" i="7"/>
  <c r="CH208" i="7"/>
  <c r="CB208" i="7" s="1"/>
  <c r="CG208" i="7"/>
  <c r="CA208" i="7"/>
  <c r="F208" i="7"/>
  <c r="E208" i="7"/>
  <c r="D208" i="7"/>
  <c r="CG207" i="7"/>
  <c r="CA207" i="7" s="1"/>
  <c r="F207" i="7"/>
  <c r="E207" i="7"/>
  <c r="CG206" i="7"/>
  <c r="CA206" i="7"/>
  <c r="F206" i="7"/>
  <c r="E206" i="7"/>
  <c r="D206" i="7"/>
  <c r="CG205" i="7"/>
  <c r="CA205" i="7" s="1"/>
  <c r="F205" i="7"/>
  <c r="E205" i="7"/>
  <c r="CH204" i="7"/>
  <c r="CB204" i="7" s="1"/>
  <c r="CG204" i="7"/>
  <c r="CA204" i="7"/>
  <c r="F204" i="7"/>
  <c r="E204" i="7"/>
  <c r="D204" i="7"/>
  <c r="CG203" i="7"/>
  <c r="CA203" i="7" s="1"/>
  <c r="F203" i="7"/>
  <c r="E203" i="7"/>
  <c r="CB202" i="7"/>
  <c r="AA202" i="7" s="1"/>
  <c r="F202" i="7"/>
  <c r="E202" i="7"/>
  <c r="D202" i="7"/>
  <c r="CH202" i="7" s="1"/>
  <c r="F201" i="7"/>
  <c r="E201" i="7"/>
  <c r="CH200" i="7"/>
  <c r="CB200" i="7" s="1"/>
  <c r="AA200" i="7" s="1"/>
  <c r="F200" i="7"/>
  <c r="E200" i="7"/>
  <c r="D200" i="7" s="1"/>
  <c r="F199" i="7"/>
  <c r="E199" i="7"/>
  <c r="CI198" i="7"/>
  <c r="CG198" i="7"/>
  <c r="CA198" i="7" s="1"/>
  <c r="F198" i="7"/>
  <c r="E198" i="7"/>
  <c r="D198" i="7"/>
  <c r="CC198" i="7" s="1"/>
  <c r="CG197" i="7"/>
  <c r="CA197" i="7" s="1"/>
  <c r="F197" i="7"/>
  <c r="E197" i="7"/>
  <c r="CI196" i="7"/>
  <c r="CH196" i="7"/>
  <c r="CB196" i="7" s="1"/>
  <c r="CG196" i="7"/>
  <c r="CA196" i="7" s="1"/>
  <c r="AA196" i="7" s="1"/>
  <c r="F196" i="7"/>
  <c r="E196" i="7"/>
  <c r="D196" i="7"/>
  <c r="CC196" i="7" s="1"/>
  <c r="CG195" i="7"/>
  <c r="CA195" i="7" s="1"/>
  <c r="F195" i="7"/>
  <c r="E195" i="7"/>
  <c r="F194" i="7"/>
  <c r="E194" i="7"/>
  <c r="D194" i="7" s="1"/>
  <c r="CH194" i="7" s="1"/>
  <c r="CB194" i="7" s="1"/>
  <c r="AA194" i="7" s="1"/>
  <c r="F193" i="7"/>
  <c r="E193" i="7"/>
  <c r="D193" i="7" s="1"/>
  <c r="CH193" i="7" s="1"/>
  <c r="CB193" i="7" s="1"/>
  <c r="AA193" i="7" s="1"/>
  <c r="F192" i="7"/>
  <c r="E192" i="7"/>
  <c r="D192" i="7" s="1"/>
  <c r="CH192" i="7" s="1"/>
  <c r="CB192" i="7" s="1"/>
  <c r="AA192" i="7" s="1"/>
  <c r="F191" i="7"/>
  <c r="E191" i="7"/>
  <c r="CG190" i="7"/>
  <c r="CA190" i="7"/>
  <c r="F190" i="7"/>
  <c r="E190" i="7"/>
  <c r="D190" i="7"/>
  <c r="CG189" i="7"/>
  <c r="CA189" i="7" s="1"/>
  <c r="F189" i="7"/>
  <c r="E189" i="7"/>
  <c r="CH188" i="7"/>
  <c r="CB188" i="7" s="1"/>
  <c r="CG188" i="7"/>
  <c r="CA188" i="7"/>
  <c r="F188" i="7"/>
  <c r="E188" i="7"/>
  <c r="D188" i="7"/>
  <c r="CG187" i="7"/>
  <c r="CA187" i="7" s="1"/>
  <c r="F187" i="7"/>
  <c r="E187" i="7"/>
  <c r="CG186" i="7"/>
  <c r="CA186" i="7"/>
  <c r="F186" i="7"/>
  <c r="E186" i="7"/>
  <c r="D186" i="7"/>
  <c r="CG185" i="7"/>
  <c r="CA185" i="7" s="1"/>
  <c r="F185" i="7"/>
  <c r="E185" i="7"/>
  <c r="CG184" i="7"/>
  <c r="CA184" i="7"/>
  <c r="F184" i="7"/>
  <c r="D184" i="7" s="1"/>
  <c r="E184" i="7"/>
  <c r="CG183" i="7"/>
  <c r="CA183" i="7"/>
  <c r="F183" i="7"/>
  <c r="E183" i="7"/>
  <c r="D183" i="7" s="1"/>
  <c r="CH182" i="7"/>
  <c r="CB182" i="7" s="1"/>
  <c r="CG182" i="7"/>
  <c r="CC182" i="7"/>
  <c r="AA182" i="7" s="1"/>
  <c r="CA182" i="7"/>
  <c r="F182" i="7"/>
  <c r="E182" i="7"/>
  <c r="D182" i="7"/>
  <c r="CI182" i="7" s="1"/>
  <c r="CG181" i="7"/>
  <c r="CA181" i="7"/>
  <c r="F181" i="7"/>
  <c r="E181" i="7"/>
  <c r="D181" i="7"/>
  <c r="CG180" i="7"/>
  <c r="CA180" i="7" s="1"/>
  <c r="F180" i="7"/>
  <c r="E180" i="7"/>
  <c r="D180" i="7"/>
  <c r="CH179" i="7"/>
  <c r="CB179" i="7" s="1"/>
  <c r="CG179" i="7"/>
  <c r="CC179" i="7"/>
  <c r="CA179" i="7"/>
  <c r="F179" i="7"/>
  <c r="E179" i="7"/>
  <c r="D179" i="7" s="1"/>
  <c r="CI179" i="7" s="1"/>
  <c r="CH178" i="7"/>
  <c r="CB178" i="7" s="1"/>
  <c r="CG178" i="7"/>
  <c r="CA178" i="7" s="1"/>
  <c r="F178" i="7"/>
  <c r="D178" i="7" s="1"/>
  <c r="E178" i="7"/>
  <c r="CG177" i="7"/>
  <c r="CA177" i="7"/>
  <c r="F177" i="7"/>
  <c r="E177" i="7"/>
  <c r="D177" i="7"/>
  <c r="CA172" i="7"/>
  <c r="K172" i="7"/>
  <c r="D172" i="7"/>
  <c r="CG172" i="7" s="1"/>
  <c r="CA171" i="7"/>
  <c r="K171" i="7" s="1"/>
  <c r="D171" i="7"/>
  <c r="CG171" i="7" s="1"/>
  <c r="K170" i="7"/>
  <c r="D170" i="7"/>
  <c r="CG170" i="7" s="1"/>
  <c r="CA170" i="7" s="1"/>
  <c r="CA169" i="7"/>
  <c r="K169" i="7" s="1"/>
  <c r="D169" i="7"/>
  <c r="CG169" i="7" s="1"/>
  <c r="F163" i="7"/>
  <c r="E163" i="7"/>
  <c r="D163" i="7" s="1"/>
  <c r="F162" i="7"/>
  <c r="E162" i="7"/>
  <c r="D162" i="7"/>
  <c r="F161" i="7"/>
  <c r="E161" i="7"/>
  <c r="D161" i="7" s="1"/>
  <c r="F160" i="7"/>
  <c r="D160" i="7" s="1"/>
  <c r="E160" i="7"/>
  <c r="Q155" i="7"/>
  <c r="F155" i="7"/>
  <c r="E155" i="7"/>
  <c r="D155" i="7"/>
  <c r="CG155" i="7" s="1"/>
  <c r="CA155" i="7" s="1"/>
  <c r="CG154" i="7"/>
  <c r="CA154" i="7" s="1"/>
  <c r="Q154" i="7" s="1"/>
  <c r="F154" i="7"/>
  <c r="D154" i="7" s="1"/>
  <c r="E154" i="7"/>
  <c r="F153" i="7"/>
  <c r="D153" i="7" s="1"/>
  <c r="CG153" i="7" s="1"/>
  <c r="CA153" i="7" s="1"/>
  <c r="Q153" i="7" s="1"/>
  <c r="E153" i="7"/>
  <c r="F152" i="7"/>
  <c r="D152" i="7" s="1"/>
  <c r="CG152" i="7" s="1"/>
  <c r="CA152" i="7" s="1"/>
  <c r="Q152" i="7" s="1"/>
  <c r="E152" i="7"/>
  <c r="F151" i="7"/>
  <c r="E151" i="7"/>
  <c r="D151" i="7"/>
  <c r="CG151" i="7" s="1"/>
  <c r="CA151" i="7" s="1"/>
  <c r="Q151" i="7" s="1"/>
  <c r="F150" i="7"/>
  <c r="D150" i="7" s="1"/>
  <c r="CG150" i="7" s="1"/>
  <c r="CA150" i="7" s="1"/>
  <c r="Q150" i="7" s="1"/>
  <c r="E150" i="7"/>
  <c r="F149" i="7"/>
  <c r="D149" i="7" s="1"/>
  <c r="CG149" i="7" s="1"/>
  <c r="CA149" i="7" s="1"/>
  <c r="Q149" i="7" s="1"/>
  <c r="E149" i="7"/>
  <c r="F148" i="7"/>
  <c r="E148" i="7"/>
  <c r="D148" i="7"/>
  <c r="CG148" i="7" s="1"/>
  <c r="CA148" i="7" s="1"/>
  <c r="Q148" i="7" s="1"/>
  <c r="F147" i="7"/>
  <c r="E147" i="7"/>
  <c r="D147" i="7"/>
  <c r="CG147" i="7" s="1"/>
  <c r="CA147" i="7" s="1"/>
  <c r="Q147" i="7" s="1"/>
  <c r="F146" i="7"/>
  <c r="E146" i="7"/>
  <c r="D146" i="7"/>
  <c r="CG146" i="7" s="1"/>
  <c r="CA146" i="7" s="1"/>
  <c r="Q146" i="7" s="1"/>
  <c r="Q145" i="7"/>
  <c r="F145" i="7"/>
  <c r="D145" i="7" s="1"/>
  <c r="CG145" i="7" s="1"/>
  <c r="CA145" i="7" s="1"/>
  <c r="E145" i="7"/>
  <c r="CG144" i="7"/>
  <c r="CA144" i="7" s="1"/>
  <c r="Q144" i="7" s="1"/>
  <c r="F144" i="7"/>
  <c r="E144" i="7"/>
  <c r="D144" i="7"/>
  <c r="Q143" i="7"/>
  <c r="F143" i="7"/>
  <c r="E143" i="7"/>
  <c r="D143" i="7"/>
  <c r="CG143" i="7" s="1"/>
  <c r="CA143" i="7" s="1"/>
  <c r="CG142" i="7"/>
  <c r="CA142" i="7" s="1"/>
  <c r="Q142" i="7" s="1"/>
  <c r="F142" i="7"/>
  <c r="E142" i="7"/>
  <c r="D142" i="7"/>
  <c r="Q141" i="7"/>
  <c r="F141" i="7"/>
  <c r="D141" i="7" s="1"/>
  <c r="CG141" i="7" s="1"/>
  <c r="CA141" i="7" s="1"/>
  <c r="E141" i="7"/>
  <c r="E140" i="7"/>
  <c r="CG139" i="7"/>
  <c r="CA139" i="7" s="1"/>
  <c r="Q139" i="7" s="1"/>
  <c r="E139" i="7"/>
  <c r="D139" i="7" s="1"/>
  <c r="E138" i="7"/>
  <c r="CG137" i="7"/>
  <c r="CA137" i="7"/>
  <c r="Q137" i="7" s="1"/>
  <c r="E137" i="7"/>
  <c r="D137" i="7"/>
  <c r="CG136" i="7"/>
  <c r="CA136" i="7" s="1"/>
  <c r="Q136" i="7" s="1"/>
  <c r="F136" i="7"/>
  <c r="D136" i="7" s="1"/>
  <c r="F135" i="7"/>
  <c r="F134" i="7"/>
  <c r="CG133" i="7"/>
  <c r="CA133" i="7"/>
  <c r="Q133" i="7" s="1"/>
  <c r="F133" i="7"/>
  <c r="D133" i="7"/>
  <c r="F132" i="7"/>
  <c r="D132" i="7" s="1"/>
  <c r="CG131" i="7"/>
  <c r="CA131" i="7" s="1"/>
  <c r="Q131" i="7" s="1"/>
  <c r="F131" i="7"/>
  <c r="P130" i="7"/>
  <c r="O130" i="7"/>
  <c r="N130" i="7"/>
  <c r="L130" i="7"/>
  <c r="CG129" i="7"/>
  <c r="CA129" i="7"/>
  <c r="Q129" i="7" s="1"/>
  <c r="F129" i="7"/>
  <c r="D129" i="7"/>
  <c r="CG128" i="7"/>
  <c r="CA128" i="7" s="1"/>
  <c r="Q128" i="7"/>
  <c r="F128" i="7"/>
  <c r="D128" i="7"/>
  <c r="F127" i="7"/>
  <c r="R122" i="7"/>
  <c r="Q122" i="7"/>
  <c r="P122" i="7"/>
  <c r="O122" i="7"/>
  <c r="N122" i="7"/>
  <c r="M122" i="7"/>
  <c r="L122" i="7"/>
  <c r="K122" i="7"/>
  <c r="J122" i="7"/>
  <c r="I122" i="7"/>
  <c r="H122" i="7"/>
  <c r="G122" i="7"/>
  <c r="F122" i="7"/>
  <c r="E122" i="7"/>
  <c r="D121" i="7"/>
  <c r="CG120" i="7"/>
  <c r="CA120" i="7" s="1"/>
  <c r="D120" i="7"/>
  <c r="CG119" i="7"/>
  <c r="CA119" i="7"/>
  <c r="D119" i="7"/>
  <c r="D118" i="7"/>
  <c r="D117" i="7"/>
  <c r="CG116" i="7"/>
  <c r="CA116" i="7" s="1"/>
  <c r="D116" i="7"/>
  <c r="S111" i="7"/>
  <c r="R111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CI110" i="7"/>
  <c r="CC110" i="7" s="1"/>
  <c r="CH110" i="7"/>
  <c r="D110" i="7"/>
  <c r="CI109" i="7"/>
  <c r="CH109" i="7"/>
  <c r="CD109" i="7"/>
  <c r="CC109" i="7"/>
  <c r="D109" i="7"/>
  <c r="CI108" i="7"/>
  <c r="CC108" i="7" s="1"/>
  <c r="D108" i="7"/>
  <c r="CH108" i="7" s="1"/>
  <c r="CI107" i="7"/>
  <c r="CH107" i="7"/>
  <c r="CD107" i="7"/>
  <c r="CC107" i="7"/>
  <c r="D107" i="7"/>
  <c r="CI106" i="7"/>
  <c r="CH106" i="7"/>
  <c r="CC106" i="7"/>
  <c r="D106" i="7"/>
  <c r="CJ105" i="7"/>
  <c r="CI105" i="7"/>
  <c r="CC105" i="7" s="1"/>
  <c r="D105" i="7"/>
  <c r="CD105" i="7" s="1"/>
  <c r="CJ104" i="7"/>
  <c r="CH104" i="7"/>
  <c r="CD104" i="7"/>
  <c r="CB104" i="7"/>
  <c r="D104" i="7"/>
  <c r="CK104" i="7" s="1"/>
  <c r="CE104" i="7" s="1"/>
  <c r="CK103" i="7"/>
  <c r="CE103" i="7" s="1"/>
  <c r="CJ103" i="7"/>
  <c r="CG103" i="7"/>
  <c r="CD103" i="7"/>
  <c r="CA103" i="7"/>
  <c r="D103" i="7"/>
  <c r="CJ102" i="7"/>
  <c r="CH102" i="7"/>
  <c r="D102" i="7"/>
  <c r="CI101" i="7"/>
  <c r="CH101" i="7"/>
  <c r="CC101" i="7"/>
  <c r="D101" i="7"/>
  <c r="CK100" i="7"/>
  <c r="CE100" i="7" s="1"/>
  <c r="CI100" i="7"/>
  <c r="CH100" i="7"/>
  <c r="CG100" i="7"/>
  <c r="CA100" i="7" s="1"/>
  <c r="CC100" i="7"/>
  <c r="CB100" i="7"/>
  <c r="D100" i="7"/>
  <c r="CD100" i="7" s="1"/>
  <c r="CI99" i="7"/>
  <c r="CC99" i="7" s="1"/>
  <c r="D99" i="7"/>
  <c r="CI98" i="7"/>
  <c r="CC98" i="7"/>
  <c r="D98" i="7"/>
  <c r="CG98" i="7" s="1"/>
  <c r="CA98" i="7" s="1"/>
  <c r="CK97" i="7"/>
  <c r="CI97" i="7"/>
  <c r="CH97" i="7"/>
  <c r="CG97" i="7"/>
  <c r="CE97" i="7"/>
  <c r="CC97" i="7"/>
  <c r="CB97" i="7"/>
  <c r="CA97" i="7"/>
  <c r="T97" i="7" s="1"/>
  <c r="D97" i="7"/>
  <c r="CI96" i="7"/>
  <c r="CC96" i="7"/>
  <c r="D96" i="7"/>
  <c r="CK95" i="7"/>
  <c r="CE95" i="7" s="1"/>
  <c r="CB95" i="7"/>
  <c r="D95" i="7"/>
  <c r="CH95" i="7" s="1"/>
  <c r="D94" i="7"/>
  <c r="CI93" i="7"/>
  <c r="CG93" i="7"/>
  <c r="CA93" i="7" s="1"/>
  <c r="CD93" i="7"/>
  <c r="CC93" i="7"/>
  <c r="D93" i="7"/>
  <c r="CI92" i="7"/>
  <c r="CH92" i="7"/>
  <c r="CG92" i="7"/>
  <c r="CA92" i="7" s="1"/>
  <c r="CC92" i="7"/>
  <c r="CB92" i="7"/>
  <c r="D92" i="7"/>
  <c r="CJ92" i="7" s="1"/>
  <c r="CI91" i="7"/>
  <c r="CC91" i="7" s="1"/>
  <c r="CH91" i="7"/>
  <c r="CG91" i="7"/>
  <c r="CA91" i="7" s="1"/>
  <c r="CB91" i="7"/>
  <c r="D91" i="7"/>
  <c r="CJ91" i="7" s="1"/>
  <c r="CI90" i="7"/>
  <c r="CC90" i="7" s="1"/>
  <c r="CG90" i="7"/>
  <c r="CA90" i="7" s="1"/>
  <c r="CD90" i="7"/>
  <c r="D90" i="7"/>
  <c r="CI89" i="7"/>
  <c r="CC89" i="7"/>
  <c r="D89" i="7"/>
  <c r="CI88" i="7"/>
  <c r="CH88" i="7"/>
  <c r="CG88" i="7"/>
  <c r="CA88" i="7" s="1"/>
  <c r="CC88" i="7"/>
  <c r="CB88" i="7"/>
  <c r="D88" i="7"/>
  <c r="CJ88" i="7" s="1"/>
  <c r="CK87" i="7"/>
  <c r="CE87" i="7" s="1"/>
  <c r="CI87" i="7"/>
  <c r="CD87" i="7"/>
  <c r="CC87" i="7"/>
  <c r="D87" i="7"/>
  <c r="CK86" i="7"/>
  <c r="CE86" i="7" s="1"/>
  <c r="CI86" i="7"/>
  <c r="CD86" i="7"/>
  <c r="CC86" i="7"/>
  <c r="D86" i="7"/>
  <c r="CI85" i="7"/>
  <c r="CH85" i="7"/>
  <c r="CC85" i="7"/>
  <c r="CB85" i="7"/>
  <c r="D85" i="7"/>
  <c r="CJ85" i="7" s="1"/>
  <c r="CI84" i="7"/>
  <c r="CC84" i="7" s="1"/>
  <c r="CH84" i="7"/>
  <c r="CG84" i="7"/>
  <c r="CA84" i="7" s="1"/>
  <c r="CB84" i="7"/>
  <c r="D84" i="7"/>
  <c r="CJ84" i="7" s="1"/>
  <c r="CI83" i="7"/>
  <c r="CC83" i="7" s="1"/>
  <c r="D83" i="7"/>
  <c r="CI82" i="7"/>
  <c r="CC82" i="7" s="1"/>
  <c r="D82" i="7"/>
  <c r="D78" i="7"/>
  <c r="D77" i="7"/>
  <c r="CG73" i="7"/>
  <c r="CA73" i="7"/>
  <c r="F73" i="7" s="1"/>
  <c r="CG72" i="7"/>
  <c r="CA72" i="7"/>
  <c r="F72" i="7"/>
  <c r="CG71" i="7"/>
  <c r="CA71" i="7" s="1"/>
  <c r="F71" i="7" s="1"/>
  <c r="CG70" i="7"/>
  <c r="CA70" i="7"/>
  <c r="F70" i="7" s="1"/>
  <c r="CG69" i="7"/>
  <c r="CA69" i="7" s="1"/>
  <c r="F69" i="7" s="1"/>
  <c r="CG68" i="7"/>
  <c r="CA68" i="7"/>
  <c r="F68" i="7" s="1"/>
  <c r="CG67" i="7"/>
  <c r="CA67" i="7" s="1"/>
  <c r="F67" i="7" s="1"/>
  <c r="CG66" i="7"/>
  <c r="CA66" i="7" s="1"/>
  <c r="F66" i="7" s="1"/>
  <c r="CG65" i="7"/>
  <c r="CA65" i="7"/>
  <c r="F65" i="7" s="1"/>
  <c r="CG64" i="7"/>
  <c r="CA64" i="7"/>
  <c r="F64" i="7"/>
  <c r="CG63" i="7"/>
  <c r="CA63" i="7" s="1"/>
  <c r="F63" i="7" s="1"/>
  <c r="AI60" i="7"/>
  <c r="AH60" i="7"/>
  <c r="AG60" i="7"/>
  <c r="AF60" i="7"/>
  <c r="AE60" i="7"/>
  <c r="AD60" i="7"/>
  <c r="AC60" i="7"/>
  <c r="AB60" i="7"/>
  <c r="AA60" i="7"/>
  <c r="Z60" i="7"/>
  <c r="Y60" i="7"/>
  <c r="E60" i="7"/>
  <c r="CG59" i="7"/>
  <c r="CA59" i="7"/>
  <c r="F59" i="7"/>
  <c r="E59" i="7"/>
  <c r="D59" i="7"/>
  <c r="CG58" i="7"/>
  <c r="CA58" i="7" s="1"/>
  <c r="F58" i="7"/>
  <c r="E58" i="7"/>
  <c r="D58" i="7"/>
  <c r="CG57" i="7"/>
  <c r="CA57" i="7"/>
  <c r="F57" i="7"/>
  <c r="E57" i="7"/>
  <c r="AI56" i="7"/>
  <c r="AH56" i="7"/>
  <c r="AG56" i="7"/>
  <c r="AF56" i="7"/>
  <c r="AE56" i="7"/>
  <c r="AD56" i="7"/>
  <c r="AC56" i="7"/>
  <c r="AB56" i="7"/>
  <c r="AA56" i="7"/>
  <c r="Z56" i="7"/>
  <c r="Y56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CH55" i="7"/>
  <c r="CB55" i="7" s="1"/>
  <c r="CG55" i="7"/>
  <c r="CA55" i="7"/>
  <c r="F55" i="7"/>
  <c r="E55" i="7"/>
  <c r="D55" i="7"/>
  <c r="CI54" i="7"/>
  <c r="CG54" i="7"/>
  <c r="CD54" i="7"/>
  <c r="CA54" i="7"/>
  <c r="F54" i="7"/>
  <c r="D54" i="7" s="1"/>
  <c r="E54" i="7"/>
  <c r="CK53" i="7"/>
  <c r="CJ53" i="7"/>
  <c r="CG53" i="7"/>
  <c r="CC53" i="7"/>
  <c r="CA53" i="7"/>
  <c r="F53" i="7"/>
  <c r="E53" i="7"/>
  <c r="D53" i="7" s="1"/>
  <c r="CI52" i="7"/>
  <c r="CH52" i="7"/>
  <c r="CB52" i="7" s="1"/>
  <c r="CG52" i="7"/>
  <c r="CD52" i="7"/>
  <c r="CC52" i="7"/>
  <c r="CA52" i="7"/>
  <c r="F52" i="7"/>
  <c r="D52" i="7" s="1"/>
  <c r="E52" i="7"/>
  <c r="CH51" i="7"/>
  <c r="CB51" i="7" s="1"/>
  <c r="CG51" i="7"/>
  <c r="CA51" i="7"/>
  <c r="F51" i="7"/>
  <c r="E51" i="7"/>
  <c r="D51" i="7"/>
  <c r="CG50" i="7"/>
  <c r="CA50" i="7"/>
  <c r="F50" i="7"/>
  <c r="D50" i="7" s="1"/>
  <c r="E50" i="7"/>
  <c r="CH49" i="7"/>
  <c r="CB49" i="7" s="1"/>
  <c r="CG49" i="7"/>
  <c r="CA49" i="7"/>
  <c r="F49" i="7"/>
  <c r="E49" i="7"/>
  <c r="D49" i="7"/>
  <c r="AI48" i="7"/>
  <c r="AH48" i="7"/>
  <c r="AG48" i="7"/>
  <c r="AF48" i="7"/>
  <c r="AE48" i="7"/>
  <c r="AD48" i="7"/>
  <c r="AC48" i="7"/>
  <c r="AB48" i="7"/>
  <c r="AA48" i="7"/>
  <c r="Z48" i="7"/>
  <c r="Y48" i="7"/>
  <c r="X48" i="7"/>
  <c r="W48" i="7"/>
  <c r="V48" i="7"/>
  <c r="U48" i="7"/>
  <c r="E48" i="7" s="1"/>
  <c r="F48" i="7"/>
  <c r="D48" i="7"/>
  <c r="F47" i="7"/>
  <c r="E47" i="7"/>
  <c r="D47" i="7"/>
  <c r="CG46" i="7"/>
  <c r="CA46" i="7" s="1"/>
  <c r="F46" i="7"/>
  <c r="E46" i="7"/>
  <c r="D46" i="7" s="1"/>
  <c r="CH45" i="7"/>
  <c r="CB45" i="7" s="1"/>
  <c r="CE45" i="7"/>
  <c r="F45" i="7"/>
  <c r="D45" i="7" s="1"/>
  <c r="E45" i="7"/>
  <c r="F44" i="7"/>
  <c r="E44" i="7"/>
  <c r="D44" i="7" s="1"/>
  <c r="CG43" i="7"/>
  <c r="CA43" i="7"/>
  <c r="F43" i="7"/>
  <c r="E43" i="7"/>
  <c r="D43" i="7" s="1"/>
  <c r="CK43" i="7" s="1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E38" i="7"/>
  <c r="CL37" i="7"/>
  <c r="CG37" i="7"/>
  <c r="CF37" i="7"/>
  <c r="CA37" i="7"/>
  <c r="F37" i="7"/>
  <c r="E37" i="7"/>
  <c r="D37" i="7"/>
  <c r="CL36" i="7"/>
  <c r="CG36" i="7"/>
  <c r="CE36" i="7"/>
  <c r="CA36" i="7"/>
  <c r="F36" i="7"/>
  <c r="E36" i="7"/>
  <c r="D36" i="7" s="1"/>
  <c r="CL35" i="7"/>
  <c r="CK35" i="7"/>
  <c r="CJ35" i="7"/>
  <c r="CI35" i="7"/>
  <c r="CH35" i="7"/>
  <c r="CB35" i="7" s="1"/>
  <c r="AL35" i="7" s="1"/>
  <c r="CG35" i="7"/>
  <c r="CF35" i="7"/>
  <c r="CE35" i="7"/>
  <c r="CD35" i="7"/>
  <c r="CC35" i="7"/>
  <c r="CA35" i="7"/>
  <c r="CG34" i="7"/>
  <c r="CA34" i="7"/>
  <c r="F34" i="7"/>
  <c r="D34" i="7" s="1"/>
  <c r="E34" i="7"/>
  <c r="CG33" i="7"/>
  <c r="CA33" i="7"/>
  <c r="F33" i="7"/>
  <c r="E33" i="7"/>
  <c r="D33" i="7"/>
  <c r="CG32" i="7"/>
  <c r="CA32" i="7"/>
  <c r="F32" i="7"/>
  <c r="D32" i="7" s="1"/>
  <c r="E32" i="7"/>
  <c r="CG31" i="7"/>
  <c r="CA31" i="7"/>
  <c r="F31" i="7"/>
  <c r="E31" i="7"/>
  <c r="D31" i="7"/>
  <c r="CG30" i="7"/>
  <c r="CA30" i="7"/>
  <c r="F30" i="7"/>
  <c r="D30" i="7" s="1"/>
  <c r="E30" i="7"/>
  <c r="CG29" i="7"/>
  <c r="CA29" i="7"/>
  <c r="F29" i="7"/>
  <c r="E29" i="7"/>
  <c r="D29" i="7"/>
  <c r="CG28" i="7"/>
  <c r="CA28" i="7"/>
  <c r="F28" i="7"/>
  <c r="D28" i="7" s="1"/>
  <c r="E28" i="7"/>
  <c r="CG27" i="7"/>
  <c r="CA27" i="7"/>
  <c r="F27" i="7"/>
  <c r="E27" i="7"/>
  <c r="D27" i="7"/>
  <c r="CG26" i="7"/>
  <c r="CA26" i="7"/>
  <c r="F26" i="7"/>
  <c r="D26" i="7" s="1"/>
  <c r="E26" i="7"/>
  <c r="CG25" i="7"/>
  <c r="CA25" i="7"/>
  <c r="F25" i="7"/>
  <c r="E25" i="7"/>
  <c r="D25" i="7"/>
  <c r="CK24" i="7"/>
  <c r="CG24" i="7"/>
  <c r="CA24" i="7" s="1"/>
  <c r="CF24" i="7"/>
  <c r="F24" i="7"/>
  <c r="E24" i="7"/>
  <c r="D24" i="7" s="1"/>
  <c r="CL23" i="7"/>
  <c r="CK23" i="7"/>
  <c r="CG23" i="7"/>
  <c r="CA23" i="7" s="1"/>
  <c r="CF23" i="7"/>
  <c r="F23" i="7"/>
  <c r="E23" i="7"/>
  <c r="D23" i="7" s="1"/>
  <c r="CL22" i="7"/>
  <c r="CK22" i="7"/>
  <c r="CG22" i="7"/>
  <c r="CA22" i="7" s="1"/>
  <c r="CF22" i="7"/>
  <c r="F22" i="7"/>
  <c r="E22" i="7"/>
  <c r="D22" i="7" s="1"/>
  <c r="CL21" i="7"/>
  <c r="CK21" i="7"/>
  <c r="CJ21" i="7"/>
  <c r="CI21" i="7"/>
  <c r="CH21" i="7"/>
  <c r="CB21" i="7" s="1"/>
  <c r="CG21" i="7"/>
  <c r="CA21" i="7" s="1"/>
  <c r="AL21" i="7" s="1"/>
  <c r="CF21" i="7"/>
  <c r="CE21" i="7"/>
  <c r="CD21" i="7"/>
  <c r="CC21" i="7"/>
  <c r="CK20" i="7"/>
  <c r="CG20" i="7"/>
  <c r="CE20" i="7"/>
  <c r="CA20" i="7"/>
  <c r="F20" i="7"/>
  <c r="E20" i="7"/>
  <c r="D20" i="7"/>
  <c r="CG19" i="7"/>
  <c r="CA19" i="7"/>
  <c r="F19" i="7"/>
  <c r="E19" i="7"/>
  <c r="D19" i="7"/>
  <c r="CG15" i="7"/>
  <c r="CA15" i="7"/>
  <c r="F15" i="7"/>
  <c r="E15" i="7"/>
  <c r="D15" i="7"/>
  <c r="CJ14" i="7"/>
  <c r="CG14" i="7"/>
  <c r="CE14" i="7"/>
  <c r="CA14" i="7"/>
  <c r="F14" i="7"/>
  <c r="E14" i="7"/>
  <c r="D14" i="7"/>
  <c r="CK14" i="7" s="1"/>
  <c r="CG13" i="7"/>
  <c r="CA13" i="7"/>
  <c r="F13" i="7"/>
  <c r="D13" i="7" s="1"/>
  <c r="E13" i="7"/>
  <c r="CG12" i="7"/>
  <c r="CA12" i="7"/>
  <c r="F12" i="7"/>
  <c r="D12" i="7" s="1"/>
  <c r="E12" i="7"/>
  <c r="A5" i="7"/>
  <c r="A4" i="7"/>
  <c r="A3" i="7"/>
  <c r="A2" i="7"/>
  <c r="AL19" i="9" l="1"/>
  <c r="AL22" i="9"/>
  <c r="AA210" i="9"/>
  <c r="AJ57" i="9"/>
  <c r="B301" i="9"/>
  <c r="CI179" i="8"/>
  <c r="CC179" i="8"/>
  <c r="CH179" i="8"/>
  <c r="CB179" i="8" s="1"/>
  <c r="AA179" i="8" s="1"/>
  <c r="AJ47" i="8"/>
  <c r="T108" i="8"/>
  <c r="T106" i="8"/>
  <c r="T98" i="8"/>
  <c r="CL19" i="8"/>
  <c r="CI19" i="8"/>
  <c r="CE19" i="8"/>
  <c r="CH19" i="8"/>
  <c r="CB19" i="8" s="1"/>
  <c r="AL19" i="8" s="1"/>
  <c r="CD19" i="8"/>
  <c r="D38" i="8"/>
  <c r="A301" i="8" s="1"/>
  <c r="CF19" i="8"/>
  <c r="CK19" i="8"/>
  <c r="CC19" i="8"/>
  <c r="CJ19" i="8"/>
  <c r="T107" i="8"/>
  <c r="AJ52" i="8"/>
  <c r="AJ12" i="8"/>
  <c r="AA206" i="8"/>
  <c r="T101" i="8"/>
  <c r="AA198" i="8"/>
  <c r="AJ13" i="8"/>
  <c r="T87" i="8"/>
  <c r="AJ44" i="8"/>
  <c r="T102" i="8"/>
  <c r="T105" i="8"/>
  <c r="T90" i="8"/>
  <c r="T86" i="8"/>
  <c r="T82" i="8"/>
  <c r="S118" i="8"/>
  <c r="T95" i="8"/>
  <c r="AJ50" i="8"/>
  <c r="CJ57" i="8"/>
  <c r="CE57" i="8"/>
  <c r="CI57" i="8"/>
  <c r="CK57" i="8"/>
  <c r="CD57" i="8"/>
  <c r="CC57" i="8"/>
  <c r="CH57" i="8"/>
  <c r="CB57" i="8" s="1"/>
  <c r="T93" i="8"/>
  <c r="T85" i="8"/>
  <c r="CL30" i="7"/>
  <c r="CH30" i="7"/>
  <c r="CB30" i="7" s="1"/>
  <c r="CD30" i="7"/>
  <c r="CI30" i="7"/>
  <c r="CC30" i="7"/>
  <c r="AL30" i="7" s="1"/>
  <c r="CJ30" i="7"/>
  <c r="CF30" i="7"/>
  <c r="CK30" i="7"/>
  <c r="CE30" i="7"/>
  <c r="CL32" i="7"/>
  <c r="CH32" i="7"/>
  <c r="CB32" i="7" s="1"/>
  <c r="AL32" i="7" s="1"/>
  <c r="CD32" i="7"/>
  <c r="CI32" i="7"/>
  <c r="CC32" i="7"/>
  <c r="CJ32" i="7"/>
  <c r="CF32" i="7"/>
  <c r="CK32" i="7"/>
  <c r="CE32" i="7"/>
  <c r="CK12" i="7"/>
  <c r="CH12" i="7"/>
  <c r="CB12" i="7" s="1"/>
  <c r="CC12" i="7"/>
  <c r="CJ12" i="7"/>
  <c r="CE12" i="7"/>
  <c r="CI12" i="7"/>
  <c r="CD12" i="7"/>
  <c r="CI13" i="7"/>
  <c r="CD13" i="7"/>
  <c r="CJ13" i="7"/>
  <c r="CC13" i="7"/>
  <c r="AJ13" i="7" s="1"/>
  <c r="CH13" i="7"/>
  <c r="CB13" i="7" s="1"/>
  <c r="CK13" i="7"/>
  <c r="CE13" i="7"/>
  <c r="CL26" i="7"/>
  <c r="CH26" i="7"/>
  <c r="CB26" i="7" s="1"/>
  <c r="CD26" i="7"/>
  <c r="CI26" i="7"/>
  <c r="CC26" i="7"/>
  <c r="CJ26" i="7"/>
  <c r="CF26" i="7"/>
  <c r="CK26" i="7"/>
  <c r="CE26" i="7"/>
  <c r="CL34" i="7"/>
  <c r="CH34" i="7"/>
  <c r="CB34" i="7" s="1"/>
  <c r="CD34" i="7"/>
  <c r="CI34" i="7"/>
  <c r="CC34" i="7"/>
  <c r="CJ34" i="7"/>
  <c r="CF34" i="7"/>
  <c r="CK34" i="7"/>
  <c r="CE34" i="7"/>
  <c r="CL28" i="7"/>
  <c r="CH28" i="7"/>
  <c r="CB28" i="7" s="1"/>
  <c r="CD28" i="7"/>
  <c r="CI28" i="7"/>
  <c r="CC28" i="7"/>
  <c r="AL28" i="7" s="1"/>
  <c r="CJ28" i="7"/>
  <c r="CF28" i="7"/>
  <c r="CK28" i="7"/>
  <c r="CE28" i="7"/>
  <c r="CK50" i="7"/>
  <c r="D56" i="7"/>
  <c r="CJ50" i="7"/>
  <c r="CE50" i="7"/>
  <c r="CI50" i="7"/>
  <c r="CD50" i="7"/>
  <c r="CC50" i="7"/>
  <c r="CH50" i="7"/>
  <c r="CB50" i="7" s="1"/>
  <c r="AJ50" i="7" s="1"/>
  <c r="D38" i="7"/>
  <c r="A301" i="7" s="1"/>
  <c r="CJ19" i="7"/>
  <c r="CF19" i="7"/>
  <c r="CL19" i="7"/>
  <c r="CH44" i="7"/>
  <c r="CB44" i="7" s="1"/>
  <c r="AJ44" i="7" s="1"/>
  <c r="CD44" i="7"/>
  <c r="CJ44" i="7"/>
  <c r="CI46" i="7"/>
  <c r="CD46" i="7"/>
  <c r="AJ46" i="7" s="1"/>
  <c r="CH46" i="7"/>
  <c r="CB46" i="7" s="1"/>
  <c r="CE46" i="7"/>
  <c r="CI47" i="7"/>
  <c r="CC47" i="7"/>
  <c r="CK47" i="7"/>
  <c r="CD47" i="7"/>
  <c r="AJ52" i="7"/>
  <c r="F60" i="7"/>
  <c r="D57" i="7"/>
  <c r="CK59" i="7"/>
  <c r="CI59" i="7"/>
  <c r="CD59" i="7"/>
  <c r="CE59" i="7"/>
  <c r="CJ59" i="7"/>
  <c r="CC59" i="7"/>
  <c r="CJ82" i="7"/>
  <c r="CH82" i="7"/>
  <c r="CB82" i="7"/>
  <c r="D111" i="7"/>
  <c r="CK82" i="7"/>
  <c r="CE82" i="7" s="1"/>
  <c r="CJ83" i="7"/>
  <c r="CG83" i="7"/>
  <c r="CA83" i="7" s="1"/>
  <c r="CD83" i="7"/>
  <c r="CK83" i="7"/>
  <c r="CE83" i="7" s="1"/>
  <c r="CJ89" i="7"/>
  <c r="CH89" i="7"/>
  <c r="CB89" i="7"/>
  <c r="CG89" i="7"/>
  <c r="CA89" i="7" s="1"/>
  <c r="S119" i="7"/>
  <c r="CI121" i="7"/>
  <c r="CB121" i="7"/>
  <c r="CC121" i="7"/>
  <c r="CH121" i="7"/>
  <c r="CG121" i="7"/>
  <c r="CA121" i="7" s="1"/>
  <c r="D135" i="7"/>
  <c r="CG135" i="7"/>
  <c r="CA135" i="7" s="1"/>
  <c r="Q135" i="7" s="1"/>
  <c r="CI183" i="7"/>
  <c r="CC183" i="7"/>
  <c r="CH183" i="7"/>
  <c r="CB183" i="7" s="1"/>
  <c r="AA183" i="7" s="1"/>
  <c r="CC186" i="7"/>
  <c r="CI186" i="7"/>
  <c r="CH186" i="7"/>
  <c r="CB186" i="7" s="1"/>
  <c r="CC206" i="7"/>
  <c r="CI206" i="7"/>
  <c r="CC222" i="7"/>
  <c r="CI222" i="7"/>
  <c r="CI15" i="7"/>
  <c r="CD15" i="7"/>
  <c r="CH15" i="7"/>
  <c r="CB15" i="7" s="1"/>
  <c r="AJ15" i="7" s="1"/>
  <c r="CC19" i="7"/>
  <c r="CH19" i="7"/>
  <c r="CB19" i="7" s="1"/>
  <c r="AL19" i="7" s="1"/>
  <c r="CJ20" i="7"/>
  <c r="CF20" i="7"/>
  <c r="CL20" i="7"/>
  <c r="CL25" i="7"/>
  <c r="CH25" i="7"/>
  <c r="CB25" i="7" s="1"/>
  <c r="CD25" i="7"/>
  <c r="CI25" i="7"/>
  <c r="CC25" i="7"/>
  <c r="AL25" i="7" s="1"/>
  <c r="CJ25" i="7"/>
  <c r="CL27" i="7"/>
  <c r="CH27" i="7"/>
  <c r="CB27" i="7" s="1"/>
  <c r="CD27" i="7"/>
  <c r="AL27" i="7" s="1"/>
  <c r="CI27" i="7"/>
  <c r="CC27" i="7"/>
  <c r="CJ27" i="7"/>
  <c r="CL29" i="7"/>
  <c r="CH29" i="7"/>
  <c r="CB29" i="7" s="1"/>
  <c r="AL29" i="7" s="1"/>
  <c r="CD29" i="7"/>
  <c r="CI29" i="7"/>
  <c r="CC29" i="7"/>
  <c r="CJ29" i="7"/>
  <c r="CL31" i="7"/>
  <c r="CH31" i="7"/>
  <c r="CB31" i="7" s="1"/>
  <c r="CD31" i="7"/>
  <c r="CI31" i="7"/>
  <c r="CC31" i="7"/>
  <c r="AL31" i="7" s="1"/>
  <c r="CJ31" i="7"/>
  <c r="CL33" i="7"/>
  <c r="CH33" i="7"/>
  <c r="CB33" i="7" s="1"/>
  <c r="CD33" i="7"/>
  <c r="CI33" i="7"/>
  <c r="CC33" i="7"/>
  <c r="AL33" i="7" s="1"/>
  <c r="CJ33" i="7"/>
  <c r="CK37" i="7"/>
  <c r="CC37" i="7"/>
  <c r="CH37" i="7"/>
  <c r="CB37" i="7" s="1"/>
  <c r="AL37" i="7" s="1"/>
  <c r="CD37" i="7"/>
  <c r="CH43" i="7"/>
  <c r="CB43" i="7" s="1"/>
  <c r="AJ43" i="7" s="1"/>
  <c r="CK44" i="7"/>
  <c r="CE47" i="7"/>
  <c r="CI49" i="7"/>
  <c r="CD49" i="7"/>
  <c r="CK49" i="7"/>
  <c r="CE49" i="7"/>
  <c r="CJ49" i="7"/>
  <c r="CI51" i="7"/>
  <c r="CD51" i="7"/>
  <c r="CK51" i="7"/>
  <c r="CE51" i="7"/>
  <c r="CJ51" i="7"/>
  <c r="F56" i="7"/>
  <c r="CI58" i="7"/>
  <c r="CD58" i="7"/>
  <c r="CJ58" i="7"/>
  <c r="CC58" i="7"/>
  <c r="AJ58" i="7" s="1"/>
  <c r="CH58" i="7"/>
  <c r="CB58" i="7" s="1"/>
  <c r="CE58" i="7"/>
  <c r="CD82" i="7"/>
  <c r="CB83" i="7"/>
  <c r="CH99" i="7"/>
  <c r="CB99" i="7"/>
  <c r="CK99" i="7"/>
  <c r="CE99" i="7" s="1"/>
  <c r="CG99" i="7"/>
  <c r="CA99" i="7" s="1"/>
  <c r="CI117" i="7"/>
  <c r="CB117" i="7"/>
  <c r="CC117" i="7"/>
  <c r="CH117" i="7"/>
  <c r="CG117" i="7"/>
  <c r="CA117" i="7" s="1"/>
  <c r="S117" i="7" s="1"/>
  <c r="D122" i="7"/>
  <c r="CH206" i="7"/>
  <c r="CB206" i="7" s="1"/>
  <c r="AA208" i="7"/>
  <c r="CH222" i="7"/>
  <c r="CB222" i="7" s="1"/>
  <c r="AA224" i="7"/>
  <c r="CC14" i="7"/>
  <c r="CH14" i="7"/>
  <c r="CB14" i="7" s="1"/>
  <c r="CC15" i="7"/>
  <c r="CJ15" i="7"/>
  <c r="F38" i="7"/>
  <c r="CD19" i="7"/>
  <c r="CI19" i="7"/>
  <c r="CC20" i="7"/>
  <c r="CH20" i="7"/>
  <c r="CB20" i="7" s="1"/>
  <c r="CI22" i="7"/>
  <c r="CE22" i="7"/>
  <c r="CC22" i="7"/>
  <c r="CH22" i="7"/>
  <c r="CB22" i="7" s="1"/>
  <c r="AL22" i="7" s="1"/>
  <c r="CI23" i="7"/>
  <c r="CE23" i="7"/>
  <c r="CC23" i="7"/>
  <c r="CH23" i="7"/>
  <c r="CB23" i="7" s="1"/>
  <c r="CL24" i="7"/>
  <c r="CI24" i="7"/>
  <c r="CE24" i="7"/>
  <c r="CC24" i="7"/>
  <c r="CH24" i="7"/>
  <c r="CB24" i="7" s="1"/>
  <c r="CE25" i="7"/>
  <c r="CK25" i="7"/>
  <c r="AL26" i="7"/>
  <c r="CE27" i="7"/>
  <c r="CK27" i="7"/>
  <c r="CE29" i="7"/>
  <c r="CK29" i="7"/>
  <c r="CE31" i="7"/>
  <c r="CK31" i="7"/>
  <c r="CE33" i="7"/>
  <c r="CK33" i="7"/>
  <c r="AL34" i="7"/>
  <c r="CK36" i="7"/>
  <c r="CC36" i="7"/>
  <c r="CJ36" i="7"/>
  <c r="CF36" i="7"/>
  <c r="CH36" i="7"/>
  <c r="CB36" i="7" s="1"/>
  <c r="CI37" i="7"/>
  <c r="CD43" i="7"/>
  <c r="CI43" i="7"/>
  <c r="CJ46" i="7"/>
  <c r="CH47" i="7"/>
  <c r="CB47" i="7" s="1"/>
  <c r="CC49" i="7"/>
  <c r="AJ49" i="7" s="1"/>
  <c r="CC51" i="7"/>
  <c r="AJ51" i="7" s="1"/>
  <c r="CI53" i="7"/>
  <c r="CD53" i="7"/>
  <c r="CH53" i="7"/>
  <c r="CB53" i="7" s="1"/>
  <c r="CE53" i="7"/>
  <c r="AJ53" i="7" s="1"/>
  <c r="CI55" i="7"/>
  <c r="CD55" i="7"/>
  <c r="CK55" i="7"/>
  <c r="CE55" i="7"/>
  <c r="CJ55" i="7"/>
  <c r="CC55" i="7"/>
  <c r="CH59" i="7"/>
  <c r="CB59" i="7" s="1"/>
  <c r="AJ59" i="7" s="1"/>
  <c r="CG82" i="7"/>
  <c r="CA82" i="7" s="1"/>
  <c r="CH83" i="7"/>
  <c r="CK89" i="7"/>
  <c r="CE89" i="7" s="1"/>
  <c r="CJ93" i="7"/>
  <c r="CH93" i="7"/>
  <c r="CB93" i="7"/>
  <c r="T93" i="7" s="1"/>
  <c r="CK93" i="7"/>
  <c r="CE93" i="7" s="1"/>
  <c r="T100" i="7"/>
  <c r="CD101" i="7"/>
  <c r="CK101" i="7"/>
  <c r="CE101" i="7" s="1"/>
  <c r="CG101" i="7"/>
  <c r="CA101" i="7" s="1"/>
  <c r="T101" i="7" s="1"/>
  <c r="CJ101" i="7"/>
  <c r="CB101" i="7"/>
  <c r="D140" i="7"/>
  <c r="CG140" i="7"/>
  <c r="CA140" i="7" s="1"/>
  <c r="Q140" i="7" s="1"/>
  <c r="CC190" i="7"/>
  <c r="CI190" i="7"/>
  <c r="CC218" i="7"/>
  <c r="AA218" i="7" s="1"/>
  <c r="CI218" i="7"/>
  <c r="CH218" i="7"/>
  <c r="CB218" i="7" s="1"/>
  <c r="CD14" i="7"/>
  <c r="CI14" i="7"/>
  <c r="CE15" i="7"/>
  <c r="CK15" i="7"/>
  <c r="CE19" i="7"/>
  <c r="CK19" i="7"/>
  <c r="CD20" i="7"/>
  <c r="CI20" i="7"/>
  <c r="CD22" i="7"/>
  <c r="CJ22" i="7"/>
  <c r="CD23" i="7"/>
  <c r="CJ23" i="7"/>
  <c r="CD24" i="7"/>
  <c r="CJ24" i="7"/>
  <c r="CF25" i="7"/>
  <c r="CF27" i="7"/>
  <c r="CF29" i="7"/>
  <c r="CF31" i="7"/>
  <c r="CF33" i="7"/>
  <c r="CD36" i="7"/>
  <c r="CI36" i="7"/>
  <c r="CE37" i="7"/>
  <c r="CJ37" i="7"/>
  <c r="CE43" i="7"/>
  <c r="CJ43" i="7"/>
  <c r="CE44" i="7"/>
  <c r="CK45" i="7"/>
  <c r="CD45" i="7"/>
  <c r="AJ45" i="7" s="1"/>
  <c r="CJ45" i="7"/>
  <c r="CC46" i="7"/>
  <c r="CK46" i="7"/>
  <c r="CJ47" i="7"/>
  <c r="E56" i="7"/>
  <c r="CK52" i="7"/>
  <c r="CJ52" i="7"/>
  <c r="CE52" i="7"/>
  <c r="CK54" i="7"/>
  <c r="CJ54" i="7"/>
  <c r="CH54" i="7"/>
  <c r="CB54" i="7" s="1"/>
  <c r="AJ54" i="7" s="1"/>
  <c r="CC54" i="7"/>
  <c r="CE54" i="7"/>
  <c r="CK58" i="7"/>
  <c r="D60" i="7"/>
  <c r="CD89" i="7"/>
  <c r="CJ90" i="7"/>
  <c r="CH90" i="7"/>
  <c r="CB90" i="7"/>
  <c r="T90" i="7" s="1"/>
  <c r="CK90" i="7"/>
  <c r="CE90" i="7" s="1"/>
  <c r="CH94" i="7"/>
  <c r="CB94" i="7"/>
  <c r="CK94" i="7"/>
  <c r="CE94" i="7" s="1"/>
  <c r="CG94" i="7"/>
  <c r="CA94" i="7" s="1"/>
  <c r="CG138" i="7"/>
  <c r="CA138" i="7" s="1"/>
  <c r="Q138" i="7" s="1"/>
  <c r="D138" i="7"/>
  <c r="CJ161" i="7"/>
  <c r="CD161" i="7" s="1"/>
  <c r="CG161" i="7"/>
  <c r="CA161" i="7" s="1"/>
  <c r="CI161" i="7"/>
  <c r="CC161" i="7" s="1"/>
  <c r="CH161" i="7"/>
  <c r="CB161" i="7" s="1"/>
  <c r="CH177" i="7"/>
  <c r="CB177" i="7" s="1"/>
  <c r="AA177" i="7" s="1"/>
  <c r="CC177" i="7"/>
  <c r="CI177" i="7"/>
  <c r="AA179" i="7"/>
  <c r="CI180" i="7"/>
  <c r="CC180" i="7"/>
  <c r="CH180" i="7"/>
  <c r="CB180" i="7" s="1"/>
  <c r="CC181" i="7"/>
  <c r="AA181" i="7" s="1"/>
  <c r="CH181" i="7"/>
  <c r="CB181" i="7" s="1"/>
  <c r="CI181" i="7"/>
  <c r="CH190" i="7"/>
  <c r="CB190" i="7" s="1"/>
  <c r="AA190" i="7" s="1"/>
  <c r="CD85" i="7"/>
  <c r="CK85" i="7"/>
  <c r="CE85" i="7" s="1"/>
  <c r="CJ87" i="7"/>
  <c r="CG87" i="7"/>
  <c r="CA87" i="7" s="1"/>
  <c r="T87" i="7" s="1"/>
  <c r="CH87" i="7"/>
  <c r="CK102" i="7"/>
  <c r="CE102" i="7" s="1"/>
  <c r="CD102" i="7"/>
  <c r="CG102" i="7"/>
  <c r="CA102" i="7" s="1"/>
  <c r="CB102" i="7"/>
  <c r="CI118" i="7"/>
  <c r="CB118" i="7"/>
  <c r="CH118" i="7"/>
  <c r="CC118" i="7"/>
  <c r="CG118" i="7"/>
  <c r="CA118" i="7" s="1"/>
  <c r="S118" i="7" s="1"/>
  <c r="CJ160" i="7"/>
  <c r="CD160" i="7" s="1"/>
  <c r="CH160" i="7"/>
  <c r="CB160" i="7" s="1"/>
  <c r="CI160" i="7"/>
  <c r="CC160" i="7" s="1"/>
  <c r="CG160" i="7"/>
  <c r="CA160" i="7" s="1"/>
  <c r="AE160" i="7" s="1"/>
  <c r="AA204" i="7"/>
  <c r="CC214" i="7"/>
  <c r="CI214" i="7"/>
  <c r="AA220" i="7"/>
  <c r="CG85" i="7"/>
  <c r="CA85" i="7" s="1"/>
  <c r="CJ86" i="7"/>
  <c r="CH86" i="7"/>
  <c r="CB86" i="7"/>
  <c r="CG86" i="7"/>
  <c r="CA86" i="7" s="1"/>
  <c r="T86" i="7" s="1"/>
  <c r="CB87" i="7"/>
  <c r="CG96" i="7"/>
  <c r="CA96" i="7" s="1"/>
  <c r="T96" i="7" s="1"/>
  <c r="CB96" i="7"/>
  <c r="CH96" i="7"/>
  <c r="CK96" i="7"/>
  <c r="CE96" i="7" s="1"/>
  <c r="T103" i="7"/>
  <c r="CK107" i="7"/>
  <c r="CE107" i="7" s="1"/>
  <c r="CG107" i="7"/>
  <c r="CA107" i="7" s="1"/>
  <c r="T107" i="7" s="1"/>
  <c r="CB107" i="7"/>
  <c r="CJ107" i="7"/>
  <c r="CK109" i="7"/>
  <c r="CE109" i="7" s="1"/>
  <c r="CG109" i="7"/>
  <c r="CA109" i="7" s="1"/>
  <c r="T109" i="7" s="1"/>
  <c r="CB109" i="7"/>
  <c r="CJ109" i="7"/>
  <c r="CG132" i="7"/>
  <c r="CA132" i="7" s="1"/>
  <c r="Q132" i="7" s="1"/>
  <c r="CJ162" i="7"/>
  <c r="CD162" i="7" s="1"/>
  <c r="CH162" i="7"/>
  <c r="CB162" i="7" s="1"/>
  <c r="CI162" i="7"/>
  <c r="CC162" i="7" s="1"/>
  <c r="CG162" i="7"/>
  <c r="CA162" i="7" s="1"/>
  <c r="CI178" i="7"/>
  <c r="CC178" i="7"/>
  <c r="AA178" i="7" s="1"/>
  <c r="AA180" i="7"/>
  <c r="CC184" i="7"/>
  <c r="CI184" i="7"/>
  <c r="CH184" i="7"/>
  <c r="CB184" i="7" s="1"/>
  <c r="AA184" i="7" s="1"/>
  <c r="CC210" i="7"/>
  <c r="AA210" i="7" s="1"/>
  <c r="CI210" i="7"/>
  <c r="CH214" i="7"/>
  <c r="CB214" i="7" s="1"/>
  <c r="CC226" i="7"/>
  <c r="CI226" i="7"/>
  <c r="CD91" i="7"/>
  <c r="CK91" i="7"/>
  <c r="CE91" i="7" s="1"/>
  <c r="T91" i="7" s="1"/>
  <c r="CI116" i="7"/>
  <c r="CB116" i="7"/>
  <c r="S116" i="7" s="1"/>
  <c r="CH116" i="7"/>
  <c r="CC116" i="7"/>
  <c r="CI120" i="7"/>
  <c r="CB120" i="7"/>
  <c r="S120" i="7" s="1"/>
  <c r="CH120" i="7"/>
  <c r="CC120" i="7"/>
  <c r="F130" i="7"/>
  <c r="D130" i="7" s="1"/>
  <c r="D131" i="7"/>
  <c r="CG134" i="7"/>
  <c r="CA134" i="7" s="1"/>
  <c r="Q134" i="7" s="1"/>
  <c r="D134" i="7"/>
  <c r="CC188" i="7"/>
  <c r="AA188" i="7" s="1"/>
  <c r="CI188" i="7"/>
  <c r="CC204" i="7"/>
  <c r="CI204" i="7"/>
  <c r="CC208" i="7"/>
  <c r="CI208" i="7"/>
  <c r="CC212" i="7"/>
  <c r="AA212" i="7" s="1"/>
  <c r="CI212" i="7"/>
  <c r="CC216" i="7"/>
  <c r="AA216" i="7" s="1"/>
  <c r="CI216" i="7"/>
  <c r="CC220" i="7"/>
  <c r="CI220" i="7"/>
  <c r="CC224" i="7"/>
  <c r="CI224" i="7"/>
  <c r="Q235" i="7"/>
  <c r="AJ55" i="7"/>
  <c r="CD84" i="7"/>
  <c r="CK84" i="7"/>
  <c r="CE84" i="7" s="1"/>
  <c r="CD88" i="7"/>
  <c r="T88" i="7" s="1"/>
  <c r="CK88" i="7"/>
  <c r="CE88" i="7" s="1"/>
  <c r="CD92" i="7"/>
  <c r="CK92" i="7"/>
  <c r="CE92" i="7" s="1"/>
  <c r="T92" i="7" s="1"/>
  <c r="CG95" i="7"/>
  <c r="CA95" i="7" s="1"/>
  <c r="T95" i="7" s="1"/>
  <c r="CK98" i="7"/>
  <c r="CE98" i="7" s="1"/>
  <c r="T98" i="7" s="1"/>
  <c r="CB98" i="7"/>
  <c r="CH98" i="7"/>
  <c r="CJ100" i="7"/>
  <c r="CK105" i="7"/>
  <c r="CE105" i="7" s="1"/>
  <c r="CG105" i="7"/>
  <c r="CA105" i="7" s="1"/>
  <c r="CB105" i="7"/>
  <c r="CH105" i="7"/>
  <c r="CI119" i="7"/>
  <c r="CB119" i="7"/>
  <c r="CC119" i="7"/>
  <c r="CH119" i="7"/>
  <c r="CJ163" i="7"/>
  <c r="CD163" i="7" s="1"/>
  <c r="CI163" i="7"/>
  <c r="CC163" i="7" s="1"/>
  <c r="CG163" i="7"/>
  <c r="CA163" i="7" s="1"/>
  <c r="CH163" i="7"/>
  <c r="CB163" i="7" s="1"/>
  <c r="AA186" i="7"/>
  <c r="AA206" i="7"/>
  <c r="AA214" i="7"/>
  <c r="AA222" i="7"/>
  <c r="AA226" i="7"/>
  <c r="CH103" i="7"/>
  <c r="CB103" i="7"/>
  <c r="CG104" i="7"/>
  <c r="CA104" i="7" s="1"/>
  <c r="T104" i="7" s="1"/>
  <c r="CK106" i="7"/>
  <c r="CE106" i="7" s="1"/>
  <c r="CG106" i="7"/>
  <c r="CA106" i="7" s="1"/>
  <c r="T106" i="7" s="1"/>
  <c r="CB106" i="7"/>
  <c r="CD106" i="7"/>
  <c r="CJ106" i="7"/>
  <c r="CK110" i="7"/>
  <c r="CE110" i="7" s="1"/>
  <c r="CG110" i="7"/>
  <c r="CA110" i="7" s="1"/>
  <c r="CB110" i="7"/>
  <c r="CD110" i="7"/>
  <c r="CJ110" i="7"/>
  <c r="CG127" i="7"/>
  <c r="CA127" i="7" s="1"/>
  <c r="Q127" i="7" s="1"/>
  <c r="D127" i="7"/>
  <c r="CH198" i="7"/>
  <c r="CB198" i="7" s="1"/>
  <c r="AA198" i="7" s="1"/>
  <c r="D227" i="7"/>
  <c r="CK108" i="7"/>
  <c r="CE108" i="7" s="1"/>
  <c r="CG108" i="7"/>
  <c r="CA108" i="7" s="1"/>
  <c r="CB108" i="7"/>
  <c r="CD108" i="7"/>
  <c r="CJ108" i="7"/>
  <c r="D201" i="7"/>
  <c r="CH201" i="7" s="1"/>
  <c r="CB201" i="7" s="1"/>
  <c r="AA201" i="7" s="1"/>
  <c r="D185" i="7"/>
  <c r="D187" i="7"/>
  <c r="D189" i="7"/>
  <c r="D191" i="7"/>
  <c r="CH191" i="7" s="1"/>
  <c r="CB191" i="7" s="1"/>
  <c r="AA191" i="7" s="1"/>
  <c r="D195" i="7"/>
  <c r="D197" i="7"/>
  <c r="D199" i="7"/>
  <c r="CH199" i="7" s="1"/>
  <c r="CB199" i="7" s="1"/>
  <c r="AA199" i="7" s="1"/>
  <c r="D203" i="7"/>
  <c r="D205" i="7"/>
  <c r="D207" i="7"/>
  <c r="D209" i="7"/>
  <c r="D211" i="7"/>
  <c r="D213" i="7"/>
  <c r="D215" i="7"/>
  <c r="D217" i="7"/>
  <c r="D219" i="7"/>
  <c r="D221" i="7"/>
  <c r="D223" i="7"/>
  <c r="D225" i="7"/>
  <c r="E246" i="6"/>
  <c r="D246" i="6"/>
  <c r="CH240" i="6"/>
  <c r="CB240" i="6" s="1"/>
  <c r="CG240" i="6"/>
  <c r="CA240" i="6" s="1"/>
  <c r="D240" i="6"/>
  <c r="CH239" i="6"/>
  <c r="CB239" i="6" s="1"/>
  <c r="D239" i="6"/>
  <c r="CC239" i="6" s="1"/>
  <c r="CH237" i="6"/>
  <c r="CB237" i="6" s="1"/>
  <c r="D237" i="6"/>
  <c r="CH236" i="6"/>
  <c r="CB236" i="6" s="1"/>
  <c r="D236" i="6"/>
  <c r="CH235" i="6"/>
  <c r="CB235" i="6" s="1"/>
  <c r="CG235" i="6"/>
  <c r="CA235" i="6" s="1"/>
  <c r="D235" i="6"/>
  <c r="Z230" i="6"/>
  <c r="Y230" i="6"/>
  <c r="X230" i="6"/>
  <c r="W230" i="6"/>
  <c r="V230" i="6"/>
  <c r="U230" i="6"/>
  <c r="T230" i="6"/>
  <c r="S230" i="6"/>
  <c r="R230" i="6"/>
  <c r="Q230" i="6"/>
  <c r="P230" i="6"/>
  <c r="O230" i="6"/>
  <c r="N230" i="6"/>
  <c r="M230" i="6"/>
  <c r="L230" i="6"/>
  <c r="K230" i="6"/>
  <c r="J230" i="6"/>
  <c r="I230" i="6"/>
  <c r="H230" i="6"/>
  <c r="F230" i="6" s="1"/>
  <c r="G230" i="6"/>
  <c r="Z229" i="6"/>
  <c r="Y229" i="6"/>
  <c r="X229" i="6"/>
  <c r="W229" i="6"/>
  <c r="V229" i="6"/>
  <c r="U229" i="6"/>
  <c r="T229" i="6"/>
  <c r="S229" i="6"/>
  <c r="R229" i="6"/>
  <c r="Q229" i="6"/>
  <c r="P229" i="6"/>
  <c r="O229" i="6"/>
  <c r="N229" i="6"/>
  <c r="M229" i="6"/>
  <c r="L229" i="6"/>
  <c r="K229" i="6"/>
  <c r="J229" i="6"/>
  <c r="I229" i="6"/>
  <c r="H229" i="6"/>
  <c r="F229" i="6" s="1"/>
  <c r="G229" i="6"/>
  <c r="Z228" i="6"/>
  <c r="Y228" i="6"/>
  <c r="X228" i="6"/>
  <c r="W228" i="6"/>
  <c r="V228" i="6"/>
  <c r="U228" i="6"/>
  <c r="T228" i="6"/>
  <c r="S228" i="6"/>
  <c r="R228" i="6"/>
  <c r="Q228" i="6"/>
  <c r="P228" i="6"/>
  <c r="O228" i="6"/>
  <c r="N228" i="6"/>
  <c r="M228" i="6"/>
  <c r="L228" i="6"/>
  <c r="K228" i="6"/>
  <c r="J228" i="6"/>
  <c r="I228" i="6"/>
  <c r="H228" i="6"/>
  <c r="F228" i="6" s="1"/>
  <c r="G228" i="6"/>
  <c r="E228" i="6" s="1"/>
  <c r="D228" i="6" s="1"/>
  <c r="Z227" i="6"/>
  <c r="Y227" i="6"/>
  <c r="X227" i="6"/>
  <c r="W227" i="6"/>
  <c r="V227" i="6"/>
  <c r="U227" i="6"/>
  <c r="T227" i="6"/>
  <c r="S227" i="6"/>
  <c r="R227" i="6"/>
  <c r="Q227" i="6"/>
  <c r="P227" i="6"/>
  <c r="O227" i="6"/>
  <c r="N227" i="6"/>
  <c r="M227" i="6"/>
  <c r="L227" i="6"/>
  <c r="K227" i="6"/>
  <c r="J227" i="6"/>
  <c r="I227" i="6"/>
  <c r="H227" i="6"/>
  <c r="F227" i="6" s="1"/>
  <c r="G227" i="6"/>
  <c r="E227" i="6"/>
  <c r="CG226" i="6"/>
  <c r="CA226" i="6" s="1"/>
  <c r="F226" i="6"/>
  <c r="D226" i="6" s="1"/>
  <c r="CI226" i="6" s="1"/>
  <c r="E226" i="6"/>
  <c r="CG225" i="6"/>
  <c r="CA225" i="6" s="1"/>
  <c r="F225" i="6"/>
  <c r="E225" i="6"/>
  <c r="D225" i="6"/>
  <c r="CG224" i="6"/>
  <c r="CA224" i="6" s="1"/>
  <c r="F224" i="6"/>
  <c r="D224" i="6" s="1"/>
  <c r="E224" i="6"/>
  <c r="CG223" i="6"/>
  <c r="CA223" i="6" s="1"/>
  <c r="F223" i="6"/>
  <c r="E223" i="6"/>
  <c r="D223" i="6"/>
  <c r="CG222" i="6"/>
  <c r="CA222" i="6"/>
  <c r="F222" i="6"/>
  <c r="E222" i="6"/>
  <c r="D222" i="6" s="1"/>
  <c r="CG221" i="6"/>
  <c r="CA221" i="6" s="1"/>
  <c r="F221" i="6"/>
  <c r="E221" i="6"/>
  <c r="D221" i="6"/>
  <c r="CG220" i="6"/>
  <c r="CA220" i="6" s="1"/>
  <c r="F220" i="6"/>
  <c r="E220" i="6"/>
  <c r="D220" i="6"/>
  <c r="CG219" i="6"/>
  <c r="CA219" i="6"/>
  <c r="F219" i="6"/>
  <c r="E219" i="6"/>
  <c r="CG218" i="6"/>
  <c r="CA218" i="6" s="1"/>
  <c r="F218" i="6"/>
  <c r="D218" i="6" s="1"/>
  <c r="CH218" i="6" s="1"/>
  <c r="CB218" i="6" s="1"/>
  <c r="E218" i="6"/>
  <c r="CG217" i="6"/>
  <c r="CA217" i="6" s="1"/>
  <c r="F217" i="6"/>
  <c r="D217" i="6" s="1"/>
  <c r="E217" i="6"/>
  <c r="CG216" i="6"/>
  <c r="CA216" i="6" s="1"/>
  <c r="F216" i="6"/>
  <c r="E216" i="6"/>
  <c r="D216" i="6"/>
  <c r="CG215" i="6"/>
  <c r="CA215" i="6"/>
  <c r="F215" i="6"/>
  <c r="E215" i="6"/>
  <c r="D215" i="6" s="1"/>
  <c r="CG214" i="6"/>
  <c r="CA214" i="6" s="1"/>
  <c r="F214" i="6"/>
  <c r="E214" i="6"/>
  <c r="D214" i="6"/>
  <c r="CG213" i="6"/>
  <c r="CA213" i="6"/>
  <c r="F213" i="6"/>
  <c r="E213" i="6"/>
  <c r="D213" i="6" s="1"/>
  <c r="CG212" i="6"/>
  <c r="CA212" i="6" s="1"/>
  <c r="F212" i="6"/>
  <c r="D212" i="6" s="1"/>
  <c r="E212" i="6"/>
  <c r="CG211" i="6"/>
  <c r="CA211" i="6" s="1"/>
  <c r="F211" i="6"/>
  <c r="E211" i="6"/>
  <c r="CG210" i="6"/>
  <c r="CA210" i="6" s="1"/>
  <c r="F210" i="6"/>
  <c r="D210" i="6" s="1"/>
  <c r="E210" i="6"/>
  <c r="CG209" i="6"/>
  <c r="CA209" i="6" s="1"/>
  <c r="F209" i="6"/>
  <c r="E209" i="6"/>
  <c r="D209" i="6"/>
  <c r="CG208" i="6"/>
  <c r="CA208" i="6" s="1"/>
  <c r="F208" i="6"/>
  <c r="D208" i="6" s="1"/>
  <c r="E208" i="6"/>
  <c r="CG207" i="6"/>
  <c r="CA207" i="6" s="1"/>
  <c r="F207" i="6"/>
  <c r="E207" i="6"/>
  <c r="D207" i="6"/>
  <c r="CG206" i="6"/>
  <c r="CA206" i="6" s="1"/>
  <c r="F206" i="6"/>
  <c r="E206" i="6"/>
  <c r="D206" i="6"/>
  <c r="CH206" i="6" s="1"/>
  <c r="CB206" i="6" s="1"/>
  <c r="CG205" i="6"/>
  <c r="CA205" i="6"/>
  <c r="F205" i="6"/>
  <c r="E205" i="6"/>
  <c r="D205" i="6" s="1"/>
  <c r="CG204" i="6"/>
  <c r="CA204" i="6" s="1"/>
  <c r="F204" i="6"/>
  <c r="E204" i="6"/>
  <c r="CG203" i="6"/>
  <c r="CA203" i="6" s="1"/>
  <c r="F203" i="6"/>
  <c r="E203" i="6"/>
  <c r="F202" i="6"/>
  <c r="D202" i="6" s="1"/>
  <c r="CH202" i="6" s="1"/>
  <c r="CB202" i="6" s="1"/>
  <c r="AA202" i="6" s="1"/>
  <c r="E202" i="6"/>
  <c r="F201" i="6"/>
  <c r="D201" i="6" s="1"/>
  <c r="CH201" i="6" s="1"/>
  <c r="CB201" i="6" s="1"/>
  <c r="AA201" i="6" s="1"/>
  <c r="E201" i="6"/>
  <c r="F200" i="6"/>
  <c r="E200" i="6"/>
  <c r="F199" i="6"/>
  <c r="E199" i="6"/>
  <c r="D199" i="6" s="1"/>
  <c r="CH199" i="6" s="1"/>
  <c r="CB199" i="6" s="1"/>
  <c r="AA199" i="6" s="1"/>
  <c r="CG198" i="6"/>
  <c r="CA198" i="6" s="1"/>
  <c r="F198" i="6"/>
  <c r="D198" i="6" s="1"/>
  <c r="E198" i="6"/>
  <c r="CG197" i="6"/>
  <c r="CA197" i="6"/>
  <c r="F197" i="6"/>
  <c r="E197" i="6"/>
  <c r="CG196" i="6"/>
  <c r="CA196" i="6" s="1"/>
  <c r="F196" i="6"/>
  <c r="D196" i="6" s="1"/>
  <c r="CH196" i="6" s="1"/>
  <c r="CB196" i="6" s="1"/>
  <c r="E196" i="6"/>
  <c r="CG195" i="6"/>
  <c r="CA195" i="6" s="1"/>
  <c r="F195" i="6"/>
  <c r="E195" i="6"/>
  <c r="D195" i="6" s="1"/>
  <c r="CC195" i="6" s="1"/>
  <c r="F194" i="6"/>
  <c r="D194" i="6" s="1"/>
  <c r="CH194" i="6" s="1"/>
  <c r="CB194" i="6" s="1"/>
  <c r="AA194" i="6" s="1"/>
  <c r="E194" i="6"/>
  <c r="F193" i="6"/>
  <c r="E193" i="6"/>
  <c r="F192" i="6"/>
  <c r="D192" i="6" s="1"/>
  <c r="CH192" i="6" s="1"/>
  <c r="CB192" i="6" s="1"/>
  <c r="AA192" i="6" s="1"/>
  <c r="E192" i="6"/>
  <c r="F191" i="6"/>
  <c r="E191" i="6"/>
  <c r="D191" i="6" s="1"/>
  <c r="CH191" i="6" s="1"/>
  <c r="CB191" i="6" s="1"/>
  <c r="AA191" i="6" s="1"/>
  <c r="CG190" i="6"/>
  <c r="CA190" i="6"/>
  <c r="F190" i="6"/>
  <c r="E190" i="6"/>
  <c r="D190" i="6" s="1"/>
  <c r="CH190" i="6" s="1"/>
  <c r="CB190" i="6" s="1"/>
  <c r="CG189" i="6"/>
  <c r="CA189" i="6" s="1"/>
  <c r="F189" i="6"/>
  <c r="D189" i="6" s="1"/>
  <c r="E189" i="6"/>
  <c r="CG188" i="6"/>
  <c r="CA188" i="6" s="1"/>
  <c r="F188" i="6"/>
  <c r="D188" i="6" s="1"/>
  <c r="E188" i="6"/>
  <c r="CG187" i="6"/>
  <c r="CA187" i="6" s="1"/>
  <c r="F187" i="6"/>
  <c r="E187" i="6"/>
  <c r="CG186" i="6"/>
  <c r="CA186" i="6" s="1"/>
  <c r="F186" i="6"/>
  <c r="D186" i="6" s="1"/>
  <c r="CH186" i="6" s="1"/>
  <c r="CB186" i="6" s="1"/>
  <c r="E186" i="6"/>
  <c r="CG185" i="6"/>
  <c r="CA185" i="6"/>
  <c r="F185" i="6"/>
  <c r="E185" i="6"/>
  <c r="CG184" i="6"/>
  <c r="CA184" i="6"/>
  <c r="F184" i="6"/>
  <c r="E184" i="6"/>
  <c r="D184" i="6" s="1"/>
  <c r="CG183" i="6"/>
  <c r="CA183" i="6" s="1"/>
  <c r="F183" i="6"/>
  <c r="D183" i="6" s="1"/>
  <c r="E183" i="6"/>
  <c r="CG182" i="6"/>
  <c r="CA182" i="6"/>
  <c r="F182" i="6"/>
  <c r="E182" i="6"/>
  <c r="D182" i="6" s="1"/>
  <c r="CG181" i="6"/>
  <c r="CA181" i="6" s="1"/>
  <c r="F181" i="6"/>
  <c r="D181" i="6" s="1"/>
  <c r="E181" i="6"/>
  <c r="CG180" i="6"/>
  <c r="CA180" i="6"/>
  <c r="F180" i="6"/>
  <c r="E180" i="6"/>
  <c r="CG179" i="6"/>
  <c r="CA179" i="6"/>
  <c r="F179" i="6"/>
  <c r="E179" i="6"/>
  <c r="D179" i="6" s="1"/>
  <c r="CG178" i="6"/>
  <c r="CA178" i="6" s="1"/>
  <c r="F178" i="6"/>
  <c r="E178" i="6"/>
  <c r="CG177" i="6"/>
  <c r="CA177" i="6"/>
  <c r="F177" i="6"/>
  <c r="E177" i="6"/>
  <c r="D177" i="6" s="1"/>
  <c r="CG172" i="6"/>
  <c r="CA172" i="6" s="1"/>
  <c r="K172" i="6" s="1"/>
  <c r="D172" i="6"/>
  <c r="D171" i="6"/>
  <c r="CG171" i="6" s="1"/>
  <c r="CA171" i="6" s="1"/>
  <c r="K171" i="6" s="1"/>
  <c r="D170" i="6"/>
  <c r="CG170" i="6" s="1"/>
  <c r="CA170" i="6" s="1"/>
  <c r="K170" i="6" s="1"/>
  <c r="D169" i="6"/>
  <c r="CG169" i="6" s="1"/>
  <c r="CA169" i="6" s="1"/>
  <c r="K169" i="6" s="1"/>
  <c r="F163" i="6"/>
  <c r="D163" i="6" s="1"/>
  <c r="E163" i="6"/>
  <c r="F162" i="6"/>
  <c r="D162" i="6" s="1"/>
  <c r="CI162" i="6" s="1"/>
  <c r="CC162" i="6" s="1"/>
  <c r="E162" i="6"/>
  <c r="F161" i="6"/>
  <c r="D161" i="6" s="1"/>
  <c r="E161" i="6"/>
  <c r="F160" i="6"/>
  <c r="D160" i="6" s="1"/>
  <c r="E160" i="6"/>
  <c r="F155" i="6"/>
  <c r="E155" i="6"/>
  <c r="D155" i="6" s="1"/>
  <c r="CG155" i="6" s="1"/>
  <c r="CA155" i="6" s="1"/>
  <c r="Q155" i="6" s="1"/>
  <c r="F154" i="6"/>
  <c r="D154" i="6" s="1"/>
  <c r="CG154" i="6" s="1"/>
  <c r="CA154" i="6" s="1"/>
  <c r="Q154" i="6" s="1"/>
  <c r="E154" i="6"/>
  <c r="F153" i="6"/>
  <c r="E153" i="6"/>
  <c r="F152" i="6"/>
  <c r="E152" i="6"/>
  <c r="D152" i="6" s="1"/>
  <c r="CG152" i="6" s="1"/>
  <c r="CA152" i="6" s="1"/>
  <c r="Q152" i="6" s="1"/>
  <c r="F151" i="6"/>
  <c r="E151" i="6"/>
  <c r="D151" i="6" s="1"/>
  <c r="CG151" i="6" s="1"/>
  <c r="CA151" i="6" s="1"/>
  <c r="Q151" i="6" s="1"/>
  <c r="F150" i="6"/>
  <c r="E150" i="6"/>
  <c r="F149" i="6"/>
  <c r="E149" i="6"/>
  <c r="F148" i="6"/>
  <c r="E148" i="6"/>
  <c r="F147" i="6"/>
  <c r="E147" i="6"/>
  <c r="F146" i="6"/>
  <c r="E146" i="6"/>
  <c r="D146" i="6" s="1"/>
  <c r="CG146" i="6" s="1"/>
  <c r="CA146" i="6" s="1"/>
  <c r="Q146" i="6" s="1"/>
  <c r="F145" i="6"/>
  <c r="D145" i="6" s="1"/>
  <c r="CG145" i="6" s="1"/>
  <c r="CA145" i="6" s="1"/>
  <c r="Q145" i="6" s="1"/>
  <c r="E145" i="6"/>
  <c r="F144" i="6"/>
  <c r="E144" i="6"/>
  <c r="F143" i="6"/>
  <c r="D143" i="6" s="1"/>
  <c r="CG143" i="6" s="1"/>
  <c r="CA143" i="6" s="1"/>
  <c r="Q143" i="6" s="1"/>
  <c r="E143" i="6"/>
  <c r="F142" i="6"/>
  <c r="E142" i="6"/>
  <c r="D142" i="6"/>
  <c r="CG142" i="6" s="1"/>
  <c r="CA142" i="6" s="1"/>
  <c r="Q142" i="6" s="1"/>
  <c r="F141" i="6"/>
  <c r="E141" i="6"/>
  <c r="D141" i="6"/>
  <c r="CG141" i="6" s="1"/>
  <c r="CA141" i="6" s="1"/>
  <c r="Q141" i="6" s="1"/>
  <c r="E140" i="6"/>
  <c r="E139" i="6"/>
  <c r="E138" i="6"/>
  <c r="E137" i="6"/>
  <c r="Q136" i="6"/>
  <c r="F136" i="6"/>
  <c r="CG136" i="6" s="1"/>
  <c r="CA136" i="6" s="1"/>
  <c r="D136" i="6"/>
  <c r="F135" i="6"/>
  <c r="CG135" i="6" s="1"/>
  <c r="CA135" i="6" s="1"/>
  <c r="Q135" i="6" s="1"/>
  <c r="D135" i="6"/>
  <c r="F134" i="6"/>
  <c r="F133" i="6"/>
  <c r="CG132" i="6"/>
  <c r="CA132" i="6" s="1"/>
  <c r="Q132" i="6"/>
  <c r="F132" i="6"/>
  <c r="D132" i="6"/>
  <c r="F131" i="6"/>
  <c r="D131" i="6"/>
  <c r="P130" i="6"/>
  <c r="O130" i="6"/>
  <c r="N130" i="6"/>
  <c r="L130" i="6"/>
  <c r="F129" i="6"/>
  <c r="F128" i="6"/>
  <c r="D128" i="6" s="1"/>
  <c r="CG127" i="6"/>
  <c r="CA127" i="6" s="1"/>
  <c r="Q127" i="6" s="1"/>
  <c r="F127" i="6"/>
  <c r="D127" i="6" s="1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CG121" i="6"/>
  <c r="CA121" i="6" s="1"/>
  <c r="D121" i="6"/>
  <c r="CI120" i="6"/>
  <c r="CB120" i="6"/>
  <c r="D120" i="6"/>
  <c r="CH120" i="6" s="1"/>
  <c r="D119" i="6"/>
  <c r="CC119" i="6" s="1"/>
  <c r="CC118" i="6"/>
  <c r="D118" i="6"/>
  <c r="D117" i="6"/>
  <c r="CG117" i="6" s="1"/>
  <c r="CA117" i="6" s="1"/>
  <c r="D116" i="6"/>
  <c r="CC116" i="6" s="1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CI110" i="6"/>
  <c r="CC110" i="6"/>
  <c r="D110" i="6"/>
  <c r="CK110" i="6" s="1"/>
  <c r="CE110" i="6" s="1"/>
  <c r="CI109" i="6"/>
  <c r="CC109" i="6" s="1"/>
  <c r="D109" i="6"/>
  <c r="CI108" i="6"/>
  <c r="CH108" i="6"/>
  <c r="CC108" i="6"/>
  <c r="CB108" i="6"/>
  <c r="D108" i="6"/>
  <c r="CJ108" i="6" s="1"/>
  <c r="CI107" i="6"/>
  <c r="CC107" i="6" s="1"/>
  <c r="CG107" i="6"/>
  <c r="CA107" i="6" s="1"/>
  <c r="D107" i="6"/>
  <c r="CI106" i="6"/>
  <c r="CC106" i="6" s="1"/>
  <c r="D106" i="6"/>
  <c r="CI105" i="6"/>
  <c r="CC105" i="6" s="1"/>
  <c r="CD105" i="6"/>
  <c r="D105" i="6"/>
  <c r="CK104" i="6"/>
  <c r="CE104" i="6" s="1"/>
  <c r="CG104" i="6"/>
  <c r="CA104" i="6" s="1"/>
  <c r="D104" i="6"/>
  <c r="D103" i="6"/>
  <c r="CH103" i="6" s="1"/>
  <c r="CH102" i="6"/>
  <c r="D102" i="6"/>
  <c r="CI101" i="6"/>
  <c r="CC101" i="6" s="1"/>
  <c r="D101" i="6"/>
  <c r="CJ101" i="6" s="1"/>
  <c r="CJ100" i="6"/>
  <c r="CI100" i="6"/>
  <c r="CC100" i="6" s="1"/>
  <c r="CG100" i="6"/>
  <c r="CD100" i="6"/>
  <c r="CA100" i="6"/>
  <c r="D100" i="6"/>
  <c r="CH100" i="6" s="1"/>
  <c r="CK99" i="6"/>
  <c r="CE99" i="6" s="1"/>
  <c r="CI99" i="6"/>
  <c r="CC99" i="6"/>
  <c r="D99" i="6"/>
  <c r="CK98" i="6"/>
  <c r="CI98" i="6"/>
  <c r="CH98" i="6"/>
  <c r="CG98" i="6"/>
  <c r="CE98" i="6"/>
  <c r="CC98" i="6"/>
  <c r="CB98" i="6"/>
  <c r="T98" i="6" s="1"/>
  <c r="CA98" i="6"/>
  <c r="D98" i="6"/>
  <c r="CK97" i="6"/>
  <c r="CE97" i="6" s="1"/>
  <c r="CI97" i="6"/>
  <c r="CC97" i="6" s="1"/>
  <c r="CH97" i="6"/>
  <c r="CB97" i="6"/>
  <c r="D97" i="6"/>
  <c r="CG97" i="6" s="1"/>
  <c r="CA97" i="6" s="1"/>
  <c r="CK96" i="6"/>
  <c r="CI96" i="6"/>
  <c r="CH96" i="6"/>
  <c r="CG96" i="6"/>
  <c r="CE96" i="6"/>
  <c r="CC96" i="6"/>
  <c r="CB96" i="6"/>
  <c r="T96" i="6" s="1"/>
  <c r="CA96" i="6"/>
  <c r="D96" i="6"/>
  <c r="CK95" i="6"/>
  <c r="CE95" i="6" s="1"/>
  <c r="CG95" i="6"/>
  <c r="CA95" i="6" s="1"/>
  <c r="D95" i="6"/>
  <c r="CB94" i="6"/>
  <c r="D94" i="6"/>
  <c r="CH94" i="6" s="1"/>
  <c r="CJ93" i="6"/>
  <c r="CI93" i="6"/>
  <c r="CC93" i="6" s="1"/>
  <c r="CG93" i="6"/>
  <c r="CA93" i="6" s="1"/>
  <c r="CD93" i="6"/>
  <c r="CB93" i="6"/>
  <c r="D93" i="6"/>
  <c r="CH93" i="6" s="1"/>
  <c r="CI92" i="6"/>
  <c r="CC92" i="6" s="1"/>
  <c r="CB92" i="6"/>
  <c r="D92" i="6"/>
  <c r="CJ91" i="6"/>
  <c r="CI91" i="6"/>
  <c r="CC91" i="6" s="1"/>
  <c r="CG91" i="6"/>
  <c r="CA91" i="6" s="1"/>
  <c r="CD91" i="6"/>
  <c r="D91" i="6"/>
  <c r="CH91" i="6" s="1"/>
  <c r="CI90" i="6"/>
  <c r="CC90" i="6" s="1"/>
  <c r="D90" i="6"/>
  <c r="CB90" i="6" s="1"/>
  <c r="CJ89" i="6"/>
  <c r="CI89" i="6"/>
  <c r="CC89" i="6" s="1"/>
  <c r="CG89" i="6"/>
  <c r="CA89" i="6" s="1"/>
  <c r="CD89" i="6"/>
  <c r="CB89" i="6"/>
  <c r="D89" i="6"/>
  <c r="CH89" i="6" s="1"/>
  <c r="CI88" i="6"/>
  <c r="CC88" i="6" s="1"/>
  <c r="D88" i="6"/>
  <c r="CB88" i="6" s="1"/>
  <c r="CJ87" i="6"/>
  <c r="CI87" i="6"/>
  <c r="CC87" i="6" s="1"/>
  <c r="CG87" i="6"/>
  <c r="CD87" i="6"/>
  <c r="CA87" i="6"/>
  <c r="D87" i="6"/>
  <c r="CH87" i="6" s="1"/>
  <c r="CI86" i="6"/>
  <c r="CC86" i="6" s="1"/>
  <c r="D86" i="6"/>
  <c r="CJ85" i="6"/>
  <c r="CI85" i="6"/>
  <c r="CC85" i="6" s="1"/>
  <c r="CG85" i="6"/>
  <c r="CD85" i="6"/>
  <c r="CB85" i="6"/>
  <c r="CA85" i="6"/>
  <c r="D85" i="6"/>
  <c r="CH85" i="6" s="1"/>
  <c r="CJ84" i="6"/>
  <c r="CI84" i="6"/>
  <c r="CC84" i="6" s="1"/>
  <c r="CB84" i="6"/>
  <c r="D84" i="6"/>
  <c r="CK84" i="6" s="1"/>
  <c r="CE84" i="6" s="1"/>
  <c r="CI83" i="6"/>
  <c r="CC83" i="6" s="1"/>
  <c r="D83" i="6"/>
  <c r="CK83" i="6" s="1"/>
  <c r="CE83" i="6" s="1"/>
  <c r="CI82" i="6"/>
  <c r="CC82" i="6" s="1"/>
  <c r="D82" i="6"/>
  <c r="D78" i="6"/>
  <c r="D77" i="6"/>
  <c r="CG73" i="6"/>
  <c r="CA73" i="6" s="1"/>
  <c r="F73" i="6" s="1"/>
  <c r="CG72" i="6"/>
  <c r="CA72" i="6" s="1"/>
  <c r="F72" i="6" s="1"/>
  <c r="CG71" i="6"/>
  <c r="CA71" i="6" s="1"/>
  <c r="F71" i="6" s="1"/>
  <c r="CG70" i="6"/>
  <c r="CA70" i="6"/>
  <c r="F70" i="6" s="1"/>
  <c r="CG69" i="6"/>
  <c r="CA69" i="6" s="1"/>
  <c r="F69" i="6" s="1"/>
  <c r="CG68" i="6"/>
  <c r="CA68" i="6" s="1"/>
  <c r="F68" i="6" s="1"/>
  <c r="CG67" i="6"/>
  <c r="CA67" i="6"/>
  <c r="F67" i="6" s="1"/>
  <c r="CG66" i="6"/>
  <c r="CA66" i="6"/>
  <c r="F66" i="6" s="1"/>
  <c r="CG65" i="6"/>
  <c r="CA65" i="6" s="1"/>
  <c r="F65" i="6" s="1"/>
  <c r="CG64" i="6"/>
  <c r="CA64" i="6"/>
  <c r="F64" i="6" s="1"/>
  <c r="CG63" i="6"/>
  <c r="CA63" i="6" s="1"/>
  <c r="F63" i="6" s="1"/>
  <c r="AI60" i="6"/>
  <c r="AH60" i="6"/>
  <c r="AG60" i="6"/>
  <c r="AF60" i="6"/>
  <c r="AE60" i="6"/>
  <c r="AD60" i="6"/>
  <c r="AC60" i="6"/>
  <c r="AB60" i="6"/>
  <c r="AA60" i="6"/>
  <c r="Z60" i="6"/>
  <c r="Y60" i="6"/>
  <c r="CG59" i="6"/>
  <c r="CA59" i="6" s="1"/>
  <c r="F59" i="6"/>
  <c r="E59" i="6"/>
  <c r="D59" i="6" s="1"/>
  <c r="CH59" i="6" s="1"/>
  <c r="CB59" i="6" s="1"/>
  <c r="CG58" i="6"/>
  <c r="CA58" i="6"/>
  <c r="F58" i="6"/>
  <c r="D58" i="6" s="1"/>
  <c r="E58" i="6"/>
  <c r="CG57" i="6"/>
  <c r="CA57" i="6" s="1"/>
  <c r="F57" i="6"/>
  <c r="F60" i="6" s="1"/>
  <c r="E57" i="6"/>
  <c r="AI56" i="6"/>
  <c r="AH56" i="6"/>
  <c r="AG56" i="6"/>
  <c r="AF56" i="6"/>
  <c r="AE56" i="6"/>
  <c r="AD56" i="6"/>
  <c r="AC56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CG55" i="6"/>
  <c r="CA55" i="6" s="1"/>
  <c r="F55" i="6"/>
  <c r="E55" i="6"/>
  <c r="CG54" i="6"/>
  <c r="CA54" i="6" s="1"/>
  <c r="F54" i="6"/>
  <c r="E54" i="6"/>
  <c r="CG53" i="6"/>
  <c r="CA53" i="6"/>
  <c r="F53" i="6"/>
  <c r="E53" i="6"/>
  <c r="D53" i="6" s="1"/>
  <c r="CH53" i="6" s="1"/>
  <c r="CB53" i="6" s="1"/>
  <c r="CG52" i="6"/>
  <c r="CA52" i="6" s="1"/>
  <c r="F52" i="6"/>
  <c r="E52" i="6"/>
  <c r="CG51" i="6"/>
  <c r="CE51" i="6"/>
  <c r="CA51" i="6"/>
  <c r="F51" i="6"/>
  <c r="E51" i="6"/>
  <c r="D51" i="6"/>
  <c r="CG50" i="6"/>
  <c r="CA50" i="6"/>
  <c r="F50" i="6"/>
  <c r="E50" i="6"/>
  <c r="CG49" i="6"/>
  <c r="CA49" i="6"/>
  <c r="F49" i="6"/>
  <c r="D49" i="6" s="1"/>
  <c r="E49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F48" i="6" s="1"/>
  <c r="U48" i="6"/>
  <c r="E48" i="6" s="1"/>
  <c r="F47" i="6"/>
  <c r="D47" i="6" s="1"/>
  <c r="CK47" i="6" s="1"/>
  <c r="E47" i="6"/>
  <c r="CG46" i="6"/>
  <c r="CA46" i="6"/>
  <c r="F46" i="6"/>
  <c r="E46" i="6"/>
  <c r="D46" i="6" s="1"/>
  <c r="CH46" i="6" s="1"/>
  <c r="CB46" i="6" s="1"/>
  <c r="F45" i="6"/>
  <c r="E45" i="6"/>
  <c r="D45" i="6" s="1"/>
  <c r="F44" i="6"/>
  <c r="E44" i="6"/>
  <c r="D44" i="6" s="1"/>
  <c r="CD44" i="6" s="1"/>
  <c r="CG43" i="6"/>
  <c r="CA43" i="6"/>
  <c r="F43" i="6"/>
  <c r="E43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CG37" i="6"/>
  <c r="CA37" i="6" s="1"/>
  <c r="F37" i="6"/>
  <c r="E37" i="6"/>
  <c r="D37" i="6" s="1"/>
  <c r="CG36" i="6"/>
  <c r="CA36" i="6" s="1"/>
  <c r="F36" i="6"/>
  <c r="E36" i="6"/>
  <c r="D36" i="6" s="1"/>
  <c r="CJ36" i="6" s="1"/>
  <c r="CL35" i="6"/>
  <c r="CK35" i="6"/>
  <c r="CJ35" i="6"/>
  <c r="CI35" i="6"/>
  <c r="CH35" i="6"/>
  <c r="CG35" i="6"/>
  <c r="CF35" i="6"/>
  <c r="CE35" i="6"/>
  <c r="CD35" i="6"/>
  <c r="CC35" i="6"/>
  <c r="CB35" i="6"/>
  <c r="CA35" i="6"/>
  <c r="CG34" i="6"/>
  <c r="CA34" i="6"/>
  <c r="F34" i="6"/>
  <c r="E34" i="6"/>
  <c r="CG33" i="6"/>
  <c r="CA33" i="6"/>
  <c r="F33" i="6"/>
  <c r="E33" i="6"/>
  <c r="CG32" i="6"/>
  <c r="CA32" i="6"/>
  <c r="F32" i="6"/>
  <c r="E32" i="6"/>
  <c r="CG31" i="6"/>
  <c r="CA31" i="6"/>
  <c r="F31" i="6"/>
  <c r="E31" i="6"/>
  <c r="CG30" i="6"/>
  <c r="CA30" i="6" s="1"/>
  <c r="F30" i="6"/>
  <c r="E30" i="6"/>
  <c r="CG29" i="6"/>
  <c r="CA29" i="6" s="1"/>
  <c r="F29" i="6"/>
  <c r="E29" i="6"/>
  <c r="D29" i="6" s="1"/>
  <c r="CC29" i="6" s="1"/>
  <c r="CG28" i="6"/>
  <c r="CA28" i="6" s="1"/>
  <c r="F28" i="6"/>
  <c r="E28" i="6"/>
  <c r="D28" i="6" s="1"/>
  <c r="CG27" i="6"/>
  <c r="CA27" i="6" s="1"/>
  <c r="F27" i="6"/>
  <c r="E27" i="6"/>
  <c r="CG26" i="6"/>
  <c r="CA26" i="6"/>
  <c r="F26" i="6"/>
  <c r="E26" i="6"/>
  <c r="CG25" i="6"/>
  <c r="CA25" i="6" s="1"/>
  <c r="F25" i="6"/>
  <c r="E25" i="6"/>
  <c r="CG24" i="6"/>
  <c r="CA24" i="6"/>
  <c r="F24" i="6"/>
  <c r="E24" i="6"/>
  <c r="CG23" i="6"/>
  <c r="CA23" i="6" s="1"/>
  <c r="F23" i="6"/>
  <c r="E23" i="6"/>
  <c r="CG22" i="6"/>
  <c r="CA22" i="6" s="1"/>
  <c r="F22" i="6"/>
  <c r="E22" i="6"/>
  <c r="CL21" i="6"/>
  <c r="CK21" i="6"/>
  <c r="CJ21" i="6"/>
  <c r="CI21" i="6"/>
  <c r="CH21" i="6"/>
  <c r="CG21" i="6"/>
  <c r="CA21" i="6" s="1"/>
  <c r="CF21" i="6"/>
  <c r="CE21" i="6"/>
  <c r="CD21" i="6"/>
  <c r="CC21" i="6"/>
  <c r="CB21" i="6"/>
  <c r="CG20" i="6"/>
  <c r="CA20" i="6" s="1"/>
  <c r="F20" i="6"/>
  <c r="E20" i="6"/>
  <c r="D20" i="6" s="1"/>
  <c r="CG19" i="6"/>
  <c r="CA19" i="6"/>
  <c r="F19" i="6"/>
  <c r="E19" i="6"/>
  <c r="D19" i="6" s="1"/>
  <c r="CG15" i="6"/>
  <c r="CA15" i="6" s="1"/>
  <c r="CC15" i="6"/>
  <c r="F15" i="6"/>
  <c r="E15" i="6"/>
  <c r="D15" i="6" s="1"/>
  <c r="CK15" i="6" s="1"/>
  <c r="CG14" i="6"/>
  <c r="CA14" i="6" s="1"/>
  <c r="F14" i="6"/>
  <c r="E14" i="6"/>
  <c r="D14" i="6"/>
  <c r="CG13" i="6"/>
  <c r="CA13" i="6" s="1"/>
  <c r="F13" i="6"/>
  <c r="E13" i="6"/>
  <c r="D13" i="6" s="1"/>
  <c r="CC13" i="6" s="1"/>
  <c r="CG12" i="6"/>
  <c r="CA12" i="6"/>
  <c r="F12" i="6"/>
  <c r="E12" i="6"/>
  <c r="D12" i="6"/>
  <c r="CJ12" i="6" s="1"/>
  <c r="A5" i="6"/>
  <c r="A4" i="6"/>
  <c r="A3" i="6"/>
  <c r="A2" i="6"/>
  <c r="B301" i="8" l="1"/>
  <c r="AJ57" i="8"/>
  <c r="CH211" i="7"/>
  <c r="CB211" i="7" s="1"/>
  <c r="CC211" i="7"/>
  <c r="CI211" i="7"/>
  <c r="AL23" i="7"/>
  <c r="AL20" i="7"/>
  <c r="CH223" i="7"/>
  <c r="CB223" i="7" s="1"/>
  <c r="AA223" i="7" s="1"/>
  <c r="CC223" i="7"/>
  <c r="CI223" i="7"/>
  <c r="CH215" i="7"/>
  <c r="CB215" i="7" s="1"/>
  <c r="CC215" i="7"/>
  <c r="CI215" i="7"/>
  <c r="CH207" i="7"/>
  <c r="CB207" i="7" s="1"/>
  <c r="AA207" i="7" s="1"/>
  <c r="CC207" i="7"/>
  <c r="CI207" i="7"/>
  <c r="CH197" i="7"/>
  <c r="CB197" i="7" s="1"/>
  <c r="CC197" i="7"/>
  <c r="CI197" i="7"/>
  <c r="CH187" i="7"/>
  <c r="CB187" i="7" s="1"/>
  <c r="AA187" i="7" s="1"/>
  <c r="CC187" i="7"/>
  <c r="CI187" i="7"/>
  <c r="AE163" i="7"/>
  <c r="T85" i="7"/>
  <c r="T102" i="7"/>
  <c r="T94" i="7"/>
  <c r="AJ47" i="7"/>
  <c r="CK57" i="7"/>
  <c r="CH57" i="7"/>
  <c r="CC57" i="7"/>
  <c r="CJ57" i="7"/>
  <c r="CD57" i="7"/>
  <c r="CI57" i="7"/>
  <c r="CE57" i="7"/>
  <c r="CH221" i="7"/>
  <c r="CB221" i="7" s="1"/>
  <c r="CC221" i="7"/>
  <c r="CI221" i="7"/>
  <c r="CH213" i="7"/>
  <c r="CB213" i="7" s="1"/>
  <c r="AA213" i="7" s="1"/>
  <c r="CC213" i="7"/>
  <c r="CI213" i="7"/>
  <c r="CH205" i="7"/>
  <c r="CB205" i="7" s="1"/>
  <c r="CC205" i="7"/>
  <c r="CI205" i="7"/>
  <c r="CH195" i="7"/>
  <c r="CB195" i="7" s="1"/>
  <c r="AA195" i="7" s="1"/>
  <c r="CC195" i="7"/>
  <c r="CI195" i="7"/>
  <c r="CH185" i="7"/>
  <c r="CB185" i="7" s="1"/>
  <c r="CC185" i="7"/>
  <c r="CI185" i="7"/>
  <c r="T110" i="7"/>
  <c r="T105" i="7"/>
  <c r="T84" i="7"/>
  <c r="AE162" i="7"/>
  <c r="T82" i="7"/>
  <c r="AL36" i="7"/>
  <c r="AL24" i="7"/>
  <c r="AJ14" i="7"/>
  <c r="S121" i="7"/>
  <c r="T89" i="7"/>
  <c r="AJ12" i="7"/>
  <c r="CH219" i="7"/>
  <c r="CB219" i="7" s="1"/>
  <c r="CC219" i="7"/>
  <c r="CI219" i="7"/>
  <c r="CH203" i="7"/>
  <c r="CB203" i="7" s="1"/>
  <c r="AA203" i="7" s="1"/>
  <c r="CC203" i="7"/>
  <c r="CI203" i="7"/>
  <c r="CH225" i="7"/>
  <c r="CB225" i="7" s="1"/>
  <c r="CC225" i="7"/>
  <c r="CI225" i="7"/>
  <c r="CH217" i="7"/>
  <c r="CB217" i="7" s="1"/>
  <c r="AA217" i="7" s="1"/>
  <c r="CC217" i="7"/>
  <c r="CI217" i="7"/>
  <c r="CH209" i="7"/>
  <c r="CB209" i="7" s="1"/>
  <c r="CC209" i="7"/>
  <c r="CI209" i="7"/>
  <c r="CH189" i="7"/>
  <c r="CB189" i="7" s="1"/>
  <c r="AA189" i="7" s="1"/>
  <c r="CC189" i="7"/>
  <c r="CI189" i="7"/>
  <c r="T108" i="7"/>
  <c r="AE161" i="7"/>
  <c r="T99" i="7"/>
  <c r="T83" i="7"/>
  <c r="CH37" i="6"/>
  <c r="CB37" i="6" s="1"/>
  <c r="CI37" i="6"/>
  <c r="CE37" i="6"/>
  <c r="CD37" i="6"/>
  <c r="CD12" i="6"/>
  <c r="CK88" i="6"/>
  <c r="CE88" i="6" s="1"/>
  <c r="CE12" i="6"/>
  <c r="D24" i="6"/>
  <c r="D26" i="6"/>
  <c r="D30" i="6"/>
  <c r="D31" i="6"/>
  <c r="D48" i="6"/>
  <c r="CD83" i="6"/>
  <c r="CJ83" i="6"/>
  <c r="CD84" i="6"/>
  <c r="CH86" i="6"/>
  <c r="CG86" i="6"/>
  <c r="CA86" i="6" s="1"/>
  <c r="T86" i="6" s="1"/>
  <c r="CJ86" i="6"/>
  <c r="CD86" i="6"/>
  <c r="CK86" i="6"/>
  <c r="CE86" i="6" s="1"/>
  <c r="CG128" i="6"/>
  <c r="CA128" i="6" s="1"/>
  <c r="Q128" i="6" s="1"/>
  <c r="CG138" i="6"/>
  <c r="CA138" i="6" s="1"/>
  <c r="Q138" i="6" s="1"/>
  <c r="D138" i="6"/>
  <c r="CI210" i="6"/>
  <c r="CC210" i="6"/>
  <c r="CC223" i="6"/>
  <c r="AA223" i="6" s="1"/>
  <c r="CH223" i="6"/>
  <c r="CB223" i="6" s="1"/>
  <c r="CI223" i="6"/>
  <c r="CH82" i="6"/>
  <c r="CJ82" i="6"/>
  <c r="CD82" i="6"/>
  <c r="CG82" i="6"/>
  <c r="CA82" i="6" s="1"/>
  <c r="CH101" i="6"/>
  <c r="CB101" i="6"/>
  <c r="CK101" i="6"/>
  <c r="CE101" i="6" s="1"/>
  <c r="CC207" i="6"/>
  <c r="CH207" i="6"/>
  <c r="CB207" i="6" s="1"/>
  <c r="AA207" i="6" s="1"/>
  <c r="CI207" i="6"/>
  <c r="D32" i="6"/>
  <c r="D33" i="6"/>
  <c r="D52" i="6"/>
  <c r="D55" i="6"/>
  <c r="CB82" i="6"/>
  <c r="CK82" i="6"/>
  <c r="CE82" i="6" s="1"/>
  <c r="CB86" i="6"/>
  <c r="CH95" i="6"/>
  <c r="CB95" i="6"/>
  <c r="T95" i="6" s="1"/>
  <c r="T97" i="6"/>
  <c r="CD101" i="6"/>
  <c r="CJ102" i="6"/>
  <c r="CK102" i="6"/>
  <c r="CE102" i="6" s="1"/>
  <c r="CB102" i="6"/>
  <c r="T102" i="6" s="1"/>
  <c r="CG102" i="6"/>
  <c r="CA102" i="6" s="1"/>
  <c r="CJ104" i="6"/>
  <c r="CB104" i="6"/>
  <c r="CH104" i="6"/>
  <c r="CJ107" i="6"/>
  <c r="CH107" i="6"/>
  <c r="CB107" i="6"/>
  <c r="CD109" i="6"/>
  <c r="CK109" i="6"/>
  <c r="CE109" i="6" s="1"/>
  <c r="CD110" i="6"/>
  <c r="CG119" i="6"/>
  <c r="CA119" i="6" s="1"/>
  <c r="D129" i="6"/>
  <c r="CG129" i="6"/>
  <c r="CA129" i="6" s="1"/>
  <c r="Q129" i="6" s="1"/>
  <c r="CG134" i="6"/>
  <c r="CA134" i="6" s="1"/>
  <c r="Q134" i="6" s="1"/>
  <c r="D134" i="6"/>
  <c r="CH88" i="6"/>
  <c r="CJ88" i="6"/>
  <c r="CD88" i="6"/>
  <c r="CG88" i="6"/>
  <c r="CA88" i="6" s="1"/>
  <c r="T88" i="6" s="1"/>
  <c r="CH90" i="6"/>
  <c r="CG90" i="6"/>
  <c r="CA90" i="6" s="1"/>
  <c r="CJ90" i="6"/>
  <c r="CD90" i="6"/>
  <c r="CK90" i="6"/>
  <c r="CE90" i="6" s="1"/>
  <c r="CH116" i="6"/>
  <c r="CB116" i="6"/>
  <c r="CI116" i="6"/>
  <c r="D23" i="6"/>
  <c r="CI23" i="6" s="1"/>
  <c r="D25" i="6"/>
  <c r="D27" i="6"/>
  <c r="CC27" i="6" s="1"/>
  <c r="D34" i="6"/>
  <c r="AL35" i="6"/>
  <c r="D43" i="6"/>
  <c r="CK43" i="6" s="1"/>
  <c r="E56" i="6"/>
  <c r="D50" i="6"/>
  <c r="CH50" i="6" s="1"/>
  <c r="CB50" i="6" s="1"/>
  <c r="CH83" i="6"/>
  <c r="CB83" i="6"/>
  <c r="CG83" i="6"/>
  <c r="CA83" i="6" s="1"/>
  <c r="CH84" i="6"/>
  <c r="CG84" i="6"/>
  <c r="CA84" i="6" s="1"/>
  <c r="T84" i="6" s="1"/>
  <c r="CH92" i="6"/>
  <c r="CJ92" i="6"/>
  <c r="CD92" i="6"/>
  <c r="CG92" i="6"/>
  <c r="CA92" i="6" s="1"/>
  <c r="CK92" i="6"/>
  <c r="CE92" i="6" s="1"/>
  <c r="CK94" i="6"/>
  <c r="CE94" i="6" s="1"/>
  <c r="CG94" i="6"/>
  <c r="CA94" i="6" s="1"/>
  <c r="CG101" i="6"/>
  <c r="CA101" i="6" s="1"/>
  <c r="T101" i="6" s="1"/>
  <c r="CH118" i="6"/>
  <c r="CI118" i="6"/>
  <c r="CB118" i="6"/>
  <c r="CG140" i="6"/>
  <c r="CA140" i="6" s="1"/>
  <c r="Q140" i="6" s="1"/>
  <c r="D140" i="6"/>
  <c r="E229" i="6"/>
  <c r="D229" i="6" s="1"/>
  <c r="CK85" i="6"/>
  <c r="CE85" i="6" s="1"/>
  <c r="T85" i="6" s="1"/>
  <c r="CB87" i="6"/>
  <c r="T87" i="6" s="1"/>
  <c r="CK89" i="6"/>
  <c r="CE89" i="6" s="1"/>
  <c r="T89" i="6" s="1"/>
  <c r="CB91" i="6"/>
  <c r="T91" i="6" s="1"/>
  <c r="CK93" i="6"/>
  <c r="CE93" i="6" s="1"/>
  <c r="T93" i="6" s="1"/>
  <c r="CB100" i="6"/>
  <c r="T100" i="6" s="1"/>
  <c r="CC120" i="6"/>
  <c r="D150" i="6"/>
  <c r="CG150" i="6" s="1"/>
  <c r="CA150" i="6" s="1"/>
  <c r="Q150" i="6" s="1"/>
  <c r="D153" i="6"/>
  <c r="CG153" i="6" s="1"/>
  <c r="CA153" i="6" s="1"/>
  <c r="Q153" i="6" s="1"/>
  <c r="D197" i="6"/>
  <c r="D204" i="6"/>
  <c r="D211" i="6"/>
  <c r="D219" i="6"/>
  <c r="CC219" i="6" s="1"/>
  <c r="CC226" i="6"/>
  <c r="CK87" i="6"/>
  <c r="CE87" i="6" s="1"/>
  <c r="CK91" i="6"/>
  <c r="CE91" i="6" s="1"/>
  <c r="CK100" i="6"/>
  <c r="CE100" i="6" s="1"/>
  <c r="D147" i="6"/>
  <c r="CG147" i="6" s="1"/>
  <c r="CA147" i="6" s="1"/>
  <c r="Q147" i="6" s="1"/>
  <c r="D149" i="6"/>
  <c r="CG149" i="6" s="1"/>
  <c r="CA149" i="6" s="1"/>
  <c r="Q149" i="6" s="1"/>
  <c r="D178" i="6"/>
  <c r="D180" i="6"/>
  <c r="CI180" i="6" s="1"/>
  <c r="D185" i="6"/>
  <c r="D187" i="6"/>
  <c r="CC187" i="6" s="1"/>
  <c r="D200" i="6"/>
  <c r="CH200" i="6" s="1"/>
  <c r="CB200" i="6" s="1"/>
  <c r="AA200" i="6" s="1"/>
  <c r="D203" i="6"/>
  <c r="CC203" i="6" s="1"/>
  <c r="D227" i="6"/>
  <c r="CH14" i="6"/>
  <c r="CB14" i="6" s="1"/>
  <c r="CC14" i="6"/>
  <c r="CK14" i="6"/>
  <c r="CI14" i="6"/>
  <c r="CI20" i="6"/>
  <c r="CE20" i="6"/>
  <c r="CH20" i="6"/>
  <c r="CB20" i="6" s="1"/>
  <c r="CC20" i="6"/>
  <c r="CL20" i="6"/>
  <c r="CJ20" i="6"/>
  <c r="CL28" i="6"/>
  <c r="CH28" i="6"/>
  <c r="CB28" i="6" s="1"/>
  <c r="CD28" i="6"/>
  <c r="CK28" i="6"/>
  <c r="CF28" i="6"/>
  <c r="CJ28" i="6"/>
  <c r="CE28" i="6"/>
  <c r="CL30" i="6"/>
  <c r="CH30" i="6"/>
  <c r="CB30" i="6" s="1"/>
  <c r="CD30" i="6"/>
  <c r="CK30" i="6"/>
  <c r="CF30" i="6"/>
  <c r="CJ30" i="6"/>
  <c r="CE30" i="6"/>
  <c r="CL32" i="6"/>
  <c r="CH32" i="6"/>
  <c r="CB32" i="6" s="1"/>
  <c r="CD32" i="6"/>
  <c r="CK32" i="6"/>
  <c r="CF32" i="6"/>
  <c r="CJ32" i="6"/>
  <c r="CE32" i="6"/>
  <c r="CL34" i="6"/>
  <c r="CH34" i="6"/>
  <c r="CB34" i="6" s="1"/>
  <c r="CD34" i="6"/>
  <c r="CK34" i="6"/>
  <c r="CF34" i="6"/>
  <c r="CJ34" i="6"/>
  <c r="CE34" i="6"/>
  <c r="CK58" i="6"/>
  <c r="CH58" i="6"/>
  <c r="CB58" i="6" s="1"/>
  <c r="AJ58" i="6" s="1"/>
  <c r="CC58" i="6"/>
  <c r="CI58" i="6"/>
  <c r="CE58" i="6"/>
  <c r="CJ58" i="6"/>
  <c r="CH161" i="6"/>
  <c r="CB161" i="6" s="1"/>
  <c r="CG161" i="6"/>
  <c r="CA161" i="6" s="1"/>
  <c r="CJ161" i="6"/>
  <c r="CD161" i="6" s="1"/>
  <c r="CI161" i="6"/>
  <c r="CC161" i="6" s="1"/>
  <c r="CH180" i="6"/>
  <c r="CB180" i="6" s="1"/>
  <c r="CC180" i="6"/>
  <c r="AA180" i="6" s="1"/>
  <c r="CI216" i="6"/>
  <c r="CC216" i="6"/>
  <c r="CH216" i="6"/>
  <c r="CB216" i="6" s="1"/>
  <c r="CJ13" i="6"/>
  <c r="CE13" i="6"/>
  <c r="CI13" i="6"/>
  <c r="CD13" i="6"/>
  <c r="CD14" i="6"/>
  <c r="CJ14" i="6"/>
  <c r="CK19" i="6"/>
  <c r="CC19" i="6"/>
  <c r="CJ19" i="6"/>
  <c r="CF19" i="6"/>
  <c r="CH19" i="6"/>
  <c r="CB19" i="6" s="1"/>
  <c r="CD20" i="6"/>
  <c r="CK20" i="6"/>
  <c r="D22" i="6"/>
  <c r="E38" i="6"/>
  <c r="CL24" i="6"/>
  <c r="CH24" i="6"/>
  <c r="CB24" i="6" s="1"/>
  <c r="CD24" i="6"/>
  <c r="CK24" i="6"/>
  <c r="CF24" i="6"/>
  <c r="CE24" i="6"/>
  <c r="CL25" i="6"/>
  <c r="CH25" i="6"/>
  <c r="CB25" i="6" s="1"/>
  <c r="CD25" i="6"/>
  <c r="CK25" i="6"/>
  <c r="CF25" i="6"/>
  <c r="CE25" i="6"/>
  <c r="CL26" i="6"/>
  <c r="CH26" i="6"/>
  <c r="CB26" i="6" s="1"/>
  <c r="CD26" i="6"/>
  <c r="CK26" i="6"/>
  <c r="CF26" i="6"/>
  <c r="CE26" i="6"/>
  <c r="CL27" i="6"/>
  <c r="CH27" i="6"/>
  <c r="CB27" i="6" s="1"/>
  <c r="CD27" i="6"/>
  <c r="CK27" i="6"/>
  <c r="CF27" i="6"/>
  <c r="CJ27" i="6"/>
  <c r="CE27" i="6"/>
  <c r="CI28" i="6"/>
  <c r="CI30" i="6"/>
  <c r="CI32" i="6"/>
  <c r="CI34" i="6"/>
  <c r="CI49" i="6"/>
  <c r="CD49" i="6"/>
  <c r="CJ49" i="6"/>
  <c r="CC49" i="6"/>
  <c r="CH49" i="6"/>
  <c r="CB49" i="6" s="1"/>
  <c r="CK49" i="6"/>
  <c r="CJ106" i="6"/>
  <c r="CG106" i="6"/>
  <c r="CA106" i="6" s="1"/>
  <c r="CD106" i="6"/>
  <c r="CK106" i="6"/>
  <c r="CE106" i="6" s="1"/>
  <c r="CB106" i="6"/>
  <c r="CG137" i="6"/>
  <c r="CA137" i="6" s="1"/>
  <c r="Q137" i="6" s="1"/>
  <c r="D137" i="6"/>
  <c r="CI198" i="6"/>
  <c r="CC198" i="6"/>
  <c r="CC209" i="6"/>
  <c r="CI209" i="6"/>
  <c r="CH209" i="6"/>
  <c r="CB209" i="6" s="1"/>
  <c r="AA209" i="6" s="1"/>
  <c r="CH13" i="6"/>
  <c r="CB13" i="6" s="1"/>
  <c r="AJ13" i="6" s="1"/>
  <c r="CE14" i="6"/>
  <c r="CJ15" i="6"/>
  <c r="CE15" i="6"/>
  <c r="CI15" i="6"/>
  <c r="CD15" i="6"/>
  <c r="CD19" i="6"/>
  <c r="CI19" i="6"/>
  <c r="CF20" i="6"/>
  <c r="CL29" i="6"/>
  <c r="CH29" i="6"/>
  <c r="CB29" i="6" s="1"/>
  <c r="CD29" i="6"/>
  <c r="CK29" i="6"/>
  <c r="CF29" i="6"/>
  <c r="CJ29" i="6"/>
  <c r="CE29" i="6"/>
  <c r="CL31" i="6"/>
  <c r="CF31" i="6"/>
  <c r="CJ33" i="6"/>
  <c r="CK36" i="6"/>
  <c r="CC36" i="6"/>
  <c r="CI36" i="6"/>
  <c r="CE36" i="6"/>
  <c r="CH36" i="6"/>
  <c r="CB36" i="6" s="1"/>
  <c r="CD36" i="6"/>
  <c r="CL36" i="6"/>
  <c r="CF36" i="6"/>
  <c r="CH44" i="6"/>
  <c r="CB44" i="6" s="1"/>
  <c r="CK44" i="6"/>
  <c r="CJ44" i="6"/>
  <c r="CE44" i="6"/>
  <c r="CK45" i="6"/>
  <c r="CD45" i="6"/>
  <c r="CJ45" i="6"/>
  <c r="CH45" i="6"/>
  <c r="CB45" i="6" s="1"/>
  <c r="CE45" i="6"/>
  <c r="CI46" i="6"/>
  <c r="CD46" i="6"/>
  <c r="CK46" i="6"/>
  <c r="CE46" i="6"/>
  <c r="AJ46" i="6" s="1"/>
  <c r="CJ46" i="6"/>
  <c r="CC46" i="6"/>
  <c r="CI47" i="6"/>
  <c r="CC47" i="6"/>
  <c r="CJ47" i="6"/>
  <c r="CH47" i="6"/>
  <c r="CB47" i="6" s="1"/>
  <c r="CE47" i="6"/>
  <c r="CI52" i="6"/>
  <c r="CD52" i="6"/>
  <c r="CK52" i="6"/>
  <c r="CE52" i="6"/>
  <c r="CH52" i="6"/>
  <c r="CB52" i="6" s="1"/>
  <c r="CC52" i="6"/>
  <c r="CD58" i="6"/>
  <c r="CH106" i="6"/>
  <c r="CH183" i="6"/>
  <c r="CB183" i="6" s="1"/>
  <c r="CI183" i="6"/>
  <c r="CC183" i="6"/>
  <c r="CI204" i="6"/>
  <c r="CH204" i="6"/>
  <c r="CB204" i="6" s="1"/>
  <c r="CC204" i="6"/>
  <c r="CH215" i="6"/>
  <c r="CB215" i="6" s="1"/>
  <c r="CI215" i="6"/>
  <c r="CC215" i="6"/>
  <c r="AA215" i="6" s="1"/>
  <c r="CI224" i="6"/>
  <c r="CC224" i="6"/>
  <c r="CH224" i="6"/>
  <c r="CB224" i="6" s="1"/>
  <c r="CH12" i="6"/>
  <c r="CB12" i="6" s="1"/>
  <c r="CC12" i="6"/>
  <c r="CK12" i="6"/>
  <c r="CI12" i="6"/>
  <c r="CK13" i="6"/>
  <c r="CH15" i="6"/>
  <c r="CB15" i="6" s="1"/>
  <c r="AJ15" i="6" s="1"/>
  <c r="CE19" i="6"/>
  <c r="CL19" i="6"/>
  <c r="AL21" i="6"/>
  <c r="CI24" i="6"/>
  <c r="CI25" i="6"/>
  <c r="CI26" i="6"/>
  <c r="CI27" i="6"/>
  <c r="CC28" i="6"/>
  <c r="CI29" i="6"/>
  <c r="CC30" i="6"/>
  <c r="CI31" i="6"/>
  <c r="CC32" i="6"/>
  <c r="CC34" i="6"/>
  <c r="CD47" i="6"/>
  <c r="CE49" i="6"/>
  <c r="CJ52" i="6"/>
  <c r="D54" i="6"/>
  <c r="F56" i="6"/>
  <c r="CG103" i="6"/>
  <c r="CA103" i="6" s="1"/>
  <c r="CJ103" i="6"/>
  <c r="CB103" i="6"/>
  <c r="CD103" i="6"/>
  <c r="CK103" i="6"/>
  <c r="CE103" i="6" s="1"/>
  <c r="CG133" i="6"/>
  <c r="CA133" i="6" s="1"/>
  <c r="Q133" i="6" s="1"/>
  <c r="D133" i="6"/>
  <c r="CH160" i="6"/>
  <c r="CB160" i="6" s="1"/>
  <c r="CJ160" i="6"/>
  <c r="CD160" i="6" s="1"/>
  <c r="CI160" i="6"/>
  <c r="CC160" i="6" s="1"/>
  <c r="CG160" i="6"/>
  <c r="CA160" i="6" s="1"/>
  <c r="CH181" i="6"/>
  <c r="CB181" i="6" s="1"/>
  <c r="CI181" i="6"/>
  <c r="CC181" i="6"/>
  <c r="AA181" i="6" s="1"/>
  <c r="CH198" i="6"/>
  <c r="CB198" i="6" s="1"/>
  <c r="AA198" i="6" s="1"/>
  <c r="CH213" i="6"/>
  <c r="CB213" i="6" s="1"/>
  <c r="CI213" i="6"/>
  <c r="CC213" i="6"/>
  <c r="AA216" i="6"/>
  <c r="CI220" i="6"/>
  <c r="CH220" i="6"/>
  <c r="CB220" i="6" s="1"/>
  <c r="CC220" i="6"/>
  <c r="AA220" i="6" s="1"/>
  <c r="CH221" i="6"/>
  <c r="CB221" i="6" s="1"/>
  <c r="CC221" i="6"/>
  <c r="CI221" i="6"/>
  <c r="CH43" i="6"/>
  <c r="CB43" i="6" s="1"/>
  <c r="CI50" i="6"/>
  <c r="CD50" i="6"/>
  <c r="CJ50" i="6"/>
  <c r="CC50" i="6"/>
  <c r="CK50" i="6"/>
  <c r="CK53" i="6"/>
  <c r="CJ53" i="6"/>
  <c r="CE53" i="6"/>
  <c r="CC53" i="6"/>
  <c r="CI53" i="6"/>
  <c r="CI59" i="6"/>
  <c r="CD59" i="6"/>
  <c r="CJ59" i="6"/>
  <c r="CC59" i="6"/>
  <c r="CK59" i="6"/>
  <c r="CJ105" i="6"/>
  <c r="CH105" i="6"/>
  <c r="CB105" i="6"/>
  <c r="CG105" i="6"/>
  <c r="CA105" i="6" s="1"/>
  <c r="CH117" i="6"/>
  <c r="CB117" i="6"/>
  <c r="CI117" i="6"/>
  <c r="CH121" i="6"/>
  <c r="CB121" i="6"/>
  <c r="CI121" i="6"/>
  <c r="CG139" i="6"/>
  <c r="CA139" i="6" s="1"/>
  <c r="Q139" i="6" s="1"/>
  <c r="D139" i="6"/>
  <c r="CH162" i="6"/>
  <c r="CB162" i="6" s="1"/>
  <c r="CJ162" i="6"/>
  <c r="CD162" i="6" s="1"/>
  <c r="CH163" i="6"/>
  <c r="CB163" i="6" s="1"/>
  <c r="CG163" i="6"/>
  <c r="CA163" i="6" s="1"/>
  <c r="CI163" i="6"/>
  <c r="CC163" i="6" s="1"/>
  <c r="CI179" i="6"/>
  <c r="CC179" i="6"/>
  <c r="CH179" i="6"/>
  <c r="CB179" i="6" s="1"/>
  <c r="CI196" i="6"/>
  <c r="CC196" i="6"/>
  <c r="AA196" i="6" s="1"/>
  <c r="CI212" i="6"/>
  <c r="CH212" i="6"/>
  <c r="CB212" i="6" s="1"/>
  <c r="CC212" i="6"/>
  <c r="CI237" i="6"/>
  <c r="CC237" i="6"/>
  <c r="CG237" i="6"/>
  <c r="CA237" i="6" s="1"/>
  <c r="Q237" i="6" s="1"/>
  <c r="CK37" i="6"/>
  <c r="CC37" i="6"/>
  <c r="CF37" i="6"/>
  <c r="CJ37" i="6"/>
  <c r="CD43" i="6"/>
  <c r="CI43" i="6"/>
  <c r="CE50" i="6"/>
  <c r="CK51" i="6"/>
  <c r="CI51" i="6"/>
  <c r="CD51" i="6"/>
  <c r="CH51" i="6"/>
  <c r="CB51" i="6" s="1"/>
  <c r="CD53" i="6"/>
  <c r="CD55" i="6"/>
  <c r="CI55" i="6"/>
  <c r="CE59" i="6"/>
  <c r="CG99" i="6"/>
  <c r="CA99" i="6" s="1"/>
  <c r="T99" i="6" s="1"/>
  <c r="CB99" i="6"/>
  <c r="CH99" i="6"/>
  <c r="CD108" i="6"/>
  <c r="CK108" i="6"/>
  <c r="CE108" i="6" s="1"/>
  <c r="CJ110" i="6"/>
  <c r="CG110" i="6"/>
  <c r="CA110" i="6" s="1"/>
  <c r="CH110" i="6"/>
  <c r="CG131" i="6"/>
  <c r="CA131" i="6" s="1"/>
  <c r="Q131" i="6" s="1"/>
  <c r="F130" i="6"/>
  <c r="D130" i="6" s="1"/>
  <c r="CJ163" i="6"/>
  <c r="CD163" i="6" s="1"/>
  <c r="CC177" i="6"/>
  <c r="AA177" i="6" s="1"/>
  <c r="CI177" i="6"/>
  <c r="CH177" i="6"/>
  <c r="CB177" i="6" s="1"/>
  <c r="AA210" i="6"/>
  <c r="CI222" i="6"/>
  <c r="CC222" i="6"/>
  <c r="CC225" i="6"/>
  <c r="AA225" i="6" s="1"/>
  <c r="CI225" i="6"/>
  <c r="CH225" i="6"/>
  <c r="CB225" i="6" s="1"/>
  <c r="F38" i="6"/>
  <c r="CL37" i="6"/>
  <c r="CE43" i="6"/>
  <c r="CJ43" i="6"/>
  <c r="CC51" i="6"/>
  <c r="CJ51" i="6"/>
  <c r="CE55" i="6"/>
  <c r="CJ55" i="6"/>
  <c r="E60" i="6"/>
  <c r="D60" i="6" s="1"/>
  <c r="D57" i="6"/>
  <c r="CK105" i="6"/>
  <c r="CE105" i="6" s="1"/>
  <c r="CG108" i="6"/>
  <c r="CA108" i="6" s="1"/>
  <c r="CJ109" i="6"/>
  <c r="CH109" i="6"/>
  <c r="CB109" i="6"/>
  <c r="CG109" i="6"/>
  <c r="CA109" i="6" s="1"/>
  <c r="CB110" i="6"/>
  <c r="CC117" i="6"/>
  <c r="CH119" i="6"/>
  <c r="CB119" i="6"/>
  <c r="S119" i="6" s="1"/>
  <c r="CI119" i="6"/>
  <c r="CC121" i="6"/>
  <c r="D148" i="6"/>
  <c r="CG148" i="6" s="1"/>
  <c r="CA148" i="6" s="1"/>
  <c r="Q148" i="6" s="1"/>
  <c r="CG162" i="6"/>
  <c r="CA162" i="6" s="1"/>
  <c r="CI184" i="6"/>
  <c r="CC184" i="6"/>
  <c r="CH184" i="6"/>
  <c r="CB184" i="6" s="1"/>
  <c r="CI188" i="6"/>
  <c r="CH188" i="6"/>
  <c r="CB188" i="6" s="1"/>
  <c r="CC188" i="6"/>
  <c r="CH189" i="6"/>
  <c r="CB189" i="6" s="1"/>
  <c r="CC189" i="6"/>
  <c r="CI189" i="6"/>
  <c r="CI195" i="6"/>
  <c r="CH195" i="6"/>
  <c r="CB195" i="6" s="1"/>
  <c r="AA195" i="6" s="1"/>
  <c r="CI206" i="6"/>
  <c r="CC206" i="6"/>
  <c r="AA206" i="6" s="1"/>
  <c r="CI211" i="6"/>
  <c r="CC211" i="6"/>
  <c r="CH211" i="6"/>
  <c r="CB211" i="6" s="1"/>
  <c r="CC217" i="6"/>
  <c r="CI217" i="6"/>
  <c r="CH217" i="6"/>
  <c r="CB217" i="6" s="1"/>
  <c r="CH222" i="6"/>
  <c r="CB222" i="6" s="1"/>
  <c r="AA222" i="6" s="1"/>
  <c r="CI239" i="6"/>
  <c r="CG239" i="6"/>
  <c r="CA239" i="6" s="1"/>
  <c r="Q239" i="6" s="1"/>
  <c r="CD107" i="6"/>
  <c r="CK107" i="6"/>
  <c r="CE107" i="6" s="1"/>
  <c r="D111" i="6"/>
  <c r="CG116" i="6"/>
  <c r="CA116" i="6" s="1"/>
  <c r="S116" i="6" s="1"/>
  <c r="CG118" i="6"/>
  <c r="CA118" i="6" s="1"/>
  <c r="S118" i="6" s="1"/>
  <c r="CG120" i="6"/>
  <c r="CA120" i="6" s="1"/>
  <c r="S120" i="6" s="1"/>
  <c r="D122" i="6"/>
  <c r="D144" i="6"/>
  <c r="CG144" i="6" s="1"/>
  <c r="CA144" i="6" s="1"/>
  <c r="Q144" i="6" s="1"/>
  <c r="CI190" i="6"/>
  <c r="CC190" i="6"/>
  <c r="AA190" i="6" s="1"/>
  <c r="CH205" i="6"/>
  <c r="CB205" i="6" s="1"/>
  <c r="CC205" i="6"/>
  <c r="AA205" i="6" s="1"/>
  <c r="CI205" i="6"/>
  <c r="CI208" i="6"/>
  <c r="CC208" i="6"/>
  <c r="CH208" i="6"/>
  <c r="CB208" i="6" s="1"/>
  <c r="AA208" i="6" s="1"/>
  <c r="AA219" i="6"/>
  <c r="CI236" i="6"/>
  <c r="CG236" i="6"/>
  <c r="CA236" i="6" s="1"/>
  <c r="CC236" i="6"/>
  <c r="CD102" i="6"/>
  <c r="CD104" i="6"/>
  <c r="T104" i="6" s="1"/>
  <c r="AA179" i="6"/>
  <c r="CI182" i="6"/>
  <c r="CH182" i="6"/>
  <c r="CB182" i="6" s="1"/>
  <c r="AA182" i="6" s="1"/>
  <c r="CC182" i="6"/>
  <c r="CI186" i="6"/>
  <c r="CC186" i="6"/>
  <c r="AA186" i="6" s="1"/>
  <c r="CI187" i="6"/>
  <c r="CH187" i="6"/>
  <c r="CB187" i="6" s="1"/>
  <c r="AA187" i="6" s="1"/>
  <c r="D193" i="6"/>
  <c r="CH193" i="6" s="1"/>
  <c r="CB193" i="6" s="1"/>
  <c r="AA193" i="6" s="1"/>
  <c r="CI203" i="6"/>
  <c r="CH203" i="6"/>
  <c r="CB203" i="6" s="1"/>
  <c r="AA203" i="6" s="1"/>
  <c r="CI214" i="6"/>
  <c r="CH214" i="6"/>
  <c r="CB214" i="6" s="1"/>
  <c r="AA214" i="6" s="1"/>
  <c r="CC214" i="6"/>
  <c r="CI218" i="6"/>
  <c r="CC218" i="6"/>
  <c r="AA218" i="6" s="1"/>
  <c r="CI219" i="6"/>
  <c r="CH219" i="6"/>
  <c r="CB219" i="6" s="1"/>
  <c r="CH178" i="6"/>
  <c r="CB178" i="6" s="1"/>
  <c r="AA183" i="6"/>
  <c r="CH210" i="6"/>
  <c r="CB210" i="6" s="1"/>
  <c r="AA217" i="6"/>
  <c r="CH226" i="6"/>
  <c r="CB226" i="6" s="1"/>
  <c r="E230" i="6"/>
  <c r="D230" i="6" s="1"/>
  <c r="CI235" i="6"/>
  <c r="CC235" i="6"/>
  <c r="Q235" i="6" s="1"/>
  <c r="CI240" i="6"/>
  <c r="CC240" i="6"/>
  <c r="Q240" i="6" s="1"/>
  <c r="AA189" i="6"/>
  <c r="E246" i="5"/>
  <c r="D246" i="5"/>
  <c r="CH240" i="5"/>
  <c r="CB240" i="5" s="1"/>
  <c r="D240" i="5"/>
  <c r="CH239" i="5"/>
  <c r="CB239" i="5" s="1"/>
  <c r="D239" i="5"/>
  <c r="CH237" i="5"/>
  <c r="CB237" i="5" s="1"/>
  <c r="D237" i="5"/>
  <c r="CH236" i="5"/>
  <c r="CB236" i="5" s="1"/>
  <c r="D236" i="5"/>
  <c r="CI236" i="5" s="1"/>
  <c r="CH235" i="5"/>
  <c r="CB235" i="5" s="1"/>
  <c r="CG235" i="5"/>
  <c r="CA235" i="5" s="1"/>
  <c r="D235" i="5"/>
  <c r="CI235" i="5" s="1"/>
  <c r="Z230" i="5"/>
  <c r="Y230" i="5"/>
  <c r="X230" i="5"/>
  <c r="W230" i="5"/>
  <c r="V230" i="5"/>
  <c r="U230" i="5"/>
  <c r="T230" i="5"/>
  <c r="S230" i="5"/>
  <c r="R230" i="5"/>
  <c r="Q230" i="5"/>
  <c r="P230" i="5"/>
  <c r="O230" i="5"/>
  <c r="N230" i="5"/>
  <c r="M230" i="5"/>
  <c r="L230" i="5"/>
  <c r="K230" i="5"/>
  <c r="J230" i="5"/>
  <c r="I230" i="5"/>
  <c r="E230" i="5" s="1"/>
  <c r="H230" i="5"/>
  <c r="G230" i="5"/>
  <c r="Z229" i="5"/>
  <c r="Y229" i="5"/>
  <c r="X229" i="5"/>
  <c r="W229" i="5"/>
  <c r="V229" i="5"/>
  <c r="U229" i="5"/>
  <c r="T229" i="5"/>
  <c r="S229" i="5"/>
  <c r="R229" i="5"/>
  <c r="Q229" i="5"/>
  <c r="P229" i="5"/>
  <c r="O229" i="5"/>
  <c r="N229" i="5"/>
  <c r="M229" i="5"/>
  <c r="L229" i="5"/>
  <c r="K229" i="5"/>
  <c r="J229" i="5"/>
  <c r="I229" i="5"/>
  <c r="H229" i="5"/>
  <c r="G229" i="5"/>
  <c r="Z228" i="5"/>
  <c r="Y228" i="5"/>
  <c r="X228" i="5"/>
  <c r="W228" i="5"/>
  <c r="V228" i="5"/>
  <c r="U228" i="5"/>
  <c r="T228" i="5"/>
  <c r="S228" i="5"/>
  <c r="R228" i="5"/>
  <c r="Q228" i="5"/>
  <c r="P228" i="5"/>
  <c r="O228" i="5"/>
  <c r="N228" i="5"/>
  <c r="M228" i="5"/>
  <c r="L228" i="5"/>
  <c r="K228" i="5"/>
  <c r="J228" i="5"/>
  <c r="I228" i="5"/>
  <c r="H228" i="5"/>
  <c r="G228" i="5"/>
  <c r="E228" i="5" s="1"/>
  <c r="F228" i="5"/>
  <c r="Z227" i="5"/>
  <c r="Y227" i="5"/>
  <c r="X227" i="5"/>
  <c r="W227" i="5"/>
  <c r="V227" i="5"/>
  <c r="U227" i="5"/>
  <c r="T227" i="5"/>
  <c r="S227" i="5"/>
  <c r="R227" i="5"/>
  <c r="Q227" i="5"/>
  <c r="P227" i="5"/>
  <c r="O227" i="5"/>
  <c r="N227" i="5"/>
  <c r="M227" i="5"/>
  <c r="L227" i="5"/>
  <c r="K227" i="5"/>
  <c r="J227" i="5"/>
  <c r="I227" i="5"/>
  <c r="H227" i="5"/>
  <c r="F227" i="5" s="1"/>
  <c r="G227" i="5"/>
  <c r="E227" i="5" s="1"/>
  <c r="D227" i="5" s="1"/>
  <c r="CG226" i="5"/>
  <c r="CA226" i="5" s="1"/>
  <c r="F226" i="5"/>
  <c r="E226" i="5"/>
  <c r="D226" i="5"/>
  <c r="CH226" i="5" s="1"/>
  <c r="CB226" i="5" s="1"/>
  <c r="CG225" i="5"/>
  <c r="CA225" i="5" s="1"/>
  <c r="F225" i="5"/>
  <c r="E225" i="5"/>
  <c r="CG224" i="5"/>
  <c r="CA224" i="5" s="1"/>
  <c r="F224" i="5"/>
  <c r="D224" i="5" s="1"/>
  <c r="E224" i="5"/>
  <c r="CG223" i="5"/>
  <c r="CA223" i="5" s="1"/>
  <c r="F223" i="5"/>
  <c r="E223" i="5"/>
  <c r="D223" i="5"/>
  <c r="CC223" i="5" s="1"/>
  <c r="CG222" i="5"/>
  <c r="CA222" i="5" s="1"/>
  <c r="F222" i="5"/>
  <c r="E222" i="5"/>
  <c r="D222" i="5" s="1"/>
  <c r="CG221" i="5"/>
  <c r="CA221" i="5"/>
  <c r="F221" i="5"/>
  <c r="E221" i="5"/>
  <c r="D221" i="5" s="1"/>
  <c r="CG220" i="5"/>
  <c r="CA220" i="5"/>
  <c r="F220" i="5"/>
  <c r="E220" i="5"/>
  <c r="D220" i="5"/>
  <c r="CG219" i="5"/>
  <c r="CA219" i="5" s="1"/>
  <c r="F219" i="5"/>
  <c r="E219" i="5"/>
  <c r="D219" i="5" s="1"/>
  <c r="CC219" i="5" s="1"/>
  <c r="CG218" i="5"/>
  <c r="CA218" i="5" s="1"/>
  <c r="F218" i="5"/>
  <c r="D218" i="5" s="1"/>
  <c r="CC218" i="5" s="1"/>
  <c r="E218" i="5"/>
  <c r="CG217" i="5"/>
  <c r="CA217" i="5"/>
  <c r="F217" i="5"/>
  <c r="D217" i="5" s="1"/>
  <c r="CH217" i="5" s="1"/>
  <c r="CB217" i="5" s="1"/>
  <c r="E217" i="5"/>
  <c r="CG216" i="5"/>
  <c r="CA216" i="5" s="1"/>
  <c r="F216" i="5"/>
  <c r="E216" i="5"/>
  <c r="CG215" i="5"/>
  <c r="CA215" i="5"/>
  <c r="F215" i="5"/>
  <c r="E215" i="5"/>
  <c r="D215" i="5" s="1"/>
  <c r="CG214" i="5"/>
  <c r="CA214" i="5"/>
  <c r="F214" i="5"/>
  <c r="E214" i="5"/>
  <c r="D214" i="5"/>
  <c r="CG213" i="5"/>
  <c r="CA213" i="5" s="1"/>
  <c r="F213" i="5"/>
  <c r="E213" i="5"/>
  <c r="D213" i="5" s="1"/>
  <c r="CG212" i="5"/>
  <c r="CA212" i="5"/>
  <c r="F212" i="5"/>
  <c r="E212" i="5"/>
  <c r="CG211" i="5"/>
  <c r="CC211" i="5"/>
  <c r="CA211" i="5"/>
  <c r="F211" i="5"/>
  <c r="E211" i="5"/>
  <c r="D211" i="5" s="1"/>
  <c r="CG210" i="5"/>
  <c r="CA210" i="5" s="1"/>
  <c r="F210" i="5"/>
  <c r="E210" i="5"/>
  <c r="CG209" i="5"/>
  <c r="CA209" i="5" s="1"/>
  <c r="F209" i="5"/>
  <c r="E209" i="5"/>
  <c r="CG208" i="5"/>
  <c r="CA208" i="5" s="1"/>
  <c r="F208" i="5"/>
  <c r="E208" i="5"/>
  <c r="CG207" i="5"/>
  <c r="CA207" i="5" s="1"/>
  <c r="F207" i="5"/>
  <c r="E207" i="5"/>
  <c r="D207" i="5"/>
  <c r="CC207" i="5" s="1"/>
  <c r="CG206" i="5"/>
  <c r="CA206" i="5" s="1"/>
  <c r="F206" i="5"/>
  <c r="E206" i="5"/>
  <c r="CG205" i="5"/>
  <c r="CA205" i="5"/>
  <c r="F205" i="5"/>
  <c r="E205" i="5"/>
  <c r="CG204" i="5"/>
  <c r="CA204" i="5"/>
  <c r="F204" i="5"/>
  <c r="E204" i="5"/>
  <c r="CG203" i="5"/>
  <c r="CA203" i="5" s="1"/>
  <c r="CC203" i="5"/>
  <c r="F203" i="5"/>
  <c r="E203" i="5"/>
  <c r="D203" i="5" s="1"/>
  <c r="F202" i="5"/>
  <c r="E202" i="5"/>
  <c r="F201" i="5"/>
  <c r="E201" i="5"/>
  <c r="D201" i="5" s="1"/>
  <c r="CH201" i="5" s="1"/>
  <c r="CB201" i="5" s="1"/>
  <c r="AA201" i="5" s="1"/>
  <c r="CB200" i="5"/>
  <c r="AA200" i="5" s="1"/>
  <c r="F200" i="5"/>
  <c r="E200" i="5"/>
  <c r="D200" i="5" s="1"/>
  <c r="CH200" i="5" s="1"/>
  <c r="F199" i="5"/>
  <c r="E199" i="5"/>
  <c r="CG198" i="5"/>
  <c r="CA198" i="5" s="1"/>
  <c r="F198" i="5"/>
  <c r="E198" i="5"/>
  <c r="CG197" i="5"/>
  <c r="CA197" i="5" s="1"/>
  <c r="F197" i="5"/>
  <c r="E197" i="5"/>
  <c r="CG196" i="5"/>
  <c r="CA196" i="5" s="1"/>
  <c r="F196" i="5"/>
  <c r="E196" i="5"/>
  <c r="CG195" i="5"/>
  <c r="CA195" i="5"/>
  <c r="F195" i="5"/>
  <c r="E195" i="5"/>
  <c r="D195" i="5" s="1"/>
  <c r="CB194" i="5"/>
  <c r="AA194" i="5" s="1"/>
  <c r="F194" i="5"/>
  <c r="E194" i="5"/>
  <c r="D194" i="5" s="1"/>
  <c r="CH194" i="5" s="1"/>
  <c r="F193" i="5"/>
  <c r="E193" i="5"/>
  <c r="D193" i="5" s="1"/>
  <c r="CH193" i="5" s="1"/>
  <c r="CB193" i="5" s="1"/>
  <c r="AA193" i="5" s="1"/>
  <c r="F192" i="5"/>
  <c r="D192" i="5" s="1"/>
  <c r="CH192" i="5" s="1"/>
  <c r="CB192" i="5" s="1"/>
  <c r="AA192" i="5" s="1"/>
  <c r="E192" i="5"/>
  <c r="F191" i="5"/>
  <c r="E191" i="5"/>
  <c r="CG190" i="5"/>
  <c r="CA190" i="5"/>
  <c r="F190" i="5"/>
  <c r="E190" i="5"/>
  <c r="D190" i="5"/>
  <c r="CG189" i="5"/>
  <c r="CA189" i="5" s="1"/>
  <c r="F189" i="5"/>
  <c r="E189" i="5"/>
  <c r="D189" i="5"/>
  <c r="CG188" i="5"/>
  <c r="CA188" i="5" s="1"/>
  <c r="F188" i="5"/>
  <c r="E188" i="5"/>
  <c r="CG187" i="5"/>
  <c r="CA187" i="5"/>
  <c r="F187" i="5"/>
  <c r="E187" i="5"/>
  <c r="CG186" i="5"/>
  <c r="CA186" i="5" s="1"/>
  <c r="CC186" i="5"/>
  <c r="F186" i="5"/>
  <c r="D186" i="5" s="1"/>
  <c r="E186" i="5"/>
  <c r="CG185" i="5"/>
  <c r="CA185" i="5" s="1"/>
  <c r="F185" i="5"/>
  <c r="E185" i="5"/>
  <c r="CG184" i="5"/>
  <c r="CA184" i="5" s="1"/>
  <c r="F184" i="5"/>
  <c r="E184" i="5"/>
  <c r="CG183" i="5"/>
  <c r="CA183" i="5" s="1"/>
  <c r="F183" i="5"/>
  <c r="E183" i="5"/>
  <c r="D183" i="5"/>
  <c r="CG182" i="5"/>
  <c r="CA182" i="5" s="1"/>
  <c r="F182" i="5"/>
  <c r="E182" i="5"/>
  <c r="CG181" i="5"/>
  <c r="CA181" i="5"/>
  <c r="F181" i="5"/>
  <c r="E181" i="5"/>
  <c r="CG180" i="5"/>
  <c r="CA180" i="5"/>
  <c r="F180" i="5"/>
  <c r="E180" i="5"/>
  <c r="CG179" i="5"/>
  <c r="CA179" i="5" s="1"/>
  <c r="CC179" i="5"/>
  <c r="F179" i="5"/>
  <c r="E179" i="5"/>
  <c r="D179" i="5" s="1"/>
  <c r="CG178" i="5"/>
  <c r="CA178" i="5" s="1"/>
  <c r="F178" i="5"/>
  <c r="E178" i="5"/>
  <c r="CG177" i="5"/>
  <c r="CA177" i="5" s="1"/>
  <c r="F177" i="5"/>
  <c r="E177" i="5"/>
  <c r="D172" i="5"/>
  <c r="CG172" i="5" s="1"/>
  <c r="CA172" i="5" s="1"/>
  <c r="K172" i="5" s="1"/>
  <c r="CG171" i="5"/>
  <c r="CA171" i="5"/>
  <c r="K171" i="5" s="1"/>
  <c r="D171" i="5"/>
  <c r="D170" i="5"/>
  <c r="CG170" i="5" s="1"/>
  <c r="CA170" i="5" s="1"/>
  <c r="K170" i="5" s="1"/>
  <c r="D169" i="5"/>
  <c r="CG169" i="5" s="1"/>
  <c r="CA169" i="5" s="1"/>
  <c r="K169" i="5" s="1"/>
  <c r="CJ163" i="5"/>
  <c r="CD163" i="5" s="1"/>
  <c r="F163" i="5"/>
  <c r="D163" i="5" s="1"/>
  <c r="E163" i="5"/>
  <c r="F162" i="5"/>
  <c r="E162" i="5"/>
  <c r="F161" i="5"/>
  <c r="E161" i="5"/>
  <c r="F160" i="5"/>
  <c r="E160" i="5"/>
  <c r="F155" i="5"/>
  <c r="E155" i="5"/>
  <c r="D155" i="5" s="1"/>
  <c r="CG155" i="5" s="1"/>
  <c r="CA155" i="5" s="1"/>
  <c r="Q155" i="5" s="1"/>
  <c r="F154" i="5"/>
  <c r="E154" i="5"/>
  <c r="D154" i="5" s="1"/>
  <c r="CG154" i="5" s="1"/>
  <c r="CA154" i="5" s="1"/>
  <c r="Q154" i="5" s="1"/>
  <c r="F153" i="5"/>
  <c r="E153" i="5"/>
  <c r="D153" i="5"/>
  <c r="CG153" i="5" s="1"/>
  <c r="CA153" i="5" s="1"/>
  <c r="Q153" i="5" s="1"/>
  <c r="F152" i="5"/>
  <c r="E152" i="5"/>
  <c r="F151" i="5"/>
  <c r="E151" i="5"/>
  <c r="CA150" i="5"/>
  <c r="Q150" i="5" s="1"/>
  <c r="F150" i="5"/>
  <c r="E150" i="5"/>
  <c r="D150" i="5"/>
  <c r="CG150" i="5" s="1"/>
  <c r="F149" i="5"/>
  <c r="E149" i="5"/>
  <c r="F148" i="5"/>
  <c r="E148" i="5"/>
  <c r="D148" i="5" s="1"/>
  <c r="CG148" i="5" s="1"/>
  <c r="CA148" i="5" s="1"/>
  <c r="Q148" i="5" s="1"/>
  <c r="F147" i="5"/>
  <c r="E147" i="5"/>
  <c r="F146" i="5"/>
  <c r="E146" i="5"/>
  <c r="D146" i="5"/>
  <c r="CG146" i="5" s="1"/>
  <c r="CA146" i="5" s="1"/>
  <c r="Q146" i="5" s="1"/>
  <c r="F145" i="5"/>
  <c r="E145" i="5"/>
  <c r="D145" i="5" s="1"/>
  <c r="CG145" i="5" s="1"/>
  <c r="CA145" i="5" s="1"/>
  <c r="Q145" i="5" s="1"/>
  <c r="F144" i="5"/>
  <c r="E144" i="5"/>
  <c r="D144" i="5" s="1"/>
  <c r="CG144" i="5" s="1"/>
  <c r="CA144" i="5" s="1"/>
  <c r="Q144" i="5" s="1"/>
  <c r="F143" i="5"/>
  <c r="E143" i="5"/>
  <c r="F142" i="5"/>
  <c r="E142" i="5"/>
  <c r="D142" i="5" s="1"/>
  <c r="CG142" i="5" s="1"/>
  <c r="CA142" i="5" s="1"/>
  <c r="Q142" i="5" s="1"/>
  <c r="F141" i="5"/>
  <c r="E141" i="5"/>
  <c r="D141" i="5" s="1"/>
  <c r="CG141" i="5" s="1"/>
  <c r="CA141" i="5" s="1"/>
  <c r="Q141" i="5" s="1"/>
  <c r="CG140" i="5"/>
  <c r="CA140" i="5" s="1"/>
  <c r="Q140" i="5" s="1"/>
  <c r="E140" i="5"/>
  <c r="D140" i="5"/>
  <c r="E139" i="5"/>
  <c r="E138" i="5"/>
  <c r="E137" i="5"/>
  <c r="F136" i="5"/>
  <c r="CG136" i="5" s="1"/>
  <c r="CA136" i="5" s="1"/>
  <c r="Q136" i="5" s="1"/>
  <c r="D136" i="5"/>
  <c r="F135" i="5"/>
  <c r="F134" i="5"/>
  <c r="F133" i="5"/>
  <c r="CG132" i="5"/>
  <c r="CA132" i="5" s="1"/>
  <c r="Q132" i="5" s="1"/>
  <c r="F132" i="5"/>
  <c r="D132" i="5" s="1"/>
  <c r="F131" i="5"/>
  <c r="P130" i="5"/>
  <c r="O130" i="5"/>
  <c r="N130" i="5"/>
  <c r="L130" i="5"/>
  <c r="CG129" i="5"/>
  <c r="CA129" i="5" s="1"/>
  <c r="Q129" i="5" s="1"/>
  <c r="F129" i="5"/>
  <c r="D129" i="5"/>
  <c r="CG128" i="5"/>
  <c r="CA128" i="5" s="1"/>
  <c r="Q128" i="5" s="1"/>
  <c r="F128" i="5"/>
  <c r="D128" i="5" s="1"/>
  <c r="F127" i="5"/>
  <c r="D127" i="5" s="1"/>
  <c r="R122" i="5"/>
  <c r="Q122" i="5"/>
  <c r="P122" i="5"/>
  <c r="O122" i="5"/>
  <c r="N122" i="5"/>
  <c r="M122" i="5"/>
  <c r="L122" i="5"/>
  <c r="K122" i="5"/>
  <c r="J122" i="5"/>
  <c r="I122" i="5"/>
  <c r="H122" i="5"/>
  <c r="G122" i="5"/>
  <c r="F122" i="5"/>
  <c r="E122" i="5"/>
  <c r="D121" i="5"/>
  <c r="D120" i="5"/>
  <c r="CB120" i="5" s="1"/>
  <c r="D119" i="5"/>
  <c r="CG119" i="5" s="1"/>
  <c r="CA119" i="5" s="1"/>
  <c r="CI118" i="5"/>
  <c r="CC118" i="5"/>
  <c r="D118" i="5"/>
  <c r="CH118" i="5" s="1"/>
  <c r="D117" i="5"/>
  <c r="D116" i="5"/>
  <c r="S111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CI110" i="5"/>
  <c r="CC110" i="5" s="1"/>
  <c r="D110" i="5"/>
  <c r="CJ110" i="5" s="1"/>
  <c r="CI109" i="5"/>
  <c r="CC109" i="5"/>
  <c r="D109" i="5"/>
  <c r="CD109" i="5" s="1"/>
  <c r="CI108" i="5"/>
  <c r="CG108" i="5"/>
  <c r="CA108" i="5" s="1"/>
  <c r="CC108" i="5"/>
  <c r="D108" i="5"/>
  <c r="CJ108" i="5" s="1"/>
  <c r="CI107" i="5"/>
  <c r="CC107" i="5" s="1"/>
  <c r="D107" i="5"/>
  <c r="CI106" i="5"/>
  <c r="CC106" i="5" s="1"/>
  <c r="D106" i="5"/>
  <c r="CJ106" i="5" s="1"/>
  <c r="CI105" i="5"/>
  <c r="CC105" i="5"/>
  <c r="D105" i="5"/>
  <c r="D104" i="5"/>
  <c r="D103" i="5"/>
  <c r="CG102" i="5"/>
  <c r="CA102" i="5" s="1"/>
  <c r="D102" i="5"/>
  <c r="CJ102" i="5" s="1"/>
  <c r="CK101" i="5"/>
  <c r="CE101" i="5" s="1"/>
  <c r="CI101" i="5"/>
  <c r="CC101" i="5" s="1"/>
  <c r="CD101" i="5"/>
  <c r="D101" i="5"/>
  <c r="CI100" i="5"/>
  <c r="CC100" i="5" s="1"/>
  <c r="CG100" i="5"/>
  <c r="CA100" i="5" s="1"/>
  <c r="D100" i="5"/>
  <c r="CI99" i="5"/>
  <c r="CC99" i="5" s="1"/>
  <c r="D99" i="5"/>
  <c r="CI98" i="5"/>
  <c r="CC98" i="5"/>
  <c r="D98" i="5"/>
  <c r="CK97" i="5"/>
  <c r="CE97" i="5" s="1"/>
  <c r="CI97" i="5"/>
  <c r="CC97" i="5" s="1"/>
  <c r="CB97" i="5"/>
  <c r="D97" i="5"/>
  <c r="CI96" i="5"/>
  <c r="CH96" i="5"/>
  <c r="CC96" i="5"/>
  <c r="CB96" i="5"/>
  <c r="D96" i="5"/>
  <c r="CG96" i="5" s="1"/>
  <c r="CA96" i="5" s="1"/>
  <c r="D95" i="5"/>
  <c r="CH95" i="5" s="1"/>
  <c r="CG94" i="5"/>
  <c r="CA94" i="5" s="1"/>
  <c r="T94" i="5" s="1"/>
  <c r="CB94" i="5"/>
  <c r="D94" i="5"/>
  <c r="CK94" i="5" s="1"/>
  <c r="CE94" i="5" s="1"/>
  <c r="CJ93" i="5"/>
  <c r="CI93" i="5"/>
  <c r="CC93" i="5" s="1"/>
  <c r="CD93" i="5"/>
  <c r="D93" i="5"/>
  <c r="CH93" i="5" s="1"/>
  <c r="CI92" i="5"/>
  <c r="CC92" i="5" s="1"/>
  <c r="D92" i="5"/>
  <c r="CH92" i="5" s="1"/>
  <c r="CJ91" i="5"/>
  <c r="CI91" i="5"/>
  <c r="CC91" i="5" s="1"/>
  <c r="CG91" i="5"/>
  <c r="CD91" i="5"/>
  <c r="CB91" i="5"/>
  <c r="CA91" i="5"/>
  <c r="D91" i="5"/>
  <c r="CH91" i="5" s="1"/>
  <c r="CJ90" i="5"/>
  <c r="CI90" i="5"/>
  <c r="CC90" i="5" s="1"/>
  <c r="CD90" i="5"/>
  <c r="CB90" i="5"/>
  <c r="D90" i="5"/>
  <c r="CH90" i="5" s="1"/>
  <c r="CJ89" i="5"/>
  <c r="CI89" i="5"/>
  <c r="CC89" i="5" s="1"/>
  <c r="CD89" i="5"/>
  <c r="D89" i="5"/>
  <c r="CH89" i="5" s="1"/>
  <c r="CI88" i="5"/>
  <c r="CC88" i="5" s="1"/>
  <c r="D88" i="5"/>
  <c r="CH88" i="5" s="1"/>
  <c r="CJ87" i="5"/>
  <c r="CI87" i="5"/>
  <c r="CC87" i="5" s="1"/>
  <c r="CG87" i="5"/>
  <c r="CA87" i="5" s="1"/>
  <c r="CD87" i="5"/>
  <c r="CB87" i="5"/>
  <c r="D87" i="5"/>
  <c r="CH87" i="5" s="1"/>
  <c r="CJ86" i="5"/>
  <c r="CI86" i="5"/>
  <c r="CC86" i="5" s="1"/>
  <c r="CD86" i="5"/>
  <c r="CB86" i="5"/>
  <c r="D86" i="5"/>
  <c r="CH86" i="5" s="1"/>
  <c r="CK85" i="5"/>
  <c r="CE85" i="5" s="1"/>
  <c r="CJ85" i="5"/>
  <c r="CI85" i="5"/>
  <c r="CC85" i="5" s="1"/>
  <c r="CD85" i="5"/>
  <c r="CB85" i="5"/>
  <c r="D85" i="5"/>
  <c r="CH85" i="5" s="1"/>
  <c r="CJ84" i="5"/>
  <c r="CI84" i="5"/>
  <c r="CC84" i="5" s="1"/>
  <c r="CD84" i="5"/>
  <c r="D84" i="5"/>
  <c r="CH84" i="5" s="1"/>
  <c r="CI83" i="5"/>
  <c r="CC83" i="5" s="1"/>
  <c r="D83" i="5"/>
  <c r="CH83" i="5" s="1"/>
  <c r="CI82" i="5"/>
  <c r="CC82" i="5" s="1"/>
  <c r="D82" i="5"/>
  <c r="CH82" i="5" s="1"/>
  <c r="D78" i="5"/>
  <c r="D77" i="5"/>
  <c r="CG73" i="5"/>
  <c r="CA73" i="5" s="1"/>
  <c r="F73" i="5" s="1"/>
  <c r="CG72" i="5"/>
  <c r="CA72" i="5" s="1"/>
  <c r="F72" i="5" s="1"/>
  <c r="CG71" i="5"/>
  <c r="CA71" i="5" s="1"/>
  <c r="F71" i="5" s="1"/>
  <c r="CG70" i="5"/>
  <c r="CA70" i="5"/>
  <c r="F70" i="5" s="1"/>
  <c r="CG69" i="5"/>
  <c r="CA69" i="5" s="1"/>
  <c r="F69" i="5"/>
  <c r="CG68" i="5"/>
  <c r="CA68" i="5" s="1"/>
  <c r="F68" i="5" s="1"/>
  <c r="CG67" i="5"/>
  <c r="CA67" i="5" s="1"/>
  <c r="F67" i="5" s="1"/>
  <c r="CG66" i="5"/>
  <c r="CA66" i="5"/>
  <c r="F66" i="5"/>
  <c r="CG65" i="5"/>
  <c r="CA65" i="5" s="1"/>
  <c r="F65" i="5" s="1"/>
  <c r="CG64" i="5"/>
  <c r="CA64" i="5"/>
  <c r="F64" i="5" s="1"/>
  <c r="CG63" i="5"/>
  <c r="CA63" i="5" s="1"/>
  <c r="F63" i="5" s="1"/>
  <c r="AI60" i="5"/>
  <c r="AH60" i="5"/>
  <c r="AG60" i="5"/>
  <c r="AF60" i="5"/>
  <c r="AE60" i="5"/>
  <c r="AD60" i="5"/>
  <c r="AC60" i="5"/>
  <c r="AB60" i="5"/>
  <c r="AA60" i="5"/>
  <c r="Z60" i="5"/>
  <c r="Y60" i="5"/>
  <c r="CG59" i="5"/>
  <c r="CA59" i="5"/>
  <c r="F59" i="5"/>
  <c r="E59" i="5"/>
  <c r="D59" i="5" s="1"/>
  <c r="CG58" i="5"/>
  <c r="CA58" i="5" s="1"/>
  <c r="F58" i="5"/>
  <c r="E58" i="5"/>
  <c r="D58" i="5"/>
  <c r="CK58" i="5" s="1"/>
  <c r="CG57" i="5"/>
  <c r="CA57" i="5"/>
  <c r="F57" i="5"/>
  <c r="F60" i="5" s="1"/>
  <c r="E57" i="5"/>
  <c r="E60" i="5" s="1"/>
  <c r="D60" i="5" s="1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CG55" i="5"/>
  <c r="CD55" i="5"/>
  <c r="CA55" i="5"/>
  <c r="F55" i="5"/>
  <c r="D55" i="5" s="1"/>
  <c r="E55" i="5"/>
  <c r="CG54" i="5"/>
  <c r="CA54" i="5" s="1"/>
  <c r="F54" i="5"/>
  <c r="E54" i="5"/>
  <c r="D54" i="5" s="1"/>
  <c r="CC54" i="5" s="1"/>
  <c r="CG53" i="5"/>
  <c r="CA53" i="5"/>
  <c r="F53" i="5"/>
  <c r="D53" i="5" s="1"/>
  <c r="CC53" i="5" s="1"/>
  <c r="E53" i="5"/>
  <c r="CG52" i="5"/>
  <c r="CA52" i="5"/>
  <c r="F52" i="5"/>
  <c r="E52" i="5"/>
  <c r="D52" i="5" s="1"/>
  <c r="CG51" i="5"/>
  <c r="CA51" i="5" s="1"/>
  <c r="F51" i="5"/>
  <c r="E51" i="5"/>
  <c r="D51" i="5"/>
  <c r="CH51" i="5" s="1"/>
  <c r="CB51" i="5" s="1"/>
  <c r="CG50" i="5"/>
  <c r="CA50" i="5" s="1"/>
  <c r="F50" i="5"/>
  <c r="E50" i="5"/>
  <c r="D50" i="5" s="1"/>
  <c r="CH50" i="5" s="1"/>
  <c r="CB50" i="5" s="1"/>
  <c r="CG49" i="5"/>
  <c r="CA49" i="5" s="1"/>
  <c r="CE49" i="5"/>
  <c r="F49" i="5"/>
  <c r="E49" i="5"/>
  <c r="D49" i="5"/>
  <c r="CJ49" i="5" s="1"/>
  <c r="AI48" i="5"/>
  <c r="AH48" i="5"/>
  <c r="AG48" i="5"/>
  <c r="AF48" i="5"/>
  <c r="AE48" i="5"/>
  <c r="AD48" i="5"/>
  <c r="AC48" i="5"/>
  <c r="AB48" i="5"/>
  <c r="F48" i="5" s="1"/>
  <c r="AA48" i="5"/>
  <c r="Z48" i="5"/>
  <c r="Y48" i="5"/>
  <c r="X48" i="5"/>
  <c r="W48" i="5"/>
  <c r="V48" i="5"/>
  <c r="U48" i="5"/>
  <c r="E48" i="5" s="1"/>
  <c r="F47" i="5"/>
  <c r="E47" i="5"/>
  <c r="D47" i="5" s="1"/>
  <c r="CG46" i="5"/>
  <c r="CA46" i="5" s="1"/>
  <c r="F46" i="5"/>
  <c r="E46" i="5"/>
  <c r="F45" i="5"/>
  <c r="E45" i="5"/>
  <c r="D45" i="5" s="1"/>
  <c r="F44" i="5"/>
  <c r="E44" i="5"/>
  <c r="CJ43" i="5"/>
  <c r="CG43" i="5"/>
  <c r="CA43" i="5" s="1"/>
  <c r="F43" i="5"/>
  <c r="E43" i="5"/>
  <c r="D43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CG37" i="5"/>
  <c r="CA37" i="5" s="1"/>
  <c r="F37" i="5"/>
  <c r="E37" i="5"/>
  <c r="CG36" i="5"/>
  <c r="CA36" i="5" s="1"/>
  <c r="F36" i="5"/>
  <c r="E36" i="5"/>
  <c r="D36" i="5" s="1"/>
  <c r="CL35" i="5"/>
  <c r="CK35" i="5"/>
  <c r="CJ35" i="5"/>
  <c r="CI35" i="5"/>
  <c r="CH35" i="5"/>
  <c r="CG35" i="5"/>
  <c r="CA35" i="5" s="1"/>
  <c r="CF35" i="5"/>
  <c r="CE35" i="5"/>
  <c r="CD35" i="5"/>
  <c r="CC35" i="5"/>
  <c r="CB35" i="5"/>
  <c r="CG34" i="5"/>
  <c r="CA34" i="5" s="1"/>
  <c r="F34" i="5"/>
  <c r="E34" i="5"/>
  <c r="D34" i="5" s="1"/>
  <c r="CH34" i="5" s="1"/>
  <c r="CB34" i="5" s="1"/>
  <c r="CG33" i="5"/>
  <c r="CA33" i="5" s="1"/>
  <c r="F33" i="5"/>
  <c r="E33" i="5"/>
  <c r="CG32" i="5"/>
  <c r="CA32" i="5" s="1"/>
  <c r="F32" i="5"/>
  <c r="E32" i="5"/>
  <c r="CG31" i="5"/>
  <c r="CA31" i="5" s="1"/>
  <c r="CC31" i="5"/>
  <c r="F31" i="5"/>
  <c r="E31" i="5"/>
  <c r="D31" i="5" s="1"/>
  <c r="CK31" i="5" s="1"/>
  <c r="CG30" i="5"/>
  <c r="CA30" i="5" s="1"/>
  <c r="F30" i="5"/>
  <c r="E30" i="5"/>
  <c r="CG29" i="5"/>
  <c r="CA29" i="5" s="1"/>
  <c r="F29" i="5"/>
  <c r="E29" i="5"/>
  <c r="CG28" i="5"/>
  <c r="CA28" i="5" s="1"/>
  <c r="F28" i="5"/>
  <c r="E28" i="5"/>
  <c r="CG27" i="5"/>
  <c r="CA27" i="5" s="1"/>
  <c r="F27" i="5"/>
  <c r="E27" i="5"/>
  <c r="CG26" i="5"/>
  <c r="CA26" i="5" s="1"/>
  <c r="F26" i="5"/>
  <c r="E26" i="5"/>
  <c r="D26" i="5" s="1"/>
  <c r="CH26" i="5" s="1"/>
  <c r="CB26" i="5" s="1"/>
  <c r="CG25" i="5"/>
  <c r="CA25" i="5" s="1"/>
  <c r="F25" i="5"/>
  <c r="E25" i="5"/>
  <c r="CG24" i="5"/>
  <c r="CA24" i="5" s="1"/>
  <c r="F24" i="5"/>
  <c r="E24" i="5"/>
  <c r="CG23" i="5"/>
  <c r="CA23" i="5" s="1"/>
  <c r="F23" i="5"/>
  <c r="E23" i="5"/>
  <c r="D23" i="5" s="1"/>
  <c r="CC23" i="5" s="1"/>
  <c r="CG22" i="5"/>
  <c r="CA22" i="5" s="1"/>
  <c r="F22" i="5"/>
  <c r="E22" i="5"/>
  <c r="D22" i="5" s="1"/>
  <c r="CL21" i="5"/>
  <c r="CK21" i="5"/>
  <c r="CJ21" i="5"/>
  <c r="CI21" i="5"/>
  <c r="CH21" i="5"/>
  <c r="CB21" i="5" s="1"/>
  <c r="AL21" i="5" s="1"/>
  <c r="CG21" i="5"/>
  <c r="CA21" i="5" s="1"/>
  <c r="CF21" i="5"/>
  <c r="CE21" i="5"/>
  <c r="CD21" i="5"/>
  <c r="CC21" i="5"/>
  <c r="CG20" i="5"/>
  <c r="CA20" i="5" s="1"/>
  <c r="F20" i="5"/>
  <c r="E20" i="5"/>
  <c r="D20" i="5" s="1"/>
  <c r="CG19" i="5"/>
  <c r="CA19" i="5" s="1"/>
  <c r="F19" i="5"/>
  <c r="E19" i="5"/>
  <c r="D19" i="5" s="1"/>
  <c r="CG15" i="5"/>
  <c r="CA15" i="5" s="1"/>
  <c r="F15" i="5"/>
  <c r="E15" i="5"/>
  <c r="D15" i="5" s="1"/>
  <c r="CG14" i="5"/>
  <c r="CD14" i="5"/>
  <c r="CA14" i="5"/>
  <c r="F14" i="5"/>
  <c r="E14" i="5"/>
  <c r="D14" i="5"/>
  <c r="CJ14" i="5" s="1"/>
  <c r="CG13" i="5"/>
  <c r="CA13" i="5" s="1"/>
  <c r="F13" i="5"/>
  <c r="E13" i="5"/>
  <c r="CG12" i="5"/>
  <c r="CA12" i="5" s="1"/>
  <c r="F12" i="5"/>
  <c r="E12" i="5"/>
  <c r="D12" i="5" s="1"/>
  <c r="CE12" i="5" s="1"/>
  <c r="A5" i="5"/>
  <c r="A4" i="5"/>
  <c r="A3" i="5"/>
  <c r="A2" i="5"/>
  <c r="AL34" i="6" l="1"/>
  <c r="AL28" i="6"/>
  <c r="AA209" i="7"/>
  <c r="AA219" i="7"/>
  <c r="AA205" i="7"/>
  <c r="CB57" i="7"/>
  <c r="AJ57" i="7" s="1"/>
  <c r="B301" i="7"/>
  <c r="AA197" i="7"/>
  <c r="AA225" i="7"/>
  <c r="AA185" i="7"/>
  <c r="AA221" i="7"/>
  <c r="AA215" i="7"/>
  <c r="AA211" i="7"/>
  <c r="D48" i="5"/>
  <c r="CE20" i="5"/>
  <c r="CI20" i="5"/>
  <c r="CL20" i="5"/>
  <c r="CD20" i="5"/>
  <c r="CL19" i="5"/>
  <c r="CD19" i="5"/>
  <c r="CI19" i="5"/>
  <c r="CH23" i="5"/>
  <c r="CB23" i="5" s="1"/>
  <c r="CE58" i="5"/>
  <c r="CG82" i="5"/>
  <c r="CA82" i="5" s="1"/>
  <c r="CK83" i="5"/>
  <c r="CE83" i="5" s="1"/>
  <c r="CK95" i="5"/>
  <c r="CE95" i="5" s="1"/>
  <c r="CC33" i="6"/>
  <c r="CD33" i="6"/>
  <c r="CE33" i="6"/>
  <c r="CK33" i="6"/>
  <c r="CI33" i="6"/>
  <c r="CL33" i="6"/>
  <c r="CF33" i="6"/>
  <c r="CK23" i="5"/>
  <c r="CJ54" i="5"/>
  <c r="CG83" i="5"/>
  <c r="CA83" i="5" s="1"/>
  <c r="CK84" i="5"/>
  <c r="CE84" i="5" s="1"/>
  <c r="CK89" i="5"/>
  <c r="CE89" i="5" s="1"/>
  <c r="CG92" i="5"/>
  <c r="CA92" i="5" s="1"/>
  <c r="CK93" i="5"/>
  <c r="CE93" i="5" s="1"/>
  <c r="CB95" i="5"/>
  <c r="CJ104" i="5"/>
  <c r="CK104" i="5"/>
  <c r="CE104" i="5" s="1"/>
  <c r="CB104" i="5"/>
  <c r="CJ107" i="5"/>
  <c r="CG107" i="5"/>
  <c r="CA107" i="5" s="1"/>
  <c r="CH116" i="5"/>
  <c r="CC116" i="5"/>
  <c r="CB116" i="5"/>
  <c r="D177" i="5"/>
  <c r="CH177" i="5" s="1"/>
  <c r="CB177" i="5" s="1"/>
  <c r="CC195" i="5"/>
  <c r="CH195" i="5"/>
  <c r="CB195" i="5" s="1"/>
  <c r="AA195" i="5" s="1"/>
  <c r="CI195" i="5"/>
  <c r="D216" i="5"/>
  <c r="CH223" i="5"/>
  <c r="CB223" i="5" s="1"/>
  <c r="CI239" i="5"/>
  <c r="CG239" i="5"/>
  <c r="CA239" i="5" s="1"/>
  <c r="AA226" i="6"/>
  <c r="AJ53" i="6"/>
  <c r="CH33" i="6"/>
  <c r="CB33" i="6" s="1"/>
  <c r="AL33" i="6" s="1"/>
  <c r="D38" i="6"/>
  <c r="CC31" i="6"/>
  <c r="CH31" i="6"/>
  <c r="CB31" i="6" s="1"/>
  <c r="AL31" i="6" s="1"/>
  <c r="CJ31" i="6"/>
  <c r="CD31" i="6"/>
  <c r="CE31" i="6"/>
  <c r="CK31" i="6"/>
  <c r="CK88" i="5"/>
  <c r="CE88" i="5" s="1"/>
  <c r="CH120" i="5"/>
  <c r="CI120" i="5"/>
  <c r="CC120" i="5"/>
  <c r="CC197" i="6"/>
  <c r="CH197" i="6"/>
  <c r="CB197" i="6" s="1"/>
  <c r="AA197" i="6" s="1"/>
  <c r="CI197" i="6"/>
  <c r="CB82" i="5"/>
  <c r="CG88" i="5"/>
  <c r="CA88" i="5" s="1"/>
  <c r="F38" i="5"/>
  <c r="CH31" i="5"/>
  <c r="CB31" i="5" s="1"/>
  <c r="CJ58" i="5"/>
  <c r="CD82" i="5"/>
  <c r="CJ82" i="5"/>
  <c r="CB83" i="5"/>
  <c r="CG84" i="5"/>
  <c r="CA84" i="5" s="1"/>
  <c r="CG85" i="5"/>
  <c r="CA85" i="5" s="1"/>
  <c r="T85" i="5" s="1"/>
  <c r="CK86" i="5"/>
  <c r="CE86" i="5" s="1"/>
  <c r="T87" i="5"/>
  <c r="CB88" i="5"/>
  <c r="CG89" i="5"/>
  <c r="CA89" i="5" s="1"/>
  <c r="CK90" i="5"/>
  <c r="CE90" i="5" s="1"/>
  <c r="CB92" i="5"/>
  <c r="CG93" i="5"/>
  <c r="CA93" i="5" s="1"/>
  <c r="T93" i="5" s="1"/>
  <c r="CH94" i="5"/>
  <c r="CG95" i="5"/>
  <c r="CA95" i="5" s="1"/>
  <c r="T95" i="5" s="1"/>
  <c r="CK96" i="5"/>
  <c r="CE96" i="5" s="1"/>
  <c r="T96" i="5" s="1"/>
  <c r="CH100" i="5"/>
  <c r="CJ100" i="5"/>
  <c r="CB100" i="5"/>
  <c r="CK100" i="5"/>
  <c r="CE100" i="5" s="1"/>
  <c r="CG104" i="5"/>
  <c r="CA104" i="5" s="1"/>
  <c r="CB107" i="5"/>
  <c r="CI116" i="5"/>
  <c r="CG127" i="5"/>
  <c r="CA127" i="5" s="1"/>
  <c r="Q127" i="5" s="1"/>
  <c r="CH207" i="5"/>
  <c r="CB207" i="5" s="1"/>
  <c r="AL27" i="6"/>
  <c r="T89" i="5"/>
  <c r="CK92" i="5"/>
  <c r="CE92" i="5" s="1"/>
  <c r="CC215" i="5"/>
  <c r="CH215" i="5"/>
  <c r="CB215" i="5" s="1"/>
  <c r="AA215" i="5" s="1"/>
  <c r="S117" i="6"/>
  <c r="CH185" i="6"/>
  <c r="CB185" i="6" s="1"/>
  <c r="CC185" i="6"/>
  <c r="CI185" i="6"/>
  <c r="CC23" i="6"/>
  <c r="CJ23" i="6"/>
  <c r="CK23" i="6"/>
  <c r="CL23" i="6"/>
  <c r="CF23" i="6"/>
  <c r="CH23" i="6"/>
  <c r="CB23" i="6" s="1"/>
  <c r="CE23" i="6"/>
  <c r="CE14" i="5"/>
  <c r="D27" i="5"/>
  <c r="D30" i="5"/>
  <c r="CH30" i="5" s="1"/>
  <c r="CB30" i="5" s="1"/>
  <c r="D37" i="5"/>
  <c r="E56" i="5"/>
  <c r="CK82" i="5"/>
  <c r="CE82" i="5" s="1"/>
  <c r="CD83" i="5"/>
  <c r="CJ83" i="5"/>
  <c r="CB84" i="5"/>
  <c r="CG86" i="5"/>
  <c r="CA86" i="5" s="1"/>
  <c r="CK87" i="5"/>
  <c r="CE87" i="5" s="1"/>
  <c r="CD88" i="5"/>
  <c r="CJ88" i="5"/>
  <c r="CB89" i="5"/>
  <c r="CG90" i="5"/>
  <c r="CA90" i="5" s="1"/>
  <c r="T90" i="5" s="1"/>
  <c r="CK91" i="5"/>
  <c r="CE91" i="5" s="1"/>
  <c r="T91" i="5" s="1"/>
  <c r="CD92" i="5"/>
  <c r="CJ92" i="5"/>
  <c r="CB93" i="5"/>
  <c r="CG97" i="5"/>
  <c r="CA97" i="5" s="1"/>
  <c r="T97" i="5" s="1"/>
  <c r="CH97" i="5"/>
  <c r="CH98" i="5"/>
  <c r="CB98" i="5"/>
  <c r="CG98" i="5"/>
  <c r="CA98" i="5" s="1"/>
  <c r="T98" i="5" s="1"/>
  <c r="CK98" i="5"/>
  <c r="CE98" i="5" s="1"/>
  <c r="CD100" i="5"/>
  <c r="CH101" i="5"/>
  <c r="CB101" i="5"/>
  <c r="CG101" i="5"/>
  <c r="CA101" i="5" s="1"/>
  <c r="CJ101" i="5"/>
  <c r="CH104" i="5"/>
  <c r="CH107" i="5"/>
  <c r="D180" i="5"/>
  <c r="D182" i="5"/>
  <c r="D188" i="5"/>
  <c r="D191" i="5"/>
  <c r="CH191" i="5" s="1"/>
  <c r="CB191" i="5" s="1"/>
  <c r="AA191" i="5" s="1"/>
  <c r="D204" i="5"/>
  <c r="D206" i="5"/>
  <c r="D212" i="5"/>
  <c r="CI237" i="5"/>
  <c r="CG237" i="5"/>
  <c r="CA237" i="5" s="1"/>
  <c r="CI240" i="5"/>
  <c r="CG240" i="5"/>
  <c r="CA240" i="5" s="1"/>
  <c r="AA184" i="6"/>
  <c r="AL30" i="6"/>
  <c r="AA204" i="6"/>
  <c r="CD23" i="6"/>
  <c r="D228" i="5"/>
  <c r="AA188" i="6"/>
  <c r="S121" i="6"/>
  <c r="AJ50" i="6"/>
  <c r="AJ43" i="6"/>
  <c r="AE161" i="6"/>
  <c r="AL20" i="6"/>
  <c r="CH102" i="5"/>
  <c r="CH108" i="5"/>
  <c r="D178" i="5"/>
  <c r="CC178" i="5" s="1"/>
  <c r="D184" i="5"/>
  <c r="CH184" i="5" s="1"/>
  <c r="CB184" i="5" s="1"/>
  <c r="D185" i="5"/>
  <c r="CH185" i="5" s="1"/>
  <c r="CB185" i="5" s="1"/>
  <c r="D187" i="5"/>
  <c r="D196" i="5"/>
  <c r="CH196" i="5" s="1"/>
  <c r="CB196" i="5" s="1"/>
  <c r="D197" i="5"/>
  <c r="D198" i="5"/>
  <c r="D209" i="5"/>
  <c r="D225" i="5"/>
  <c r="E229" i="5"/>
  <c r="CG236" i="5"/>
  <c r="CA236" i="5" s="1"/>
  <c r="AA178" i="6"/>
  <c r="AA211" i="6"/>
  <c r="T109" i="6"/>
  <c r="AL37" i="6"/>
  <c r="T105" i="6"/>
  <c r="AA224" i="6"/>
  <c r="AJ52" i="6"/>
  <c r="AJ45" i="6"/>
  <c r="AL36" i="6"/>
  <c r="AL29" i="6"/>
  <c r="CI178" i="6"/>
  <c r="CC178" i="6"/>
  <c r="CK55" i="6"/>
  <c r="CC55" i="6"/>
  <c r="CH55" i="6"/>
  <c r="CB55" i="6" s="1"/>
  <c r="AJ55" i="6" s="1"/>
  <c r="T82" i="6"/>
  <c r="T83" i="6"/>
  <c r="CC26" i="6"/>
  <c r="AL26" i="6" s="1"/>
  <c r="CJ26" i="6"/>
  <c r="CB102" i="5"/>
  <c r="CK102" i="5"/>
  <c r="CE102" i="5" s="1"/>
  <c r="CB108" i="5"/>
  <c r="CB118" i="5"/>
  <c r="D149" i="5"/>
  <c r="CG149" i="5" s="1"/>
  <c r="CA149" i="5" s="1"/>
  <c r="Q149" i="5" s="1"/>
  <c r="D181" i="5"/>
  <c r="D202" i="5"/>
  <c r="CH202" i="5" s="1"/>
  <c r="CB202" i="5" s="1"/>
  <c r="AA202" i="5" s="1"/>
  <c r="D205" i="5"/>
  <c r="CC205" i="5" s="1"/>
  <c r="D208" i="5"/>
  <c r="D210" i="5"/>
  <c r="CC210" i="5" s="1"/>
  <c r="F229" i="5"/>
  <c r="F230" i="5"/>
  <c r="D230" i="5" s="1"/>
  <c r="AA212" i="6"/>
  <c r="AJ59" i="6"/>
  <c r="AA221" i="6"/>
  <c r="AA213" i="6"/>
  <c r="AJ49" i="6"/>
  <c r="AL32" i="6"/>
  <c r="AJ14" i="6"/>
  <c r="T94" i="6"/>
  <c r="T92" i="6"/>
  <c r="CC25" i="6"/>
  <c r="AL25" i="6" s="1"/>
  <c r="CJ25" i="6"/>
  <c r="T90" i="6"/>
  <c r="CJ24" i="6"/>
  <c r="CC24" i="6"/>
  <c r="AL24" i="6" s="1"/>
  <c r="CI54" i="6"/>
  <c r="CD54" i="6"/>
  <c r="CJ54" i="6"/>
  <c r="CC54" i="6"/>
  <c r="CH54" i="6"/>
  <c r="CB54" i="6" s="1"/>
  <c r="CK54" i="6"/>
  <c r="CE54" i="6"/>
  <c r="Q236" i="6"/>
  <c r="AE162" i="6"/>
  <c r="T108" i="6"/>
  <c r="AJ51" i="6"/>
  <c r="AE163" i="6"/>
  <c r="AJ12" i="6"/>
  <c r="AJ47" i="6"/>
  <c r="AL19" i="6"/>
  <c r="T110" i="6"/>
  <c r="D56" i="6"/>
  <c r="A301" i="6" s="1"/>
  <c r="AE160" i="6"/>
  <c r="T103" i="6"/>
  <c r="CL22" i="6"/>
  <c r="CH22" i="6"/>
  <c r="CB22" i="6" s="1"/>
  <c r="CD22" i="6"/>
  <c r="CK22" i="6"/>
  <c r="CF22" i="6"/>
  <c r="CI22" i="6"/>
  <c r="CE22" i="6"/>
  <c r="CJ22" i="6"/>
  <c r="CC22" i="6"/>
  <c r="T107" i="6"/>
  <c r="CI57" i="6"/>
  <c r="CD57" i="6"/>
  <c r="CH57" i="6"/>
  <c r="CB57" i="6" s="1"/>
  <c r="CE57" i="6"/>
  <c r="CK57" i="6"/>
  <c r="CC57" i="6"/>
  <c r="CJ57" i="6"/>
  <c r="AJ44" i="6"/>
  <c r="T106" i="6"/>
  <c r="CH45" i="5"/>
  <c r="CB45" i="5" s="1"/>
  <c r="CE45" i="5"/>
  <c r="CD45" i="5"/>
  <c r="CK45" i="5"/>
  <c r="CJ45" i="5"/>
  <c r="CK47" i="5"/>
  <c r="CE47" i="5"/>
  <c r="CJ47" i="5"/>
  <c r="CD47" i="5"/>
  <c r="CH47" i="5"/>
  <c r="CB47" i="5" s="1"/>
  <c r="CI47" i="5"/>
  <c r="CC47" i="5"/>
  <c r="CJ15" i="5"/>
  <c r="CE15" i="5"/>
  <c r="CI15" i="5"/>
  <c r="CD15" i="5"/>
  <c r="CJ22" i="5"/>
  <c r="CF22" i="5"/>
  <c r="CI22" i="5"/>
  <c r="CE22" i="5"/>
  <c r="CD26" i="5"/>
  <c r="CD30" i="5"/>
  <c r="CI36" i="5"/>
  <c r="CE36" i="5"/>
  <c r="CL36" i="5"/>
  <c r="CH36" i="5"/>
  <c r="CB36" i="5" s="1"/>
  <c r="CD36" i="5"/>
  <c r="CF36" i="5"/>
  <c r="E38" i="5"/>
  <c r="CI52" i="5"/>
  <c r="CD52" i="5"/>
  <c r="AJ52" i="5" s="1"/>
  <c r="CJ52" i="5"/>
  <c r="CK52" i="5"/>
  <c r="CE52" i="5"/>
  <c r="CG103" i="5"/>
  <c r="CA103" i="5" s="1"/>
  <c r="CK103" i="5"/>
  <c r="CE103" i="5" s="1"/>
  <c r="CD103" i="5"/>
  <c r="CJ103" i="5"/>
  <c r="CB103" i="5"/>
  <c r="CH103" i="5"/>
  <c r="CJ105" i="5"/>
  <c r="CH105" i="5"/>
  <c r="CB105" i="5"/>
  <c r="CG105" i="5"/>
  <c r="CA105" i="5" s="1"/>
  <c r="CK105" i="5"/>
  <c r="CE105" i="5" s="1"/>
  <c r="CH117" i="5"/>
  <c r="CC117" i="5"/>
  <c r="CB117" i="5"/>
  <c r="CI117" i="5"/>
  <c r="CH121" i="5"/>
  <c r="CC121" i="5"/>
  <c r="CB121" i="5"/>
  <c r="CI121" i="5"/>
  <c r="D135" i="5"/>
  <c r="CG135" i="5"/>
  <c r="CA135" i="5" s="1"/>
  <c r="Q135" i="5" s="1"/>
  <c r="CG137" i="5"/>
  <c r="CA137" i="5" s="1"/>
  <c r="Q137" i="5" s="1"/>
  <c r="D137" i="5"/>
  <c r="CH181" i="5"/>
  <c r="CB181" i="5" s="1"/>
  <c r="CI181" i="5"/>
  <c r="CI190" i="5"/>
  <c r="CC190" i="5"/>
  <c r="CH190" i="5"/>
  <c r="CB190" i="5" s="1"/>
  <c r="CH12" i="5"/>
  <c r="CB12" i="5" s="1"/>
  <c r="CC12" i="5"/>
  <c r="CK12" i="5"/>
  <c r="CI12" i="5"/>
  <c r="CH15" i="5"/>
  <c r="CB15" i="5" s="1"/>
  <c r="AJ15" i="5" s="1"/>
  <c r="CE19" i="5"/>
  <c r="CJ23" i="5"/>
  <c r="CF23" i="5"/>
  <c r="CI23" i="5"/>
  <c r="CE23" i="5"/>
  <c r="CD23" i="5"/>
  <c r="CL23" i="5"/>
  <c r="CJ27" i="5"/>
  <c r="CF27" i="5"/>
  <c r="CI27" i="5"/>
  <c r="CE27" i="5"/>
  <c r="CD27" i="5"/>
  <c r="CL27" i="5"/>
  <c r="CJ31" i="5"/>
  <c r="CF31" i="5"/>
  <c r="CI31" i="5"/>
  <c r="CE31" i="5"/>
  <c r="CD31" i="5"/>
  <c r="CL31" i="5"/>
  <c r="CI43" i="5"/>
  <c r="CD43" i="5"/>
  <c r="CH43" i="5"/>
  <c r="CB43" i="5" s="1"/>
  <c r="CK43" i="5"/>
  <c r="CK51" i="5"/>
  <c r="CJ51" i="5"/>
  <c r="CE51" i="5"/>
  <c r="CI51" i="5"/>
  <c r="CD51" i="5"/>
  <c r="CC51" i="5"/>
  <c r="CC52" i="5"/>
  <c r="CK53" i="5"/>
  <c r="CJ53" i="5"/>
  <c r="CE53" i="5"/>
  <c r="CI53" i="5"/>
  <c r="CD53" i="5"/>
  <c r="CH53" i="5"/>
  <c r="CB53" i="5" s="1"/>
  <c r="CK55" i="5"/>
  <c r="CH55" i="5"/>
  <c r="CB55" i="5" s="1"/>
  <c r="CC55" i="5"/>
  <c r="CE55" i="5"/>
  <c r="CJ55" i="5"/>
  <c r="CI55" i="5"/>
  <c r="CG99" i="5"/>
  <c r="CA99" i="5" s="1"/>
  <c r="CK99" i="5"/>
  <c r="CE99" i="5" s="1"/>
  <c r="CB99" i="5"/>
  <c r="CH99" i="5"/>
  <c r="CJ109" i="5"/>
  <c r="CH109" i="5"/>
  <c r="CB109" i="5"/>
  <c r="CG109" i="5"/>
  <c r="CA109" i="5" s="1"/>
  <c r="CK109" i="5"/>
  <c r="CE109" i="5" s="1"/>
  <c r="CG117" i="5"/>
  <c r="CA117" i="5" s="1"/>
  <c r="CG121" i="5"/>
  <c r="CA121" i="5" s="1"/>
  <c r="D138" i="5"/>
  <c r="CG138" i="5"/>
  <c r="CA138" i="5" s="1"/>
  <c r="Q138" i="5" s="1"/>
  <c r="CH213" i="5"/>
  <c r="CB213" i="5" s="1"/>
  <c r="CI213" i="5"/>
  <c r="CC213" i="5"/>
  <c r="CC225" i="5"/>
  <c r="AA225" i="5" s="1"/>
  <c r="CI225" i="5"/>
  <c r="CH225" i="5"/>
  <c r="CB225" i="5" s="1"/>
  <c r="CD12" i="5"/>
  <c r="CJ12" i="5"/>
  <c r="CH14" i="5"/>
  <c r="CB14" i="5" s="1"/>
  <c r="CC14" i="5"/>
  <c r="CK14" i="5"/>
  <c r="CI14" i="5"/>
  <c r="CK15" i="5"/>
  <c r="CK20" i="5"/>
  <c r="CC20" i="5"/>
  <c r="CJ20" i="5"/>
  <c r="CF20" i="5"/>
  <c r="CH20" i="5"/>
  <c r="CB20" i="5" s="1"/>
  <c r="CH22" i="5"/>
  <c r="CB22" i="5" s="1"/>
  <c r="D24" i="5"/>
  <c r="D28" i="5"/>
  <c r="D32" i="5"/>
  <c r="AL35" i="5"/>
  <c r="CJ36" i="5"/>
  <c r="CE43" i="5"/>
  <c r="D44" i="5"/>
  <c r="D46" i="5"/>
  <c r="CK49" i="5"/>
  <c r="CI49" i="5"/>
  <c r="CD49" i="5"/>
  <c r="CH49" i="5"/>
  <c r="CB49" i="5" s="1"/>
  <c r="CC49" i="5"/>
  <c r="CI50" i="5"/>
  <c r="CD50" i="5"/>
  <c r="CK50" i="5"/>
  <c r="CE50" i="5"/>
  <c r="D56" i="5"/>
  <c r="CJ50" i="5"/>
  <c r="CC50" i="5"/>
  <c r="CI54" i="5"/>
  <c r="CD54" i="5"/>
  <c r="CH54" i="5"/>
  <c r="CB54" i="5" s="1"/>
  <c r="CK54" i="5"/>
  <c r="CE54" i="5"/>
  <c r="F56" i="5"/>
  <c r="CD105" i="5"/>
  <c r="CH119" i="5"/>
  <c r="CC119" i="5"/>
  <c r="S119" i="5" s="1"/>
  <c r="CB119" i="5"/>
  <c r="CI119" i="5"/>
  <c r="D131" i="5"/>
  <c r="CG131" i="5"/>
  <c r="CA131" i="5" s="1"/>
  <c r="Q131" i="5" s="1"/>
  <c r="F130" i="5"/>
  <c r="D130" i="5" s="1"/>
  <c r="CG133" i="5"/>
  <c r="CA133" i="5" s="1"/>
  <c r="Q133" i="5" s="1"/>
  <c r="D133" i="5"/>
  <c r="D139" i="5"/>
  <c r="CG139" i="5"/>
  <c r="CA139" i="5" s="1"/>
  <c r="Q139" i="5" s="1"/>
  <c r="CH189" i="5"/>
  <c r="CB189" i="5" s="1"/>
  <c r="CI189" i="5"/>
  <c r="CC189" i="5"/>
  <c r="AA189" i="5" s="1"/>
  <c r="CC197" i="5"/>
  <c r="CI197" i="5"/>
  <c r="CH197" i="5"/>
  <c r="CB197" i="5" s="1"/>
  <c r="AA197" i="5" s="1"/>
  <c r="CI198" i="5"/>
  <c r="CH198" i="5"/>
  <c r="CB198" i="5" s="1"/>
  <c r="CC198" i="5"/>
  <c r="CI222" i="5"/>
  <c r="CC222" i="5"/>
  <c r="AA222" i="5" s="1"/>
  <c r="CH222" i="5"/>
  <c r="CB222" i="5" s="1"/>
  <c r="CI224" i="5"/>
  <c r="CC224" i="5"/>
  <c r="CH224" i="5"/>
  <c r="CB224" i="5" s="1"/>
  <c r="AA224" i="5" s="1"/>
  <c r="CD22" i="5"/>
  <c r="CL22" i="5"/>
  <c r="CJ26" i="5"/>
  <c r="CF26" i="5"/>
  <c r="CI26" i="5"/>
  <c r="CE26" i="5"/>
  <c r="CL26" i="5"/>
  <c r="CJ30" i="5"/>
  <c r="CF30" i="5"/>
  <c r="CI30" i="5"/>
  <c r="CE30" i="5"/>
  <c r="AL30" i="5" s="1"/>
  <c r="CL30" i="5"/>
  <c r="CJ34" i="5"/>
  <c r="CF34" i="5"/>
  <c r="CI34" i="5"/>
  <c r="CE34" i="5"/>
  <c r="CD34" i="5"/>
  <c r="CL34" i="5"/>
  <c r="CF37" i="5"/>
  <c r="D13" i="5"/>
  <c r="CC15" i="5"/>
  <c r="CK19" i="5"/>
  <c r="CC19" i="5"/>
  <c r="CJ19" i="5"/>
  <c r="CF19" i="5"/>
  <c r="CH19" i="5"/>
  <c r="CB19" i="5" s="1"/>
  <c r="CC22" i="5"/>
  <c r="CK22" i="5"/>
  <c r="D25" i="5"/>
  <c r="CC26" i="5"/>
  <c r="CK26" i="5"/>
  <c r="D29" i="5"/>
  <c r="CC30" i="5"/>
  <c r="CK30" i="5"/>
  <c r="D33" i="5"/>
  <c r="CC34" i="5"/>
  <c r="AL34" i="5" s="1"/>
  <c r="CK34" i="5"/>
  <c r="CC36" i="5"/>
  <c r="CK36" i="5"/>
  <c r="CH52" i="5"/>
  <c r="CB52" i="5" s="1"/>
  <c r="D134" i="5"/>
  <c r="CG134" i="5"/>
  <c r="CA134" i="5" s="1"/>
  <c r="Q134" i="5" s="1"/>
  <c r="CC181" i="5"/>
  <c r="AA190" i="5"/>
  <c r="CH205" i="5"/>
  <c r="CB205" i="5" s="1"/>
  <c r="CI205" i="5"/>
  <c r="CI59" i="5"/>
  <c r="CD59" i="5"/>
  <c r="AJ59" i="5" s="1"/>
  <c r="CD106" i="5"/>
  <c r="CK106" i="5"/>
  <c r="CE106" i="5" s="1"/>
  <c r="CD110" i="5"/>
  <c r="CK110" i="5"/>
  <c r="CE110" i="5" s="1"/>
  <c r="CC177" i="5"/>
  <c r="CI177" i="5"/>
  <c r="CI179" i="5"/>
  <c r="CH179" i="5"/>
  <c r="CB179" i="5" s="1"/>
  <c r="AA179" i="5" s="1"/>
  <c r="CC183" i="5"/>
  <c r="CI183" i="5"/>
  <c r="CI184" i="5"/>
  <c r="CC184" i="5"/>
  <c r="AA184" i="5" s="1"/>
  <c r="CI203" i="5"/>
  <c r="CH203" i="5"/>
  <c r="CB203" i="5" s="1"/>
  <c r="AA203" i="5" s="1"/>
  <c r="CH221" i="5"/>
  <c r="CB221" i="5" s="1"/>
  <c r="CI221" i="5"/>
  <c r="D57" i="5"/>
  <c r="CC58" i="5"/>
  <c r="CH58" i="5"/>
  <c r="CB58" i="5" s="1"/>
  <c r="CC59" i="5"/>
  <c r="CJ59" i="5"/>
  <c r="CG106" i="5"/>
  <c r="CA106" i="5" s="1"/>
  <c r="CD107" i="5"/>
  <c r="CK107" i="5"/>
  <c r="CE107" i="5" s="1"/>
  <c r="CG110" i="5"/>
  <c r="CA110" i="5" s="1"/>
  <c r="D111" i="5"/>
  <c r="CG116" i="5"/>
  <c r="CA116" i="5" s="1"/>
  <c r="CG118" i="5"/>
  <c r="CA118" i="5" s="1"/>
  <c r="S118" i="5" s="1"/>
  <c r="CG120" i="5"/>
  <c r="CA120" i="5" s="1"/>
  <c r="D122" i="5"/>
  <c r="D143" i="5"/>
  <c r="CG143" i="5" s="1"/>
  <c r="CA143" i="5" s="1"/>
  <c r="Q143" i="5" s="1"/>
  <c r="D147" i="5"/>
  <c r="CG147" i="5" s="1"/>
  <c r="CA147" i="5" s="1"/>
  <c r="Q147" i="5" s="1"/>
  <c r="D151" i="5"/>
  <c r="CG151" i="5" s="1"/>
  <c r="CA151" i="5" s="1"/>
  <c r="Q151" i="5" s="1"/>
  <c r="D152" i="5"/>
  <c r="CG152" i="5" s="1"/>
  <c r="CA152" i="5" s="1"/>
  <c r="Q152" i="5" s="1"/>
  <c r="D160" i="5"/>
  <c r="CC185" i="5"/>
  <c r="CI185" i="5"/>
  <c r="CI187" i="5"/>
  <c r="CI206" i="5"/>
  <c r="CC206" i="5"/>
  <c r="CH206" i="5"/>
  <c r="CB206" i="5" s="1"/>
  <c r="AA206" i="5" s="1"/>
  <c r="CC209" i="5"/>
  <c r="CI211" i="5"/>
  <c r="CH211" i="5"/>
  <c r="CB211" i="5" s="1"/>
  <c r="AA211" i="5" s="1"/>
  <c r="CC221" i="5"/>
  <c r="AA221" i="5" s="1"/>
  <c r="CH59" i="5"/>
  <c r="CB59" i="5" s="1"/>
  <c r="CD58" i="5"/>
  <c r="CI58" i="5"/>
  <c r="CE59" i="5"/>
  <c r="CK59" i="5"/>
  <c r="CB106" i="5"/>
  <c r="CH106" i="5"/>
  <c r="CD108" i="5"/>
  <c r="CK108" i="5"/>
  <c r="CE108" i="5" s="1"/>
  <c r="CB110" i="5"/>
  <c r="CH110" i="5"/>
  <c r="D161" i="5"/>
  <c r="CI182" i="5"/>
  <c r="CC182" i="5"/>
  <c r="CH182" i="5"/>
  <c r="CB182" i="5" s="1"/>
  <c r="AA182" i="5" s="1"/>
  <c r="CH183" i="5"/>
  <c r="CB183" i="5" s="1"/>
  <c r="CI214" i="5"/>
  <c r="CC214" i="5"/>
  <c r="CH214" i="5"/>
  <c r="CB214" i="5" s="1"/>
  <c r="AA214" i="5" s="1"/>
  <c r="CI216" i="5"/>
  <c r="CC216" i="5"/>
  <c r="CH216" i="5"/>
  <c r="CB216" i="5" s="1"/>
  <c r="AA216" i="5" s="1"/>
  <c r="CC217" i="5"/>
  <c r="AA217" i="5" s="1"/>
  <c r="CI217" i="5"/>
  <c r="CI219" i="5"/>
  <c r="CH219" i="5"/>
  <c r="CB219" i="5" s="1"/>
  <c r="AA219" i="5" s="1"/>
  <c r="AA226" i="5"/>
  <c r="CD102" i="5"/>
  <c r="CD104" i="5"/>
  <c r="D162" i="5"/>
  <c r="CH163" i="5"/>
  <c r="CB163" i="5" s="1"/>
  <c r="CG163" i="5"/>
  <c r="CA163" i="5" s="1"/>
  <c r="CI163" i="5"/>
  <c r="CC163" i="5" s="1"/>
  <c r="AA177" i="5"/>
  <c r="CI178" i="5"/>
  <c r="CH178" i="5"/>
  <c r="CB178" i="5" s="1"/>
  <c r="AA178" i="5" s="1"/>
  <c r="CI180" i="5"/>
  <c r="CH180" i="5"/>
  <c r="CB180" i="5" s="1"/>
  <c r="CC180" i="5"/>
  <c r="AA183" i="5"/>
  <c r="AA185" i="5"/>
  <c r="CI186" i="5"/>
  <c r="CH186" i="5"/>
  <c r="CB186" i="5" s="1"/>
  <c r="AA186" i="5" s="1"/>
  <c r="CI188" i="5"/>
  <c r="CH188" i="5"/>
  <c r="CB188" i="5" s="1"/>
  <c r="CC188" i="5"/>
  <c r="CI196" i="5"/>
  <c r="CC196" i="5"/>
  <c r="AA196" i="5" s="1"/>
  <c r="AA198" i="5"/>
  <c r="CI204" i="5"/>
  <c r="CH204" i="5"/>
  <c r="CB204" i="5" s="1"/>
  <c r="AA204" i="5" s="1"/>
  <c r="CC204" i="5"/>
  <c r="AA207" i="5"/>
  <c r="CI207" i="5"/>
  <c r="CI210" i="5"/>
  <c r="CH210" i="5"/>
  <c r="CB210" i="5" s="1"/>
  <c r="AA210" i="5" s="1"/>
  <c r="CI212" i="5"/>
  <c r="CH212" i="5"/>
  <c r="CB212" i="5" s="1"/>
  <c r="CC212" i="5"/>
  <c r="AA212" i="5" s="1"/>
  <c r="CI215" i="5"/>
  <c r="CI218" i="5"/>
  <c r="CH218" i="5"/>
  <c r="CB218" i="5" s="1"/>
  <c r="AA218" i="5" s="1"/>
  <c r="CI220" i="5"/>
  <c r="CH220" i="5"/>
  <c r="CB220" i="5" s="1"/>
  <c r="CC220" i="5"/>
  <c r="AA220" i="5" s="1"/>
  <c r="AA223" i="5"/>
  <c r="CI223" i="5"/>
  <c r="Q237" i="5"/>
  <c r="D199" i="5"/>
  <c r="CH199" i="5" s="1"/>
  <c r="CB199" i="5" s="1"/>
  <c r="AA199" i="5" s="1"/>
  <c r="AA181" i="5"/>
  <c r="AA205" i="5"/>
  <c r="CI226" i="5"/>
  <c r="CC226" i="5"/>
  <c r="CC235" i="5"/>
  <c r="Q235" i="5" s="1"/>
  <c r="CC236" i="5"/>
  <c r="Q236" i="5" s="1"/>
  <c r="CC237" i="5"/>
  <c r="CC239" i="5"/>
  <c r="Q239" i="5" s="1"/>
  <c r="CC240" i="5"/>
  <c r="Q240" i="5" s="1"/>
  <c r="E246" i="4"/>
  <c r="D246" i="4"/>
  <c r="CH240" i="4"/>
  <c r="CB240" i="4" s="1"/>
  <c r="D240" i="4"/>
  <c r="CC240" i="4" s="1"/>
  <c r="CI239" i="4"/>
  <c r="CH239" i="4"/>
  <c r="CG239" i="4"/>
  <c r="CB239" i="4"/>
  <c r="CA239" i="4"/>
  <c r="D239" i="4"/>
  <c r="CC239" i="4" s="1"/>
  <c r="CH237" i="4"/>
  <c r="CB237" i="4" s="1"/>
  <c r="CG237" i="4"/>
  <c r="CA237" i="4" s="1"/>
  <c r="D237" i="4"/>
  <c r="CC237" i="4" s="1"/>
  <c r="CH236" i="4"/>
  <c r="CB236" i="4" s="1"/>
  <c r="D236" i="4"/>
  <c r="CH235" i="4"/>
  <c r="CB235" i="4" s="1"/>
  <c r="CG235" i="4"/>
  <c r="CA235" i="4"/>
  <c r="D235" i="4"/>
  <c r="CC235" i="4" s="1"/>
  <c r="Z230" i="4"/>
  <c r="Y230" i="4"/>
  <c r="X230" i="4"/>
  <c r="W230" i="4"/>
  <c r="V230" i="4"/>
  <c r="U230" i="4"/>
  <c r="T230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F230" i="4" s="1"/>
  <c r="G230" i="4"/>
  <c r="E230" i="4"/>
  <c r="Z229" i="4"/>
  <c r="Y229" i="4"/>
  <c r="X229" i="4"/>
  <c r="W229" i="4"/>
  <c r="V229" i="4"/>
  <c r="U229" i="4"/>
  <c r="T229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Z228" i="4"/>
  <c r="Y228" i="4"/>
  <c r="X228" i="4"/>
  <c r="W228" i="4"/>
  <c r="V228" i="4"/>
  <c r="U228" i="4"/>
  <c r="T228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E228" i="4" s="1"/>
  <c r="Z227" i="4"/>
  <c r="Y227" i="4"/>
  <c r="X227" i="4"/>
  <c r="W227" i="4"/>
  <c r="V227" i="4"/>
  <c r="U227" i="4"/>
  <c r="T227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CG226" i="4"/>
  <c r="CA226" i="4"/>
  <c r="F226" i="4"/>
  <c r="E226" i="4"/>
  <c r="CG225" i="4"/>
  <c r="CA225" i="4" s="1"/>
  <c r="F225" i="4"/>
  <c r="E225" i="4"/>
  <c r="D225" i="4" s="1"/>
  <c r="CC225" i="4" s="1"/>
  <c r="CG224" i="4"/>
  <c r="CA224" i="4" s="1"/>
  <c r="F224" i="4"/>
  <c r="E224" i="4"/>
  <c r="D224" i="4"/>
  <c r="CG223" i="4"/>
  <c r="CA223" i="4" s="1"/>
  <c r="F223" i="4"/>
  <c r="E223" i="4"/>
  <c r="D223" i="4" s="1"/>
  <c r="CG222" i="4"/>
  <c r="CA222" i="4" s="1"/>
  <c r="F222" i="4"/>
  <c r="E222" i="4"/>
  <c r="D222" i="4"/>
  <c r="CG221" i="4"/>
  <c r="CA221" i="4" s="1"/>
  <c r="F221" i="4"/>
  <c r="E221" i="4"/>
  <c r="CG220" i="4"/>
  <c r="CA220" i="4" s="1"/>
  <c r="F220" i="4"/>
  <c r="E220" i="4"/>
  <c r="D220" i="4" s="1"/>
  <c r="CG219" i="4"/>
  <c r="CA219" i="4" s="1"/>
  <c r="F219" i="4"/>
  <c r="E219" i="4"/>
  <c r="CG218" i="4"/>
  <c r="CA218" i="4"/>
  <c r="F218" i="4"/>
  <c r="E218" i="4"/>
  <c r="CG217" i="4"/>
  <c r="CA217" i="4" s="1"/>
  <c r="F217" i="4"/>
  <c r="E217" i="4"/>
  <c r="CG216" i="4"/>
  <c r="CA216" i="4" s="1"/>
  <c r="F216" i="4"/>
  <c r="E216" i="4"/>
  <c r="D216" i="4"/>
  <c r="CG215" i="4"/>
  <c r="CA215" i="4" s="1"/>
  <c r="F215" i="4"/>
  <c r="E215" i="4"/>
  <c r="D215" i="4" s="1"/>
  <c r="CG214" i="4"/>
  <c r="CA214" i="4" s="1"/>
  <c r="F214" i="4"/>
  <c r="E214" i="4"/>
  <c r="D214" i="4"/>
  <c r="CG213" i="4"/>
  <c r="CA213" i="4" s="1"/>
  <c r="F213" i="4"/>
  <c r="E213" i="4"/>
  <c r="CG212" i="4"/>
  <c r="CA212" i="4" s="1"/>
  <c r="F212" i="4"/>
  <c r="E212" i="4"/>
  <c r="D212" i="4" s="1"/>
  <c r="CG211" i="4"/>
  <c r="CA211" i="4" s="1"/>
  <c r="F211" i="4"/>
  <c r="E211" i="4"/>
  <c r="CG210" i="4"/>
  <c r="CA210" i="4" s="1"/>
  <c r="F210" i="4"/>
  <c r="E210" i="4"/>
  <c r="D210" i="4" s="1"/>
  <c r="CG209" i="4"/>
  <c r="CA209" i="4" s="1"/>
  <c r="CC209" i="4"/>
  <c r="F209" i="4"/>
  <c r="E209" i="4"/>
  <c r="D209" i="4" s="1"/>
  <c r="CG208" i="4"/>
  <c r="CA208" i="4"/>
  <c r="F208" i="4"/>
  <c r="E208" i="4"/>
  <c r="CG207" i="4"/>
  <c r="CA207" i="4" s="1"/>
  <c r="F207" i="4"/>
  <c r="E207" i="4"/>
  <c r="CG206" i="4"/>
  <c r="CA206" i="4"/>
  <c r="F206" i="4"/>
  <c r="E206" i="4"/>
  <c r="CG205" i="4"/>
  <c r="CA205" i="4" s="1"/>
  <c r="F205" i="4"/>
  <c r="E205" i="4"/>
  <c r="CG204" i="4"/>
  <c r="CA204" i="4"/>
  <c r="F204" i="4"/>
  <c r="E204" i="4"/>
  <c r="D204" i="4" s="1"/>
  <c r="CG203" i="4"/>
  <c r="CA203" i="4" s="1"/>
  <c r="F203" i="4"/>
  <c r="E203" i="4"/>
  <c r="F202" i="4"/>
  <c r="D202" i="4" s="1"/>
  <c r="CH202" i="4" s="1"/>
  <c r="CB202" i="4" s="1"/>
  <c r="AA202" i="4" s="1"/>
  <c r="E202" i="4"/>
  <c r="F201" i="4"/>
  <c r="E201" i="4"/>
  <c r="F200" i="4"/>
  <c r="E200" i="4"/>
  <c r="D200" i="4" s="1"/>
  <c r="CH200" i="4" s="1"/>
  <c r="CB200" i="4" s="1"/>
  <c r="AA200" i="4" s="1"/>
  <c r="F199" i="4"/>
  <c r="E199" i="4"/>
  <c r="CG198" i="4"/>
  <c r="CA198" i="4" s="1"/>
  <c r="F198" i="4"/>
  <c r="E198" i="4"/>
  <c r="D198" i="4" s="1"/>
  <c r="CG197" i="4"/>
  <c r="CA197" i="4" s="1"/>
  <c r="F197" i="4"/>
  <c r="E197" i="4"/>
  <c r="CG196" i="4"/>
  <c r="CA196" i="4"/>
  <c r="F196" i="4"/>
  <c r="E196" i="4"/>
  <c r="CG195" i="4"/>
  <c r="CA195" i="4" s="1"/>
  <c r="F195" i="4"/>
  <c r="E195" i="4"/>
  <c r="F194" i="4"/>
  <c r="E194" i="4"/>
  <c r="D194" i="4" s="1"/>
  <c r="CH194" i="4" s="1"/>
  <c r="CB194" i="4" s="1"/>
  <c r="AA194" i="4" s="1"/>
  <c r="F193" i="4"/>
  <c r="E193" i="4"/>
  <c r="F192" i="4"/>
  <c r="E192" i="4"/>
  <c r="D192" i="4"/>
  <c r="CH192" i="4" s="1"/>
  <c r="CB192" i="4" s="1"/>
  <c r="AA192" i="4" s="1"/>
  <c r="F191" i="4"/>
  <c r="E191" i="4"/>
  <c r="CG190" i="4"/>
  <c r="CA190" i="4"/>
  <c r="F190" i="4"/>
  <c r="E190" i="4"/>
  <c r="CG189" i="4"/>
  <c r="CA189" i="4" s="1"/>
  <c r="F189" i="4"/>
  <c r="E189" i="4"/>
  <c r="CG188" i="4"/>
  <c r="CA188" i="4"/>
  <c r="F188" i="4"/>
  <c r="E188" i="4"/>
  <c r="CG187" i="4"/>
  <c r="CA187" i="4" s="1"/>
  <c r="F187" i="4"/>
  <c r="E187" i="4"/>
  <c r="CG186" i="4"/>
  <c r="CA186" i="4"/>
  <c r="F186" i="4"/>
  <c r="E186" i="4"/>
  <c r="CG185" i="4"/>
  <c r="CA185" i="4" s="1"/>
  <c r="F185" i="4"/>
  <c r="E185" i="4"/>
  <c r="D185" i="4" s="1"/>
  <c r="CC185" i="4" s="1"/>
  <c r="CG184" i="4"/>
  <c r="CA184" i="4"/>
  <c r="F184" i="4"/>
  <c r="E184" i="4"/>
  <c r="D184" i="4" s="1"/>
  <c r="CG183" i="4"/>
  <c r="CA183" i="4" s="1"/>
  <c r="F183" i="4"/>
  <c r="E183" i="4"/>
  <c r="CG182" i="4"/>
  <c r="CA182" i="4"/>
  <c r="F182" i="4"/>
  <c r="E182" i="4"/>
  <c r="D182" i="4" s="1"/>
  <c r="CI182" i="4" s="1"/>
  <c r="CG181" i="4"/>
  <c r="CA181" i="4" s="1"/>
  <c r="F181" i="4"/>
  <c r="E181" i="4"/>
  <c r="CG180" i="4"/>
  <c r="CA180" i="4" s="1"/>
  <c r="F180" i="4"/>
  <c r="E180" i="4"/>
  <c r="D180" i="4" s="1"/>
  <c r="CI180" i="4" s="1"/>
  <c r="CG179" i="4"/>
  <c r="CA179" i="4" s="1"/>
  <c r="F179" i="4"/>
  <c r="E179" i="4"/>
  <c r="CG178" i="4"/>
  <c r="CA178" i="4" s="1"/>
  <c r="F178" i="4"/>
  <c r="E178" i="4"/>
  <c r="D178" i="4" s="1"/>
  <c r="CI178" i="4" s="1"/>
  <c r="CG177" i="4"/>
  <c r="CA177" i="4" s="1"/>
  <c r="F177" i="4"/>
  <c r="E177" i="4"/>
  <c r="CG172" i="4"/>
  <c r="CA172" i="4" s="1"/>
  <c r="K172" i="4" s="1"/>
  <c r="D172" i="4"/>
  <c r="D171" i="4"/>
  <c r="CG171" i="4" s="1"/>
  <c r="CA171" i="4" s="1"/>
  <c r="K171" i="4" s="1"/>
  <c r="CG170" i="4"/>
  <c r="CA170" i="4" s="1"/>
  <c r="K170" i="4" s="1"/>
  <c r="D170" i="4"/>
  <c r="D169" i="4"/>
  <c r="CG169" i="4" s="1"/>
  <c r="CA169" i="4" s="1"/>
  <c r="K169" i="4" s="1"/>
  <c r="CJ163" i="4"/>
  <c r="CD163" i="4"/>
  <c r="F163" i="4"/>
  <c r="D163" i="4" s="1"/>
  <c r="E163" i="4"/>
  <c r="CJ162" i="4"/>
  <c r="CD162" i="4"/>
  <c r="F162" i="4"/>
  <c r="D162" i="4" s="1"/>
  <c r="E162" i="4"/>
  <c r="F161" i="4"/>
  <c r="D161" i="4" s="1"/>
  <c r="CJ161" i="4" s="1"/>
  <c r="CD161" i="4" s="1"/>
  <c r="E161" i="4"/>
  <c r="F160" i="4"/>
  <c r="E160" i="4"/>
  <c r="F155" i="4"/>
  <c r="E155" i="4"/>
  <c r="F154" i="4"/>
  <c r="E154" i="4"/>
  <c r="CG153" i="4"/>
  <c r="CA153" i="4" s="1"/>
  <c r="Q153" i="4" s="1"/>
  <c r="F153" i="4"/>
  <c r="E153" i="4"/>
  <c r="D153" i="4"/>
  <c r="F152" i="4"/>
  <c r="D152" i="4" s="1"/>
  <c r="CG152" i="4" s="1"/>
  <c r="CA152" i="4" s="1"/>
  <c r="Q152" i="4" s="1"/>
  <c r="E152" i="4"/>
  <c r="F151" i="4"/>
  <c r="E151" i="4"/>
  <c r="D151" i="4" s="1"/>
  <c r="CG151" i="4" s="1"/>
  <c r="CA151" i="4" s="1"/>
  <c r="Q151" i="4" s="1"/>
  <c r="F150" i="4"/>
  <c r="E150" i="4"/>
  <c r="F149" i="4"/>
  <c r="E149" i="4"/>
  <c r="D149" i="4"/>
  <c r="CG149" i="4" s="1"/>
  <c r="CA149" i="4" s="1"/>
  <c r="Q149" i="4" s="1"/>
  <c r="F148" i="4"/>
  <c r="D148" i="4" s="1"/>
  <c r="CG148" i="4" s="1"/>
  <c r="CA148" i="4" s="1"/>
  <c r="Q148" i="4" s="1"/>
  <c r="E148" i="4"/>
  <c r="F147" i="4"/>
  <c r="E147" i="4"/>
  <c r="F146" i="4"/>
  <c r="E146" i="4"/>
  <c r="CG145" i="4"/>
  <c r="CA145" i="4" s="1"/>
  <c r="Q145" i="4" s="1"/>
  <c r="F145" i="4"/>
  <c r="E145" i="4"/>
  <c r="D145" i="4"/>
  <c r="F144" i="4"/>
  <c r="D144" i="4" s="1"/>
  <c r="CG144" i="4" s="1"/>
  <c r="CA144" i="4" s="1"/>
  <c r="Q144" i="4" s="1"/>
  <c r="E144" i="4"/>
  <c r="F143" i="4"/>
  <c r="E143" i="4"/>
  <c r="D143" i="4" s="1"/>
  <c r="CG143" i="4" s="1"/>
  <c r="CA143" i="4" s="1"/>
  <c r="Q143" i="4" s="1"/>
  <c r="F142" i="4"/>
  <c r="E142" i="4"/>
  <c r="F141" i="4"/>
  <c r="E141" i="4"/>
  <c r="D141" i="4"/>
  <c r="CG141" i="4" s="1"/>
  <c r="CA141" i="4" s="1"/>
  <c r="Q141" i="4" s="1"/>
  <c r="E140" i="4"/>
  <c r="E139" i="4"/>
  <c r="CG139" i="4" s="1"/>
  <c r="CA139" i="4" s="1"/>
  <c r="Q139" i="4" s="1"/>
  <c r="D139" i="4"/>
  <c r="E138" i="4"/>
  <c r="CG138" i="4" s="1"/>
  <c r="CA138" i="4" s="1"/>
  <c r="Q138" i="4" s="1"/>
  <c r="D138" i="4"/>
  <c r="CG137" i="4"/>
  <c r="CA137" i="4" s="1"/>
  <c r="Q137" i="4" s="1"/>
  <c r="E137" i="4"/>
  <c r="D137" i="4" s="1"/>
  <c r="F136" i="4"/>
  <c r="CG135" i="4"/>
  <c r="CA135" i="4" s="1"/>
  <c r="Q135" i="4" s="1"/>
  <c r="F135" i="4"/>
  <c r="D135" i="4"/>
  <c r="CG134" i="4"/>
  <c r="CA134" i="4" s="1"/>
  <c r="Q134" i="4" s="1"/>
  <c r="F134" i="4"/>
  <c r="D134" i="4" s="1"/>
  <c r="F133" i="4"/>
  <c r="D133" i="4" s="1"/>
  <c r="F132" i="4"/>
  <c r="CG131" i="4"/>
  <c r="CA131" i="4"/>
  <c r="Q131" i="4" s="1"/>
  <c r="F131" i="4"/>
  <c r="D131" i="4" s="1"/>
  <c r="P130" i="4"/>
  <c r="O130" i="4"/>
  <c r="N130" i="4"/>
  <c r="L130" i="4"/>
  <c r="F129" i="4"/>
  <c r="F128" i="4"/>
  <c r="F127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CI121" i="4"/>
  <c r="D121" i="4"/>
  <c r="D120" i="4"/>
  <c r="CI119" i="4"/>
  <c r="D119" i="4"/>
  <c r="D118" i="4"/>
  <c r="CI117" i="4"/>
  <c r="D117" i="4"/>
  <c r="CI116" i="4"/>
  <c r="D116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CI110" i="4"/>
  <c r="CC110" i="4"/>
  <c r="CB110" i="4"/>
  <c r="D110" i="4"/>
  <c r="CJ110" i="4" s="1"/>
  <c r="CI109" i="4"/>
  <c r="CH109" i="4"/>
  <c r="CC109" i="4"/>
  <c r="D109" i="4"/>
  <c r="CI108" i="4"/>
  <c r="CC108" i="4"/>
  <c r="CB108" i="4"/>
  <c r="D108" i="4"/>
  <c r="CJ108" i="4" s="1"/>
  <c r="CI107" i="4"/>
  <c r="CC107" i="4" s="1"/>
  <c r="D107" i="4"/>
  <c r="CJ107" i="4" s="1"/>
  <c r="CI106" i="4"/>
  <c r="CC106" i="4"/>
  <c r="CB106" i="4"/>
  <c r="D106" i="4"/>
  <c r="CJ106" i="4" s="1"/>
  <c r="CI105" i="4"/>
  <c r="CC105" i="4"/>
  <c r="D105" i="4"/>
  <c r="CD104" i="4"/>
  <c r="D104" i="4"/>
  <c r="CG104" i="4" s="1"/>
  <c r="CA104" i="4" s="1"/>
  <c r="D103" i="4"/>
  <c r="CD103" i="4" s="1"/>
  <c r="CG102" i="4"/>
  <c r="CA102" i="4" s="1"/>
  <c r="D102" i="4"/>
  <c r="CD102" i="4" s="1"/>
  <c r="CI101" i="4"/>
  <c r="CC101" i="4" s="1"/>
  <c r="D101" i="4"/>
  <c r="CJ101" i="4" s="1"/>
  <c r="CI100" i="4"/>
  <c r="CC100" i="4"/>
  <c r="D100" i="4"/>
  <c r="CJ100" i="4" s="1"/>
  <c r="CI99" i="4"/>
  <c r="CC99" i="4"/>
  <c r="D99" i="4"/>
  <c r="CI98" i="4"/>
  <c r="CC98" i="4" s="1"/>
  <c r="D98" i="4"/>
  <c r="CG98" i="4" s="1"/>
  <c r="CA98" i="4" s="1"/>
  <c r="CI97" i="4"/>
  <c r="CC97" i="4" s="1"/>
  <c r="D97" i="4"/>
  <c r="CI96" i="4"/>
  <c r="CG96" i="4"/>
  <c r="CA96" i="4" s="1"/>
  <c r="CC96" i="4"/>
  <c r="D96" i="4"/>
  <c r="CB95" i="4"/>
  <c r="D95" i="4"/>
  <c r="CH95" i="4" s="1"/>
  <c r="D94" i="4"/>
  <c r="CI93" i="4"/>
  <c r="CC93" i="4" s="1"/>
  <c r="D93" i="4"/>
  <c r="CI92" i="4"/>
  <c r="CC92" i="4"/>
  <c r="D92" i="4"/>
  <c r="CI91" i="4"/>
  <c r="CC91" i="4" s="1"/>
  <c r="D91" i="4"/>
  <c r="CJ91" i="4" s="1"/>
  <c r="CI90" i="4"/>
  <c r="CC90" i="4" s="1"/>
  <c r="D90" i="4"/>
  <c r="CJ90" i="4" s="1"/>
  <c r="CI89" i="4"/>
  <c r="CC89" i="4"/>
  <c r="D89" i="4"/>
  <c r="CI88" i="4"/>
  <c r="CC88" i="4" s="1"/>
  <c r="D88" i="4"/>
  <c r="CJ87" i="4"/>
  <c r="CI87" i="4"/>
  <c r="CC87" i="4"/>
  <c r="D87" i="4"/>
  <c r="CJ86" i="4"/>
  <c r="CI86" i="4"/>
  <c r="CC86" i="4"/>
  <c r="D86" i="4"/>
  <c r="CI85" i="4"/>
  <c r="CC85" i="4" s="1"/>
  <c r="D85" i="4"/>
  <c r="CH85" i="4" s="1"/>
  <c r="CI84" i="4"/>
  <c r="CC84" i="4"/>
  <c r="D84" i="4"/>
  <c r="CJ83" i="4"/>
  <c r="CI83" i="4"/>
  <c r="CC83" i="4"/>
  <c r="D83" i="4"/>
  <c r="CJ82" i="4"/>
  <c r="CI82" i="4"/>
  <c r="CC82" i="4"/>
  <c r="D82" i="4"/>
  <c r="D78" i="4"/>
  <c r="D77" i="4"/>
  <c r="CG73" i="4"/>
  <c r="CA73" i="4" s="1"/>
  <c r="F73" i="4" s="1"/>
  <c r="CG72" i="4"/>
  <c r="CA72" i="4" s="1"/>
  <c r="F72" i="4"/>
  <c r="CG71" i="4"/>
  <c r="CA71" i="4" s="1"/>
  <c r="F71" i="4" s="1"/>
  <c r="CG70" i="4"/>
  <c r="CA70" i="4" s="1"/>
  <c r="F70" i="4"/>
  <c r="CG69" i="4"/>
  <c r="CA69" i="4" s="1"/>
  <c r="F69" i="4" s="1"/>
  <c r="CG68" i="4"/>
  <c r="CA68" i="4" s="1"/>
  <c r="F68" i="4"/>
  <c r="CG67" i="4"/>
  <c r="CA67" i="4" s="1"/>
  <c r="F67" i="4" s="1"/>
  <c r="CG66" i="4"/>
  <c r="CA66" i="4" s="1"/>
  <c r="F66" i="4"/>
  <c r="CG65" i="4"/>
  <c r="CA65" i="4" s="1"/>
  <c r="F65" i="4" s="1"/>
  <c r="CG64" i="4"/>
  <c r="CA64" i="4" s="1"/>
  <c r="F64" i="4"/>
  <c r="CG63" i="4"/>
  <c r="CA63" i="4" s="1"/>
  <c r="F63" i="4" s="1"/>
  <c r="AI60" i="4"/>
  <c r="AH60" i="4"/>
  <c r="AG60" i="4"/>
  <c r="AF60" i="4"/>
  <c r="AE60" i="4"/>
  <c r="AD60" i="4"/>
  <c r="AC60" i="4"/>
  <c r="AB60" i="4"/>
  <c r="AA60" i="4"/>
  <c r="Z60" i="4"/>
  <c r="Y60" i="4"/>
  <c r="CG59" i="4"/>
  <c r="CA59" i="4" s="1"/>
  <c r="F59" i="4"/>
  <c r="E59" i="4"/>
  <c r="D59" i="4" s="1"/>
  <c r="CI59" i="4" s="1"/>
  <c r="CG58" i="4"/>
  <c r="CA58" i="4" s="1"/>
  <c r="F58" i="4"/>
  <c r="E58" i="4"/>
  <c r="D58" i="4" s="1"/>
  <c r="CI58" i="4" s="1"/>
  <c r="CG57" i="4"/>
  <c r="CA57" i="4" s="1"/>
  <c r="F57" i="4"/>
  <c r="E57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CG55" i="4"/>
  <c r="CA55" i="4" s="1"/>
  <c r="F55" i="4"/>
  <c r="E55" i="4"/>
  <c r="CG54" i="4"/>
  <c r="CA54" i="4" s="1"/>
  <c r="F54" i="4"/>
  <c r="E54" i="4"/>
  <c r="CG53" i="4"/>
  <c r="CA53" i="4" s="1"/>
  <c r="F53" i="4"/>
  <c r="E53" i="4"/>
  <c r="CG52" i="4"/>
  <c r="CA52" i="4" s="1"/>
  <c r="F52" i="4"/>
  <c r="E52" i="4"/>
  <c r="CG51" i="4"/>
  <c r="CA51" i="4" s="1"/>
  <c r="F51" i="4"/>
  <c r="E51" i="4"/>
  <c r="CG50" i="4"/>
  <c r="CA50" i="4" s="1"/>
  <c r="F50" i="4"/>
  <c r="E50" i="4"/>
  <c r="CG49" i="4"/>
  <c r="CA49" i="4" s="1"/>
  <c r="F49" i="4"/>
  <c r="E49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E48" i="4" s="1"/>
  <c r="D48" i="4" s="1"/>
  <c r="F48" i="4"/>
  <c r="F47" i="4"/>
  <c r="E47" i="4"/>
  <c r="D47" i="4" s="1"/>
  <c r="CC47" i="4" s="1"/>
  <c r="CG46" i="4"/>
  <c r="CA46" i="4" s="1"/>
  <c r="F46" i="4"/>
  <c r="E46" i="4"/>
  <c r="D46" i="4" s="1"/>
  <c r="CK46" i="4" s="1"/>
  <c r="F45" i="4"/>
  <c r="E45" i="4"/>
  <c r="D45" i="4" s="1"/>
  <c r="CK45" i="4" s="1"/>
  <c r="F44" i="4"/>
  <c r="E44" i="4"/>
  <c r="D44" i="4" s="1"/>
  <c r="CD44" i="4" s="1"/>
  <c r="CG43" i="4"/>
  <c r="CA43" i="4" s="1"/>
  <c r="F43" i="4"/>
  <c r="E43" i="4"/>
  <c r="D43" i="4" s="1"/>
  <c r="CK43" i="4" s="1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CG37" i="4"/>
  <c r="CA37" i="4" s="1"/>
  <c r="F37" i="4"/>
  <c r="E37" i="4"/>
  <c r="CG36" i="4"/>
  <c r="CA36" i="4" s="1"/>
  <c r="F36" i="4"/>
  <c r="D36" i="4" s="1"/>
  <c r="E36" i="4"/>
  <c r="CL35" i="4"/>
  <c r="CK35" i="4"/>
  <c r="CJ35" i="4"/>
  <c r="CI35" i="4"/>
  <c r="CH35" i="4"/>
  <c r="CB35" i="4" s="1"/>
  <c r="CG35" i="4"/>
  <c r="CA35" i="4" s="1"/>
  <c r="CF35" i="4"/>
  <c r="CE35" i="4"/>
  <c r="CD35" i="4"/>
  <c r="CC35" i="4"/>
  <c r="CG34" i="4"/>
  <c r="CA34" i="4" s="1"/>
  <c r="F34" i="4"/>
  <c r="E34" i="4"/>
  <c r="D34" i="4" s="1"/>
  <c r="CJ34" i="4" s="1"/>
  <c r="CG33" i="4"/>
  <c r="CA33" i="4" s="1"/>
  <c r="F33" i="4"/>
  <c r="E33" i="4"/>
  <c r="D33" i="4" s="1"/>
  <c r="CG32" i="4"/>
  <c r="CA32" i="4"/>
  <c r="F32" i="4"/>
  <c r="E32" i="4"/>
  <c r="CL31" i="4"/>
  <c r="CJ31" i="4"/>
  <c r="CG31" i="4"/>
  <c r="CD31" i="4"/>
  <c r="CA31" i="4"/>
  <c r="F31" i="4"/>
  <c r="E31" i="4"/>
  <c r="D31" i="4" s="1"/>
  <c r="CF31" i="4" s="1"/>
  <c r="CG30" i="4"/>
  <c r="CA30" i="4"/>
  <c r="F30" i="4"/>
  <c r="E30" i="4"/>
  <c r="D30" i="4" s="1"/>
  <c r="CG29" i="4"/>
  <c r="CA29" i="4"/>
  <c r="F29" i="4"/>
  <c r="E29" i="4"/>
  <c r="D29" i="4" s="1"/>
  <c r="CL29" i="4" s="1"/>
  <c r="CG28" i="4"/>
  <c r="CA28" i="4" s="1"/>
  <c r="F28" i="4"/>
  <c r="E28" i="4"/>
  <c r="D28" i="4" s="1"/>
  <c r="CJ28" i="4" s="1"/>
  <c r="CG27" i="4"/>
  <c r="CA27" i="4" s="1"/>
  <c r="F27" i="4"/>
  <c r="E27" i="4"/>
  <c r="D27" i="4" s="1"/>
  <c r="CL27" i="4" s="1"/>
  <c r="CG26" i="4"/>
  <c r="CA26" i="4" s="1"/>
  <c r="F26" i="4"/>
  <c r="E26" i="4"/>
  <c r="D26" i="4" s="1"/>
  <c r="CG25" i="4"/>
  <c r="CA25" i="4" s="1"/>
  <c r="F25" i="4"/>
  <c r="E25" i="4"/>
  <c r="D25" i="4" s="1"/>
  <c r="CL25" i="4" s="1"/>
  <c r="CG24" i="4"/>
  <c r="CF24" i="4"/>
  <c r="CA24" i="4"/>
  <c r="F24" i="4"/>
  <c r="E24" i="4"/>
  <c r="D24" i="4" s="1"/>
  <c r="CJ24" i="4" s="1"/>
  <c r="CL23" i="4"/>
  <c r="CJ23" i="4"/>
  <c r="CG23" i="4"/>
  <c r="CD23" i="4"/>
  <c r="CA23" i="4"/>
  <c r="F23" i="4"/>
  <c r="E23" i="4"/>
  <c r="D23" i="4" s="1"/>
  <c r="CF23" i="4" s="1"/>
  <c r="CG22" i="4"/>
  <c r="CA22" i="4"/>
  <c r="F22" i="4"/>
  <c r="E22" i="4"/>
  <c r="D22" i="4" s="1"/>
  <c r="CJ22" i="4" s="1"/>
  <c r="CL21" i="4"/>
  <c r="CK21" i="4"/>
  <c r="CJ21" i="4"/>
  <c r="CI21" i="4"/>
  <c r="CH21" i="4"/>
  <c r="CB21" i="4" s="1"/>
  <c r="AL21" i="4" s="1"/>
  <c r="CG21" i="4"/>
  <c r="CA21" i="4" s="1"/>
  <c r="CF21" i="4"/>
  <c r="CE21" i="4"/>
  <c r="CD21" i="4"/>
  <c r="CC21" i="4"/>
  <c r="CG20" i="4"/>
  <c r="CA20" i="4" s="1"/>
  <c r="F20" i="4"/>
  <c r="D20" i="4" s="1"/>
  <c r="E20" i="4"/>
  <c r="CG19" i="4"/>
  <c r="CA19" i="4"/>
  <c r="F19" i="4"/>
  <c r="E19" i="4"/>
  <c r="D19" i="4"/>
  <c r="CI19" i="4" s="1"/>
  <c r="CG15" i="4"/>
  <c r="CA15" i="4" s="1"/>
  <c r="F15" i="4"/>
  <c r="E15" i="4"/>
  <c r="D15" i="4"/>
  <c r="CG14" i="4"/>
  <c r="CA14" i="4" s="1"/>
  <c r="F14" i="4"/>
  <c r="E14" i="4"/>
  <c r="CG13" i="4"/>
  <c r="CA13" i="4" s="1"/>
  <c r="F13" i="4"/>
  <c r="E13" i="4"/>
  <c r="CG12" i="4"/>
  <c r="CA12" i="4"/>
  <c r="F12" i="4"/>
  <c r="E12" i="4"/>
  <c r="D12" i="4" s="1"/>
  <c r="CH12" i="4" s="1"/>
  <c r="CB12" i="4" s="1"/>
  <c r="A5" i="4"/>
  <c r="A4" i="4"/>
  <c r="A3" i="4"/>
  <c r="A2" i="4"/>
  <c r="CC118" i="4" l="1"/>
  <c r="CH118" i="4"/>
  <c r="CB118" i="4"/>
  <c r="CC236" i="4"/>
  <c r="Q236" i="4" s="1"/>
  <c r="CG236" i="4"/>
  <c r="CA236" i="4" s="1"/>
  <c r="CI236" i="4"/>
  <c r="CH209" i="5"/>
  <c r="CB209" i="5" s="1"/>
  <c r="AA209" i="5" s="1"/>
  <c r="CI209" i="5"/>
  <c r="CC187" i="5"/>
  <c r="CH187" i="5"/>
  <c r="CB187" i="5" s="1"/>
  <c r="AA187" i="5" s="1"/>
  <c r="CJ37" i="5"/>
  <c r="CL37" i="5"/>
  <c r="CC37" i="5"/>
  <c r="CH37" i="5"/>
  <c r="CB37" i="5" s="1"/>
  <c r="CK37" i="5"/>
  <c r="CI37" i="5"/>
  <c r="CD37" i="5"/>
  <c r="T82" i="5"/>
  <c r="CF27" i="4"/>
  <c r="AL35" i="4"/>
  <c r="CC120" i="4"/>
  <c r="CH120" i="4"/>
  <c r="CB120" i="4"/>
  <c r="CC216" i="4"/>
  <c r="CI216" i="4"/>
  <c r="CH216" i="4"/>
  <c r="CB216" i="4" s="1"/>
  <c r="AL27" i="5"/>
  <c r="D13" i="4"/>
  <c r="CL28" i="4"/>
  <c r="CH94" i="4"/>
  <c r="CB94" i="4"/>
  <c r="CI118" i="4"/>
  <c r="CI120" i="4"/>
  <c r="CG133" i="4"/>
  <c r="CA133" i="4" s="1"/>
  <c r="Q133" i="4" s="1"/>
  <c r="CJ27" i="4"/>
  <c r="D32" i="4"/>
  <c r="D37" i="4"/>
  <c r="CD45" i="4"/>
  <c r="D57" i="4"/>
  <c r="CI57" i="4" s="1"/>
  <c r="CC117" i="4"/>
  <c r="CH117" i="4"/>
  <c r="CB117" i="4"/>
  <c r="CC119" i="4"/>
  <c r="CH119" i="4"/>
  <c r="CB119" i="4"/>
  <c r="CC121" i="4"/>
  <c r="CH121" i="4"/>
  <c r="CB121" i="4"/>
  <c r="D127" i="4"/>
  <c r="CG127" i="4"/>
  <c r="CA127" i="4" s="1"/>
  <c r="Q127" i="4" s="1"/>
  <c r="D188" i="4"/>
  <c r="CC188" i="4" s="1"/>
  <c r="D189" i="4"/>
  <c r="D195" i="4"/>
  <c r="D208" i="4"/>
  <c r="CE37" i="5"/>
  <c r="CI208" i="5"/>
  <c r="CC208" i="5"/>
  <c r="CH208" i="5"/>
  <c r="CB208" i="5" s="1"/>
  <c r="AA208" i="5" s="1"/>
  <c r="F56" i="4"/>
  <c r="CG128" i="4"/>
  <c r="CA128" i="4" s="1"/>
  <c r="Q128" i="4" s="1"/>
  <c r="D128" i="4"/>
  <c r="E227" i="4"/>
  <c r="D227" i="4" s="1"/>
  <c r="D14" i="4"/>
  <c r="CI14" i="4" s="1"/>
  <c r="CL24" i="4"/>
  <c r="CD27" i="4"/>
  <c r="CF28" i="4"/>
  <c r="F60" i="4"/>
  <c r="F130" i="4"/>
  <c r="D130" i="4" s="1"/>
  <c r="D147" i="4"/>
  <c r="CG147" i="4" s="1"/>
  <c r="CA147" i="4" s="1"/>
  <c r="Q147" i="4" s="1"/>
  <c r="D186" i="4"/>
  <c r="D187" i="4"/>
  <c r="CC187" i="4" s="1"/>
  <c r="D206" i="4"/>
  <c r="D207" i="4"/>
  <c r="CC224" i="4"/>
  <c r="CI224" i="4"/>
  <c r="CH224" i="4"/>
  <c r="CB224" i="4" s="1"/>
  <c r="D226" i="4"/>
  <c r="D228" i="4"/>
  <c r="CI240" i="4"/>
  <c r="AA180" i="5"/>
  <c r="S120" i="5"/>
  <c r="AL36" i="5"/>
  <c r="AL26" i="5"/>
  <c r="AL19" i="5"/>
  <c r="AJ53" i="5"/>
  <c r="AL23" i="6"/>
  <c r="T83" i="5"/>
  <c r="AA185" i="6"/>
  <c r="T92" i="5"/>
  <c r="D142" i="4"/>
  <c r="CG142" i="4" s="1"/>
  <c r="CA142" i="4" s="1"/>
  <c r="Q142" i="4" s="1"/>
  <c r="D146" i="4"/>
  <c r="CG146" i="4" s="1"/>
  <c r="CA146" i="4" s="1"/>
  <c r="Q146" i="4" s="1"/>
  <c r="D150" i="4"/>
  <c r="CG150" i="4" s="1"/>
  <c r="CA150" i="4" s="1"/>
  <c r="Q150" i="4" s="1"/>
  <c r="D154" i="4"/>
  <c r="CG154" i="4" s="1"/>
  <c r="CA154" i="4" s="1"/>
  <c r="Q154" i="4" s="1"/>
  <c r="D160" i="4"/>
  <c r="D181" i="4"/>
  <c r="CI181" i="4" s="1"/>
  <c r="D183" i="4"/>
  <c r="F228" i="4"/>
  <c r="F229" i="4"/>
  <c r="CI237" i="4"/>
  <c r="AA188" i="5"/>
  <c r="T104" i="5"/>
  <c r="AJ50" i="5"/>
  <c r="AJ49" i="5"/>
  <c r="AL22" i="5"/>
  <c r="AA213" i="5"/>
  <c r="AJ51" i="5"/>
  <c r="AJ43" i="5"/>
  <c r="AL23" i="5"/>
  <c r="D229" i="5"/>
  <c r="T100" i="5"/>
  <c r="T86" i="5"/>
  <c r="CH27" i="5"/>
  <c r="CB27" i="5" s="1"/>
  <c r="CC27" i="5"/>
  <c r="CK27" i="5"/>
  <c r="T88" i="5"/>
  <c r="D49" i="4"/>
  <c r="CK49" i="4" s="1"/>
  <c r="D50" i="4"/>
  <c r="CK50" i="4" s="1"/>
  <c r="D51" i="4"/>
  <c r="CK51" i="4" s="1"/>
  <c r="D52" i="4"/>
  <c r="CK52" i="4" s="1"/>
  <c r="D53" i="4"/>
  <c r="CK53" i="4" s="1"/>
  <c r="D54" i="4"/>
  <c r="CK54" i="4" s="1"/>
  <c r="D55" i="4"/>
  <c r="CK55" i="4" s="1"/>
  <c r="D155" i="4"/>
  <c r="CG155" i="4" s="1"/>
  <c r="CA155" i="4" s="1"/>
  <c r="Q155" i="4" s="1"/>
  <c r="D177" i="4"/>
  <c r="D179" i="4"/>
  <c r="D190" i="4"/>
  <c r="D191" i="4"/>
  <c r="CH191" i="4" s="1"/>
  <c r="CB191" i="4" s="1"/>
  <c r="AA191" i="4" s="1"/>
  <c r="D196" i="4"/>
  <c r="D197" i="4"/>
  <c r="CC197" i="4" s="1"/>
  <c r="D217" i="4"/>
  <c r="CC217" i="4" s="1"/>
  <c r="D218" i="4"/>
  <c r="CI218" i="4" s="1"/>
  <c r="E229" i="4"/>
  <c r="CI235" i="4"/>
  <c r="CG240" i="4"/>
  <c r="CA240" i="4" s="1"/>
  <c r="AE163" i="5"/>
  <c r="T102" i="5"/>
  <c r="S116" i="5"/>
  <c r="T107" i="5"/>
  <c r="AJ54" i="5"/>
  <c r="AL31" i="5"/>
  <c r="T101" i="5"/>
  <c r="T84" i="5"/>
  <c r="AL22" i="6"/>
  <c r="AJ54" i="6"/>
  <c r="AJ57" i="6"/>
  <c r="B301" i="6"/>
  <c r="CK46" i="5"/>
  <c r="CJ46" i="5"/>
  <c r="CE46" i="5"/>
  <c r="CD46" i="5"/>
  <c r="CI46" i="5"/>
  <c r="CC46" i="5"/>
  <c r="CH46" i="5"/>
  <c r="CB46" i="5" s="1"/>
  <c r="T103" i="5"/>
  <c r="T106" i="5"/>
  <c r="CJ13" i="5"/>
  <c r="CE13" i="5"/>
  <c r="CI13" i="5"/>
  <c r="CD13" i="5"/>
  <c r="CC13" i="5"/>
  <c r="CK13" i="5"/>
  <c r="CH13" i="5"/>
  <c r="CK44" i="5"/>
  <c r="CD44" i="5"/>
  <c r="CJ44" i="5"/>
  <c r="CH44" i="5"/>
  <c r="CB44" i="5" s="1"/>
  <c r="CE44" i="5"/>
  <c r="CJ32" i="5"/>
  <c r="CF32" i="5"/>
  <c r="CI32" i="5"/>
  <c r="CE32" i="5"/>
  <c r="CH32" i="5"/>
  <c r="CB32" i="5" s="1"/>
  <c r="CL32" i="5"/>
  <c r="CD32" i="5"/>
  <c r="CK32" i="5"/>
  <c r="CC32" i="5"/>
  <c r="AL20" i="5"/>
  <c r="T109" i="5"/>
  <c r="AJ55" i="5"/>
  <c r="AJ12" i="5"/>
  <c r="CH162" i="5"/>
  <c r="CB162" i="5" s="1"/>
  <c r="CG162" i="5"/>
  <c r="CA162" i="5" s="1"/>
  <c r="CJ162" i="5"/>
  <c r="CD162" i="5" s="1"/>
  <c r="CI162" i="5"/>
  <c r="CC162" i="5" s="1"/>
  <c r="CH161" i="5"/>
  <c r="CB161" i="5" s="1"/>
  <c r="CG161" i="5"/>
  <c r="CA161" i="5" s="1"/>
  <c r="CI161" i="5"/>
  <c r="CC161" i="5" s="1"/>
  <c r="CJ161" i="5"/>
  <c r="CD161" i="5" s="1"/>
  <c r="T108" i="5"/>
  <c r="T110" i="5"/>
  <c r="CI57" i="5"/>
  <c r="CD57" i="5"/>
  <c r="CJ57" i="5"/>
  <c r="CC57" i="5"/>
  <c r="CH57" i="5"/>
  <c r="CB57" i="5" s="1"/>
  <c r="CE57" i="5"/>
  <c r="CK57" i="5"/>
  <c r="CJ25" i="5"/>
  <c r="CF25" i="5"/>
  <c r="CI25" i="5"/>
  <c r="CE25" i="5"/>
  <c r="CL25" i="5"/>
  <c r="CD25" i="5"/>
  <c r="CK25" i="5"/>
  <c r="CC25" i="5"/>
  <c r="CH25" i="5"/>
  <c r="CB25" i="5" s="1"/>
  <c r="D38" i="5"/>
  <c r="CJ28" i="5"/>
  <c r="CF28" i="5"/>
  <c r="CI28" i="5"/>
  <c r="CE28" i="5"/>
  <c r="CL28" i="5"/>
  <c r="CD28" i="5"/>
  <c r="CK28" i="5"/>
  <c r="CC28" i="5"/>
  <c r="CH28" i="5"/>
  <c r="CB28" i="5" s="1"/>
  <c r="AJ14" i="5"/>
  <c r="S121" i="5"/>
  <c r="A301" i="5"/>
  <c r="AJ47" i="5"/>
  <c r="AJ45" i="5"/>
  <c r="CH160" i="5"/>
  <c r="CB160" i="5" s="1"/>
  <c r="CG160" i="5"/>
  <c r="CA160" i="5" s="1"/>
  <c r="CJ160" i="5"/>
  <c r="CD160" i="5" s="1"/>
  <c r="CI160" i="5"/>
  <c r="CC160" i="5" s="1"/>
  <c r="AJ58" i="5"/>
  <c r="CJ33" i="5"/>
  <c r="CF33" i="5"/>
  <c r="CI33" i="5"/>
  <c r="CE33" i="5"/>
  <c r="CL33" i="5"/>
  <c r="CD33" i="5"/>
  <c r="CK33" i="5"/>
  <c r="CC33" i="5"/>
  <c r="CH33" i="5"/>
  <c r="CB33" i="5" s="1"/>
  <c r="CJ29" i="5"/>
  <c r="CF29" i="5"/>
  <c r="CI29" i="5"/>
  <c r="CE29" i="5"/>
  <c r="CL29" i="5"/>
  <c r="CD29" i="5"/>
  <c r="CK29" i="5"/>
  <c r="CC29" i="5"/>
  <c r="CH29" i="5"/>
  <c r="CB29" i="5" s="1"/>
  <c r="CJ24" i="5"/>
  <c r="CF24" i="5"/>
  <c r="CI24" i="5"/>
  <c r="CE24" i="5"/>
  <c r="CL24" i="5"/>
  <c r="CD24" i="5"/>
  <c r="CK24" i="5"/>
  <c r="CC24" i="5"/>
  <c r="CH24" i="5"/>
  <c r="CB24" i="5" s="1"/>
  <c r="S117" i="5"/>
  <c r="T99" i="5"/>
  <c r="T105" i="5"/>
  <c r="CL37" i="4"/>
  <c r="CH37" i="4"/>
  <c r="CB37" i="4" s="1"/>
  <c r="CD37" i="4"/>
  <c r="CJ37" i="4"/>
  <c r="CF37" i="4"/>
  <c r="CI37" i="4"/>
  <c r="CE37" i="4"/>
  <c r="CK37" i="4"/>
  <c r="CC37" i="4"/>
  <c r="CJ20" i="4"/>
  <c r="CF20" i="4"/>
  <c r="CL20" i="4"/>
  <c r="CH20" i="4"/>
  <c r="CB20" i="4" s="1"/>
  <c r="CD20" i="4"/>
  <c r="CK20" i="4"/>
  <c r="CC20" i="4"/>
  <c r="CE20" i="4"/>
  <c r="CI20" i="4"/>
  <c r="D38" i="4"/>
  <c r="CI13" i="4"/>
  <c r="CD13" i="4"/>
  <c r="CK13" i="4"/>
  <c r="CJ13" i="4"/>
  <c r="CC13" i="4"/>
  <c r="CH13" i="4"/>
  <c r="CB13" i="4" s="1"/>
  <c r="CE13" i="4"/>
  <c r="CK14" i="4"/>
  <c r="CE14" i="4"/>
  <c r="CL36" i="4"/>
  <c r="CH36" i="4"/>
  <c r="CB36" i="4" s="1"/>
  <c r="CD36" i="4"/>
  <c r="CJ36" i="4"/>
  <c r="CF36" i="4"/>
  <c r="CK36" i="4"/>
  <c r="CC36" i="4"/>
  <c r="CE36" i="4"/>
  <c r="CI36" i="4"/>
  <c r="AL36" i="4"/>
  <c r="CI15" i="4"/>
  <c r="CD15" i="4"/>
  <c r="CK15" i="4"/>
  <c r="CC15" i="4"/>
  <c r="CJ15" i="4"/>
  <c r="CI26" i="4"/>
  <c r="CE26" i="4"/>
  <c r="CK26" i="4"/>
  <c r="CC26" i="4"/>
  <c r="CH26" i="4"/>
  <c r="CB26" i="4" s="1"/>
  <c r="CK89" i="4"/>
  <c r="CE89" i="4" s="1"/>
  <c r="CG89" i="4"/>
  <c r="CA89" i="4" s="1"/>
  <c r="CB89" i="4"/>
  <c r="CD89" i="4"/>
  <c r="CK12" i="4"/>
  <c r="CI12" i="4"/>
  <c r="CD12" i="4"/>
  <c r="CJ12" i="4"/>
  <c r="CJ19" i="4"/>
  <c r="CF19" i="4"/>
  <c r="CL19" i="4"/>
  <c r="CH19" i="4"/>
  <c r="CB19" i="4" s="1"/>
  <c r="CD19" i="4"/>
  <c r="CC19" i="4"/>
  <c r="CD22" i="4"/>
  <c r="CI33" i="4"/>
  <c r="CE33" i="4"/>
  <c r="CK33" i="4"/>
  <c r="CC33" i="4"/>
  <c r="CH33" i="4"/>
  <c r="CB33" i="4" s="1"/>
  <c r="CD34" i="4"/>
  <c r="CH43" i="4"/>
  <c r="CB43" i="4" s="1"/>
  <c r="CJ43" i="4"/>
  <c r="CE43" i="4"/>
  <c r="CD43" i="4"/>
  <c r="CJ44" i="4"/>
  <c r="CE44" i="4"/>
  <c r="CH44" i="4"/>
  <c r="CB44" i="4" s="1"/>
  <c r="AJ44" i="4" s="1"/>
  <c r="CJ46" i="4"/>
  <c r="CE46" i="4"/>
  <c r="CH46" i="4"/>
  <c r="CB46" i="4" s="1"/>
  <c r="CC46" i="4"/>
  <c r="CD46" i="4"/>
  <c r="CJ47" i="4"/>
  <c r="CD47" i="4"/>
  <c r="CH47" i="4"/>
  <c r="CB47" i="4" s="1"/>
  <c r="CE47" i="4"/>
  <c r="CJ49" i="4"/>
  <c r="CE49" i="4"/>
  <c r="CH49" i="4"/>
  <c r="CB49" i="4" s="1"/>
  <c r="CC49" i="4"/>
  <c r="CD49" i="4"/>
  <c r="CH50" i="4"/>
  <c r="CB50" i="4" s="1"/>
  <c r="CC50" i="4"/>
  <c r="CJ50" i="4"/>
  <c r="CE50" i="4"/>
  <c r="CD50" i="4"/>
  <c r="CJ51" i="4"/>
  <c r="CE51" i="4"/>
  <c r="CH51" i="4"/>
  <c r="CB51" i="4" s="1"/>
  <c r="CC51" i="4"/>
  <c r="CD51" i="4"/>
  <c r="CH52" i="4"/>
  <c r="CB52" i="4" s="1"/>
  <c r="CD52" i="4"/>
  <c r="CJ53" i="4"/>
  <c r="CE53" i="4"/>
  <c r="CH53" i="4"/>
  <c r="CB53" i="4" s="1"/>
  <c r="CC53" i="4"/>
  <c r="CD53" i="4"/>
  <c r="CH54" i="4"/>
  <c r="CB54" i="4" s="1"/>
  <c r="CC54" i="4"/>
  <c r="CJ54" i="4"/>
  <c r="CE54" i="4"/>
  <c r="CD54" i="4"/>
  <c r="CJ55" i="4"/>
  <c r="CE55" i="4"/>
  <c r="CH55" i="4"/>
  <c r="CB55" i="4" s="1"/>
  <c r="CC55" i="4"/>
  <c r="CD55" i="4"/>
  <c r="E56" i="4"/>
  <c r="CK84" i="4"/>
  <c r="CE84" i="4" s="1"/>
  <c r="CG84" i="4"/>
  <c r="CA84" i="4" s="1"/>
  <c r="CB84" i="4"/>
  <c r="CD84" i="4"/>
  <c r="CH84" i="4"/>
  <c r="CK88" i="4"/>
  <c r="CE88" i="4" s="1"/>
  <c r="CG88" i="4"/>
  <c r="CA88" i="4" s="1"/>
  <c r="CB88" i="4"/>
  <c r="CD88" i="4"/>
  <c r="CH88" i="4"/>
  <c r="CK92" i="4"/>
  <c r="CE92" i="4" s="1"/>
  <c r="CG92" i="4"/>
  <c r="CA92" i="4" s="1"/>
  <c r="CB92" i="4"/>
  <c r="CD92" i="4"/>
  <c r="CH92" i="4"/>
  <c r="CK96" i="4"/>
  <c r="CE96" i="4" s="1"/>
  <c r="CH96" i="4"/>
  <c r="CG160" i="4"/>
  <c r="CA160" i="4" s="1"/>
  <c r="CI160" i="4"/>
  <c r="CC160" i="4" s="1"/>
  <c r="CH160" i="4"/>
  <c r="CB160" i="4" s="1"/>
  <c r="CJ160" i="4"/>
  <c r="CD160" i="4" s="1"/>
  <c r="CE12" i="4"/>
  <c r="CH15" i="4"/>
  <c r="CB15" i="4" s="1"/>
  <c r="CI23" i="4"/>
  <c r="CE23" i="4"/>
  <c r="CK23" i="4"/>
  <c r="CC23" i="4"/>
  <c r="CH23" i="4"/>
  <c r="CB23" i="4" s="1"/>
  <c r="AL23" i="4" s="1"/>
  <c r="CD24" i="4"/>
  <c r="CF25" i="4"/>
  <c r="CI27" i="4"/>
  <c r="CE27" i="4"/>
  <c r="CK27" i="4"/>
  <c r="CC27" i="4"/>
  <c r="CH27" i="4"/>
  <c r="CB27" i="4" s="1"/>
  <c r="CD28" i="4"/>
  <c r="CF29" i="4"/>
  <c r="CI31" i="4"/>
  <c r="CE31" i="4"/>
  <c r="CK31" i="4"/>
  <c r="CC31" i="4"/>
  <c r="CH31" i="4"/>
  <c r="CB31" i="4" s="1"/>
  <c r="CD32" i="4"/>
  <c r="CF33" i="4"/>
  <c r="CL33" i="4"/>
  <c r="CI43" i="4"/>
  <c r="CE45" i="4"/>
  <c r="CJ45" i="4"/>
  <c r="CH45" i="4"/>
  <c r="CB45" i="4" s="1"/>
  <c r="CI46" i="4"/>
  <c r="CK47" i="4"/>
  <c r="CI49" i="4"/>
  <c r="CI50" i="4"/>
  <c r="CI51" i="4"/>
  <c r="CI53" i="4"/>
  <c r="CI54" i="4"/>
  <c r="CI55" i="4"/>
  <c r="CC57" i="4"/>
  <c r="CJ58" i="4"/>
  <c r="CE58" i="4"/>
  <c r="CH58" i="4"/>
  <c r="CB58" i="4" s="1"/>
  <c r="CC58" i="4"/>
  <c r="CD58" i="4"/>
  <c r="AJ58" i="4" s="1"/>
  <c r="CH59" i="4"/>
  <c r="CB59" i="4" s="1"/>
  <c r="CC59" i="4"/>
  <c r="CJ59" i="4"/>
  <c r="CE59" i="4"/>
  <c r="CD59" i="4"/>
  <c r="E60" i="4"/>
  <c r="CK82" i="4"/>
  <c r="CE82" i="4" s="1"/>
  <c r="CG82" i="4"/>
  <c r="CA82" i="4" s="1"/>
  <c r="T82" i="4" s="1"/>
  <c r="CB82" i="4"/>
  <c r="CD82" i="4"/>
  <c r="D111" i="4"/>
  <c r="CH82" i="4"/>
  <c r="CJ84" i="4"/>
  <c r="CK86" i="4"/>
  <c r="CE86" i="4" s="1"/>
  <c r="CG86" i="4"/>
  <c r="CA86" i="4" s="1"/>
  <c r="CB86" i="4"/>
  <c r="CD86" i="4"/>
  <c r="CH86" i="4"/>
  <c r="CJ88" i="4"/>
  <c r="CK90" i="4"/>
  <c r="CE90" i="4" s="1"/>
  <c r="CG90" i="4"/>
  <c r="CA90" i="4" s="1"/>
  <c r="CB90" i="4"/>
  <c r="CD90" i="4"/>
  <c r="CH90" i="4"/>
  <c r="CJ92" i="4"/>
  <c r="CG94" i="4"/>
  <c r="CA94" i="4" s="1"/>
  <c r="CK94" i="4"/>
  <c r="CE94" i="4" s="1"/>
  <c r="CI22" i="4"/>
  <c r="CE22" i="4"/>
  <c r="CK22" i="4"/>
  <c r="CC22" i="4"/>
  <c r="CH22" i="4"/>
  <c r="CB22" i="4" s="1"/>
  <c r="CI30" i="4"/>
  <c r="CE30" i="4"/>
  <c r="CK30" i="4"/>
  <c r="CC30" i="4"/>
  <c r="CH30" i="4"/>
  <c r="CB30" i="4" s="1"/>
  <c r="CI34" i="4"/>
  <c r="CE34" i="4"/>
  <c r="CK34" i="4"/>
  <c r="CC34" i="4"/>
  <c r="CH34" i="4"/>
  <c r="CB34" i="4" s="1"/>
  <c r="AJ43" i="4"/>
  <c r="CK85" i="4"/>
  <c r="CE85" i="4" s="1"/>
  <c r="CG85" i="4"/>
  <c r="CA85" i="4" s="1"/>
  <c r="CB85" i="4"/>
  <c r="CD85" i="4"/>
  <c r="CH89" i="4"/>
  <c r="CK93" i="4"/>
  <c r="CE93" i="4" s="1"/>
  <c r="CG93" i="4"/>
  <c r="CA93" i="4" s="1"/>
  <c r="CB93" i="4"/>
  <c r="CD93" i="4"/>
  <c r="CH93" i="4"/>
  <c r="CK105" i="4"/>
  <c r="CE105" i="4" s="1"/>
  <c r="CG105" i="4"/>
  <c r="CA105" i="4" s="1"/>
  <c r="CB105" i="4"/>
  <c r="CD105" i="4"/>
  <c r="CJ105" i="4"/>
  <c r="CC12" i="4"/>
  <c r="AJ12" i="4" s="1"/>
  <c r="CE15" i="4"/>
  <c r="CK19" i="4"/>
  <c r="CI25" i="4"/>
  <c r="CE25" i="4"/>
  <c r="CK25" i="4"/>
  <c r="CC25" i="4"/>
  <c r="CH25" i="4"/>
  <c r="CB25" i="4" s="1"/>
  <c r="CD26" i="4"/>
  <c r="CJ26" i="4"/>
  <c r="CI29" i="4"/>
  <c r="CE29" i="4"/>
  <c r="CK29" i="4"/>
  <c r="CC29" i="4"/>
  <c r="CH29" i="4"/>
  <c r="CB29" i="4" s="1"/>
  <c r="CD30" i="4"/>
  <c r="CJ30" i="4"/>
  <c r="F38" i="4"/>
  <c r="E38" i="4"/>
  <c r="CE19" i="4"/>
  <c r="AL19" i="4" s="1"/>
  <c r="CF22" i="4"/>
  <c r="CL22" i="4"/>
  <c r="CI24" i="4"/>
  <c r="CE24" i="4"/>
  <c r="CK24" i="4"/>
  <c r="CC24" i="4"/>
  <c r="CH24" i="4"/>
  <c r="CB24" i="4" s="1"/>
  <c r="CD25" i="4"/>
  <c r="CJ25" i="4"/>
  <c r="CF26" i="4"/>
  <c r="CL26" i="4"/>
  <c r="CI28" i="4"/>
  <c r="CE28" i="4"/>
  <c r="CK28" i="4"/>
  <c r="CC28" i="4"/>
  <c r="CH28" i="4"/>
  <c r="CB28" i="4" s="1"/>
  <c r="CD29" i="4"/>
  <c r="CJ29" i="4"/>
  <c r="CF30" i="4"/>
  <c r="CL30" i="4"/>
  <c r="CI32" i="4"/>
  <c r="CE32" i="4"/>
  <c r="CK32" i="4"/>
  <c r="CC32" i="4"/>
  <c r="CH32" i="4"/>
  <c r="CB32" i="4" s="1"/>
  <c r="CD33" i="4"/>
  <c r="CJ33" i="4"/>
  <c r="CF34" i="4"/>
  <c r="CL34" i="4"/>
  <c r="CK44" i="4"/>
  <c r="CI47" i="4"/>
  <c r="CK57" i="4"/>
  <c r="CK58" i="4"/>
  <c r="CK59" i="4"/>
  <c r="CK83" i="4"/>
  <c r="CE83" i="4" s="1"/>
  <c r="CG83" i="4"/>
  <c r="CA83" i="4" s="1"/>
  <c r="CB83" i="4"/>
  <c r="CD83" i="4"/>
  <c r="CH83" i="4"/>
  <c r="CJ85" i="4"/>
  <c r="CK87" i="4"/>
  <c r="CE87" i="4" s="1"/>
  <c r="CG87" i="4"/>
  <c r="CA87" i="4" s="1"/>
  <c r="CB87" i="4"/>
  <c r="CD87" i="4"/>
  <c r="CH87" i="4"/>
  <c r="CJ89" i="4"/>
  <c r="CK91" i="4"/>
  <c r="CE91" i="4" s="1"/>
  <c r="CG91" i="4"/>
  <c r="CA91" i="4" s="1"/>
  <c r="CB91" i="4"/>
  <c r="CD91" i="4"/>
  <c r="CH91" i="4"/>
  <c r="CJ93" i="4"/>
  <c r="CG95" i="4"/>
  <c r="CA95" i="4" s="1"/>
  <c r="CK95" i="4"/>
  <c r="CE95" i="4" s="1"/>
  <c r="CB96" i="4"/>
  <c r="CH97" i="4"/>
  <c r="CB97" i="4"/>
  <c r="CK97" i="4"/>
  <c r="CE97" i="4" s="1"/>
  <c r="CG97" i="4"/>
  <c r="CA97" i="4" s="1"/>
  <c r="CH105" i="4"/>
  <c r="CD109" i="4"/>
  <c r="CK109" i="4"/>
  <c r="CE109" i="4" s="1"/>
  <c r="CG109" i="4"/>
  <c r="CA109" i="4" s="1"/>
  <c r="CB109" i="4"/>
  <c r="CJ109" i="4"/>
  <c r="CC190" i="4"/>
  <c r="CI190" i="4"/>
  <c r="CH190" i="4"/>
  <c r="CB190" i="4" s="1"/>
  <c r="AA190" i="4" s="1"/>
  <c r="CC196" i="4"/>
  <c r="CI196" i="4"/>
  <c r="CH196" i="4"/>
  <c r="CB196" i="4" s="1"/>
  <c r="AA196" i="4" s="1"/>
  <c r="CH99" i="4"/>
  <c r="CB99" i="4"/>
  <c r="CK99" i="4"/>
  <c r="CE99" i="4" s="1"/>
  <c r="CD101" i="4"/>
  <c r="CK101" i="4"/>
  <c r="CE101" i="4" s="1"/>
  <c r="CG101" i="4"/>
  <c r="CA101" i="4" s="1"/>
  <c r="CB101" i="4"/>
  <c r="CH101" i="4"/>
  <c r="CH103" i="4"/>
  <c r="CB103" i="4"/>
  <c r="CK103" i="4"/>
  <c r="CE103" i="4" s="1"/>
  <c r="CJ103" i="4"/>
  <c r="CD107" i="4"/>
  <c r="CK107" i="4"/>
  <c r="CE107" i="4" s="1"/>
  <c r="CG107" i="4"/>
  <c r="CA107" i="4" s="1"/>
  <c r="CH107" i="4"/>
  <c r="D122" i="4"/>
  <c r="CC116" i="4"/>
  <c r="CG116" i="4"/>
  <c r="CA116" i="4" s="1"/>
  <c r="CH116" i="4"/>
  <c r="CH177" i="4"/>
  <c r="CB177" i="4" s="1"/>
  <c r="AA177" i="4" s="1"/>
  <c r="CC177" i="4"/>
  <c r="CI177" i="4"/>
  <c r="CC181" i="4"/>
  <c r="CC204" i="4"/>
  <c r="CH204" i="4"/>
  <c r="CB204" i="4" s="1"/>
  <c r="AA204" i="4" s="1"/>
  <c r="CI204" i="4"/>
  <c r="CD100" i="4"/>
  <c r="CK100" i="4"/>
  <c r="CE100" i="4" s="1"/>
  <c r="CG100" i="4"/>
  <c r="CA100" i="4" s="1"/>
  <c r="CB100" i="4"/>
  <c r="CH100" i="4"/>
  <c r="CK104" i="4"/>
  <c r="CE104" i="4" s="1"/>
  <c r="CH104" i="4"/>
  <c r="CB104" i="4"/>
  <c r="T104" i="4" s="1"/>
  <c r="CJ104" i="4"/>
  <c r="CD106" i="4"/>
  <c r="CK106" i="4"/>
  <c r="CE106" i="4" s="1"/>
  <c r="CG106" i="4"/>
  <c r="CA106" i="4" s="1"/>
  <c r="CH106" i="4"/>
  <c r="CB107" i="4"/>
  <c r="CD110" i="4"/>
  <c r="CK110" i="4"/>
  <c r="CE110" i="4" s="1"/>
  <c r="CG110" i="4"/>
  <c r="CA110" i="4" s="1"/>
  <c r="CH110" i="4"/>
  <c r="CB116" i="4"/>
  <c r="CG136" i="4"/>
  <c r="CA136" i="4" s="1"/>
  <c r="Q136" i="4" s="1"/>
  <c r="D136" i="4"/>
  <c r="CC212" i="4"/>
  <c r="CH212" i="4"/>
  <c r="CB212" i="4" s="1"/>
  <c r="CI212" i="4"/>
  <c r="CC220" i="4"/>
  <c r="CH220" i="4"/>
  <c r="CB220" i="4" s="1"/>
  <c r="AA220" i="4" s="1"/>
  <c r="CI220" i="4"/>
  <c r="CK98" i="4"/>
  <c r="CE98" i="4" s="1"/>
  <c r="CH98" i="4"/>
  <c r="CB98" i="4"/>
  <c r="T98" i="4" s="1"/>
  <c r="CG99" i="4"/>
  <c r="CA99" i="4" s="1"/>
  <c r="T99" i="4" s="1"/>
  <c r="CK102" i="4"/>
  <c r="CE102" i="4" s="1"/>
  <c r="CH102" i="4"/>
  <c r="CB102" i="4"/>
  <c r="CJ102" i="4"/>
  <c r="CG103" i="4"/>
  <c r="CA103" i="4" s="1"/>
  <c r="T103" i="4" s="1"/>
  <c r="CD108" i="4"/>
  <c r="CK108" i="4"/>
  <c r="CE108" i="4" s="1"/>
  <c r="CG108" i="4"/>
  <c r="CA108" i="4" s="1"/>
  <c r="T108" i="4" s="1"/>
  <c r="CH108" i="4"/>
  <c r="CH189" i="4"/>
  <c r="CB189" i="4" s="1"/>
  <c r="CI189" i="4"/>
  <c r="CC189" i="4"/>
  <c r="AA189" i="4" s="1"/>
  <c r="CH195" i="4"/>
  <c r="CB195" i="4" s="1"/>
  <c r="CI195" i="4"/>
  <c r="CC195" i="4"/>
  <c r="CG132" i="4"/>
  <c r="CA132" i="4" s="1"/>
  <c r="Q132" i="4" s="1"/>
  <c r="D132" i="4"/>
  <c r="CG140" i="4"/>
  <c r="CA140" i="4" s="1"/>
  <c r="Q140" i="4" s="1"/>
  <c r="D140" i="4"/>
  <c r="CG162" i="4"/>
  <c r="CA162" i="4" s="1"/>
  <c r="AE162" i="4" s="1"/>
  <c r="CI162" i="4"/>
  <c r="CC162" i="4" s="1"/>
  <c r="CH162" i="4"/>
  <c r="CB162" i="4" s="1"/>
  <c r="CH179" i="4"/>
  <c r="CB179" i="4" s="1"/>
  <c r="CC179" i="4"/>
  <c r="CI179" i="4"/>
  <c r="CH183" i="4"/>
  <c r="CB183" i="4" s="1"/>
  <c r="AA183" i="4" s="1"/>
  <c r="CC183" i="4"/>
  <c r="CI183" i="4"/>
  <c r="CH185" i="4"/>
  <c r="CB185" i="4" s="1"/>
  <c r="CI185" i="4"/>
  <c r="CC186" i="4"/>
  <c r="CI186" i="4"/>
  <c r="CH186" i="4"/>
  <c r="CB186" i="4" s="1"/>
  <c r="CG163" i="4"/>
  <c r="CA163" i="4" s="1"/>
  <c r="CI163" i="4"/>
  <c r="CC163" i="4" s="1"/>
  <c r="CH163" i="4"/>
  <c r="CB163" i="4" s="1"/>
  <c r="CC178" i="4"/>
  <c r="CH178" i="4"/>
  <c r="CB178" i="4" s="1"/>
  <c r="AA178" i="4" s="1"/>
  <c r="CC182" i="4"/>
  <c r="CH182" i="4"/>
  <c r="CB182" i="4" s="1"/>
  <c r="CH187" i="4"/>
  <c r="CB187" i="4" s="1"/>
  <c r="AA187" i="4" s="1"/>
  <c r="CH188" i="4"/>
  <c r="CB188" i="4" s="1"/>
  <c r="AA188" i="4" s="1"/>
  <c r="CC206" i="4"/>
  <c r="CI206" i="4"/>
  <c r="CH206" i="4"/>
  <c r="CB206" i="4" s="1"/>
  <c r="AA206" i="4" s="1"/>
  <c r="CC210" i="4"/>
  <c r="CI210" i="4"/>
  <c r="CH210" i="4"/>
  <c r="CB210" i="4" s="1"/>
  <c r="CC214" i="4"/>
  <c r="AA214" i="4" s="1"/>
  <c r="CI214" i="4"/>
  <c r="CH214" i="4"/>
  <c r="CB214" i="4" s="1"/>
  <c r="AA216" i="4"/>
  <c r="CC218" i="4"/>
  <c r="CC222" i="4"/>
  <c r="CI222" i="4"/>
  <c r="CH222" i="4"/>
  <c r="CB222" i="4" s="1"/>
  <c r="AA224" i="4"/>
  <c r="CC226" i="4"/>
  <c r="AA226" i="4" s="1"/>
  <c r="CI226" i="4"/>
  <c r="CH226" i="4"/>
  <c r="CB226" i="4" s="1"/>
  <c r="CG129" i="4"/>
  <c r="CA129" i="4" s="1"/>
  <c r="Q129" i="4" s="1"/>
  <c r="D129" i="4"/>
  <c r="CG161" i="4"/>
  <c r="CA161" i="4" s="1"/>
  <c r="CI161" i="4"/>
  <c r="CC161" i="4" s="1"/>
  <c r="CH161" i="4"/>
  <c r="CB161" i="4" s="1"/>
  <c r="CC180" i="4"/>
  <c r="CH180" i="4"/>
  <c r="CB180" i="4" s="1"/>
  <c r="AA180" i="4" s="1"/>
  <c r="AA182" i="4"/>
  <c r="CC184" i="4"/>
  <c r="CI184" i="4"/>
  <c r="CH184" i="4"/>
  <c r="CB184" i="4" s="1"/>
  <c r="AA184" i="4" s="1"/>
  <c r="AA185" i="4"/>
  <c r="CI197" i="4"/>
  <c r="CH197" i="4"/>
  <c r="CB197" i="4" s="1"/>
  <c r="AA197" i="4" s="1"/>
  <c r="CC198" i="4"/>
  <c r="CI198" i="4"/>
  <c r="CH198" i="4"/>
  <c r="CB198" i="4" s="1"/>
  <c r="CI207" i="4"/>
  <c r="CH207" i="4"/>
  <c r="CB207" i="4" s="1"/>
  <c r="CC207" i="4"/>
  <c r="CI215" i="4"/>
  <c r="CH215" i="4"/>
  <c r="CB215" i="4" s="1"/>
  <c r="AA215" i="4" s="1"/>
  <c r="CC215" i="4"/>
  <c r="CI223" i="4"/>
  <c r="CH223" i="4"/>
  <c r="CB223" i="4" s="1"/>
  <c r="CC223" i="4"/>
  <c r="CG117" i="4"/>
  <c r="CA117" i="4" s="1"/>
  <c r="S117" i="4" s="1"/>
  <c r="CG118" i="4"/>
  <c r="CA118" i="4" s="1"/>
  <c r="S118" i="4" s="1"/>
  <c r="CG119" i="4"/>
  <c r="CA119" i="4" s="1"/>
  <c r="CG120" i="4"/>
  <c r="CA120" i="4" s="1"/>
  <c r="S120" i="4" s="1"/>
  <c r="CG121" i="4"/>
  <c r="CA121" i="4" s="1"/>
  <c r="S121" i="4" s="1"/>
  <c r="D193" i="4"/>
  <c r="CH193" i="4" s="1"/>
  <c r="CB193" i="4" s="1"/>
  <c r="AA193" i="4" s="1"/>
  <c r="D199" i="4"/>
  <c r="CH199" i="4" s="1"/>
  <c r="CB199" i="4" s="1"/>
  <c r="AA199" i="4" s="1"/>
  <c r="D201" i="4"/>
  <c r="CH201" i="4" s="1"/>
  <c r="CB201" i="4" s="1"/>
  <c r="AA201" i="4" s="1"/>
  <c r="D203" i="4"/>
  <c r="D211" i="4"/>
  <c r="AA212" i="4"/>
  <c r="D219" i="4"/>
  <c r="D230" i="4"/>
  <c r="D205" i="4"/>
  <c r="D213" i="4"/>
  <c r="D221" i="4"/>
  <c r="AA222" i="4"/>
  <c r="Q239" i="4"/>
  <c r="CI209" i="4"/>
  <c r="CH209" i="4"/>
  <c r="CB209" i="4" s="1"/>
  <c r="AA209" i="4" s="1"/>
  <c r="CI217" i="4"/>
  <c r="CH217" i="4"/>
  <c r="CB217" i="4" s="1"/>
  <c r="AA217" i="4" s="1"/>
  <c r="CI225" i="4"/>
  <c r="CH225" i="4"/>
  <c r="CB225" i="4" s="1"/>
  <c r="AA225" i="4" s="1"/>
  <c r="Q235" i="4"/>
  <c r="Q237" i="4"/>
  <c r="Q240" i="4"/>
  <c r="E246" i="3"/>
  <c r="D246" i="3"/>
  <c r="CH240" i="3"/>
  <c r="CB240" i="3" s="1"/>
  <c r="D240" i="3"/>
  <c r="CH239" i="3"/>
  <c r="CB239" i="3" s="1"/>
  <c r="D239" i="3"/>
  <c r="CI239" i="3" s="1"/>
  <c r="CH237" i="3"/>
  <c r="CB237" i="3" s="1"/>
  <c r="D237" i="3"/>
  <c r="CI237" i="3" s="1"/>
  <c r="CH236" i="3"/>
  <c r="CB236" i="3" s="1"/>
  <c r="D236" i="3"/>
  <c r="CI236" i="3" s="1"/>
  <c r="CH235" i="3"/>
  <c r="CB235" i="3" s="1"/>
  <c r="D235" i="3"/>
  <c r="CG235" i="3" s="1"/>
  <c r="CA235" i="3" s="1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E230" i="3" s="1"/>
  <c r="H230" i="3"/>
  <c r="G230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E229" i="3" s="1"/>
  <c r="Z228" i="3"/>
  <c r="Y228" i="3"/>
  <c r="X228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F228" i="3" s="1"/>
  <c r="G228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E227" i="3" s="1"/>
  <c r="D227" i="3" s="1"/>
  <c r="H227" i="3"/>
  <c r="F227" i="3" s="1"/>
  <c r="G227" i="3"/>
  <c r="CG226" i="3"/>
  <c r="CA226" i="3" s="1"/>
  <c r="F226" i="3"/>
  <c r="E226" i="3"/>
  <c r="D226" i="3"/>
  <c r="CG225" i="3"/>
  <c r="CA225" i="3" s="1"/>
  <c r="F225" i="3"/>
  <c r="E225" i="3"/>
  <c r="D225" i="3" s="1"/>
  <c r="CC225" i="3" s="1"/>
  <c r="CG224" i="3"/>
  <c r="CA224" i="3" s="1"/>
  <c r="F224" i="3"/>
  <c r="E224" i="3"/>
  <c r="CG223" i="3"/>
  <c r="CA223" i="3"/>
  <c r="F223" i="3"/>
  <c r="D223" i="3" s="1"/>
  <c r="CH223" i="3" s="1"/>
  <c r="CB223" i="3" s="1"/>
  <c r="E223" i="3"/>
  <c r="CG222" i="3"/>
  <c r="CA222" i="3" s="1"/>
  <c r="F222" i="3"/>
  <c r="E222" i="3"/>
  <c r="D222" i="3" s="1"/>
  <c r="CG221" i="3"/>
  <c r="CA221" i="3"/>
  <c r="F221" i="3"/>
  <c r="E221" i="3"/>
  <c r="CG220" i="3"/>
  <c r="CA220" i="3"/>
  <c r="F220" i="3"/>
  <c r="D220" i="3" s="1"/>
  <c r="E220" i="3"/>
  <c r="CG219" i="3"/>
  <c r="CA219" i="3" s="1"/>
  <c r="CC219" i="3"/>
  <c r="F219" i="3"/>
  <c r="E219" i="3"/>
  <c r="D219" i="3" s="1"/>
  <c r="CG218" i="3"/>
  <c r="CA218" i="3" s="1"/>
  <c r="F218" i="3"/>
  <c r="E218" i="3"/>
  <c r="D218" i="3"/>
  <c r="CG217" i="3"/>
  <c r="CA217" i="3"/>
  <c r="F217" i="3"/>
  <c r="E217" i="3"/>
  <c r="CG216" i="3"/>
  <c r="CA216" i="3" s="1"/>
  <c r="F216" i="3"/>
  <c r="E216" i="3"/>
  <c r="CG215" i="3"/>
  <c r="CA215" i="3"/>
  <c r="F215" i="3"/>
  <c r="E215" i="3"/>
  <c r="D215" i="3" s="1"/>
  <c r="CG214" i="3"/>
  <c r="CA214" i="3" s="1"/>
  <c r="F214" i="3"/>
  <c r="E214" i="3"/>
  <c r="CG213" i="3"/>
  <c r="CA213" i="3"/>
  <c r="F213" i="3"/>
  <c r="E213" i="3"/>
  <c r="D213" i="3"/>
  <c r="CC213" i="3" s="1"/>
  <c r="CG212" i="3"/>
  <c r="CA212" i="3"/>
  <c r="F212" i="3"/>
  <c r="E212" i="3"/>
  <c r="D212" i="3" s="1"/>
  <c r="CH212" i="3" s="1"/>
  <c r="CB212" i="3" s="1"/>
  <c r="CG211" i="3"/>
  <c r="CA211" i="3"/>
  <c r="F211" i="3"/>
  <c r="D211" i="3" s="1"/>
  <c r="E211" i="3"/>
  <c r="CG210" i="3"/>
  <c r="CA210" i="3" s="1"/>
  <c r="F210" i="3"/>
  <c r="E210" i="3"/>
  <c r="D210" i="3" s="1"/>
  <c r="CG209" i="3"/>
  <c r="CA209" i="3" s="1"/>
  <c r="CC209" i="3"/>
  <c r="F209" i="3"/>
  <c r="E209" i="3"/>
  <c r="D209" i="3" s="1"/>
  <c r="CG208" i="3"/>
  <c r="CA208" i="3" s="1"/>
  <c r="F208" i="3"/>
  <c r="E208" i="3"/>
  <c r="CG207" i="3"/>
  <c r="CA207" i="3" s="1"/>
  <c r="F207" i="3"/>
  <c r="E207" i="3"/>
  <c r="CG206" i="3"/>
  <c r="CA206" i="3"/>
  <c r="F206" i="3"/>
  <c r="E206" i="3"/>
  <c r="D206" i="3" s="1"/>
  <c r="CG205" i="3"/>
  <c r="CA205" i="3"/>
  <c r="F205" i="3"/>
  <c r="E205" i="3"/>
  <c r="CG204" i="3"/>
  <c r="CA204" i="3"/>
  <c r="F204" i="3"/>
  <c r="E204" i="3"/>
  <c r="D204" i="3" s="1"/>
  <c r="CG203" i="3"/>
  <c r="CA203" i="3"/>
  <c r="F203" i="3"/>
  <c r="E203" i="3"/>
  <c r="D203" i="3" s="1"/>
  <c r="F202" i="3"/>
  <c r="E202" i="3"/>
  <c r="F201" i="3"/>
  <c r="E201" i="3"/>
  <c r="AA200" i="3"/>
  <c r="F200" i="3"/>
  <c r="E200" i="3"/>
  <c r="D200" i="3"/>
  <c r="CH200" i="3" s="1"/>
  <c r="CB200" i="3" s="1"/>
  <c r="F199" i="3"/>
  <c r="E199" i="3"/>
  <c r="CG198" i="3"/>
  <c r="CA198" i="3"/>
  <c r="F198" i="3"/>
  <c r="E198" i="3"/>
  <c r="D198" i="3" s="1"/>
  <c r="CG197" i="3"/>
  <c r="CA197" i="3"/>
  <c r="F197" i="3"/>
  <c r="E197" i="3"/>
  <c r="CG196" i="3"/>
  <c r="CA196" i="3" s="1"/>
  <c r="F196" i="3"/>
  <c r="E196" i="3"/>
  <c r="CG195" i="3"/>
  <c r="CA195" i="3"/>
  <c r="F195" i="3"/>
  <c r="E195" i="3"/>
  <c r="D195" i="3" s="1"/>
  <c r="CI195" i="3" s="1"/>
  <c r="F194" i="3"/>
  <c r="E194" i="3"/>
  <c r="D194" i="3" s="1"/>
  <c r="CH194" i="3" s="1"/>
  <c r="CB194" i="3" s="1"/>
  <c r="AA194" i="3" s="1"/>
  <c r="F193" i="3"/>
  <c r="E193" i="3"/>
  <c r="D193" i="3"/>
  <c r="CH193" i="3" s="1"/>
  <c r="CB193" i="3" s="1"/>
  <c r="AA193" i="3" s="1"/>
  <c r="F192" i="3"/>
  <c r="E192" i="3"/>
  <c r="F191" i="3"/>
  <c r="E191" i="3"/>
  <c r="CG190" i="3"/>
  <c r="CA190" i="3"/>
  <c r="F190" i="3"/>
  <c r="E190" i="3"/>
  <c r="D190" i="3" s="1"/>
  <c r="CG189" i="3"/>
  <c r="CA189" i="3"/>
  <c r="F189" i="3"/>
  <c r="E189" i="3"/>
  <c r="CG188" i="3"/>
  <c r="CA188" i="3"/>
  <c r="F188" i="3"/>
  <c r="D188" i="3" s="1"/>
  <c r="E188" i="3"/>
  <c r="CG187" i="3"/>
  <c r="CA187" i="3"/>
  <c r="F187" i="3"/>
  <c r="E187" i="3"/>
  <c r="D187" i="3" s="1"/>
  <c r="CG186" i="3"/>
  <c r="CA186" i="3"/>
  <c r="F186" i="3"/>
  <c r="E186" i="3"/>
  <c r="D186" i="3"/>
  <c r="CG185" i="3"/>
  <c r="CA185" i="3" s="1"/>
  <c r="F185" i="3"/>
  <c r="E185" i="3"/>
  <c r="D185" i="3" s="1"/>
  <c r="CG184" i="3"/>
  <c r="CA184" i="3" s="1"/>
  <c r="F184" i="3"/>
  <c r="E184" i="3"/>
  <c r="CG183" i="3"/>
  <c r="CA183" i="3"/>
  <c r="F183" i="3"/>
  <c r="E183" i="3"/>
  <c r="CG182" i="3"/>
  <c r="CA182" i="3" s="1"/>
  <c r="F182" i="3"/>
  <c r="E182" i="3"/>
  <c r="CG181" i="3"/>
  <c r="CA181" i="3"/>
  <c r="F181" i="3"/>
  <c r="E181" i="3"/>
  <c r="D181" i="3" s="1"/>
  <c r="CG180" i="3"/>
  <c r="CA180" i="3"/>
  <c r="F180" i="3"/>
  <c r="E180" i="3"/>
  <c r="D180" i="3"/>
  <c r="CH180" i="3" s="1"/>
  <c r="CB180" i="3" s="1"/>
  <c r="CG179" i="3"/>
  <c r="CA179" i="3"/>
  <c r="F179" i="3"/>
  <c r="E179" i="3"/>
  <c r="CG178" i="3"/>
  <c r="CA178" i="3" s="1"/>
  <c r="F178" i="3"/>
  <c r="E178" i="3"/>
  <c r="CG177" i="3"/>
  <c r="CA177" i="3" s="1"/>
  <c r="F177" i="3"/>
  <c r="E177" i="3"/>
  <c r="D177" i="3" s="1"/>
  <c r="CC177" i="3" s="1"/>
  <c r="D172" i="3"/>
  <c r="CG172" i="3" s="1"/>
  <c r="CA172" i="3" s="1"/>
  <c r="K172" i="3" s="1"/>
  <c r="CG171" i="3"/>
  <c r="CA171" i="3" s="1"/>
  <c r="K171" i="3" s="1"/>
  <c r="D171" i="3"/>
  <c r="CG170" i="3"/>
  <c r="CA170" i="3"/>
  <c r="K170" i="3" s="1"/>
  <c r="D170" i="3"/>
  <c r="D169" i="3"/>
  <c r="CG169" i="3" s="1"/>
  <c r="CA169" i="3" s="1"/>
  <c r="K169" i="3" s="1"/>
  <c r="F163" i="3"/>
  <c r="E163" i="3"/>
  <c r="F162" i="3"/>
  <c r="E162" i="3"/>
  <c r="F161" i="3"/>
  <c r="E161" i="3"/>
  <c r="F160" i="3"/>
  <c r="E160" i="3"/>
  <c r="D160" i="3" s="1"/>
  <c r="F155" i="3"/>
  <c r="D155" i="3" s="1"/>
  <c r="CG155" i="3" s="1"/>
  <c r="CA155" i="3" s="1"/>
  <c r="O155" i="3" s="1"/>
  <c r="E155" i="3"/>
  <c r="F154" i="3"/>
  <c r="E154" i="3"/>
  <c r="F153" i="3"/>
  <c r="E153" i="3"/>
  <c r="D153" i="3"/>
  <c r="CG153" i="3" s="1"/>
  <c r="CA153" i="3" s="1"/>
  <c r="O153" i="3" s="1"/>
  <c r="F152" i="3"/>
  <c r="E152" i="3"/>
  <c r="D152" i="3"/>
  <c r="CG152" i="3" s="1"/>
  <c r="CA152" i="3" s="1"/>
  <c r="O152" i="3" s="1"/>
  <c r="F151" i="3"/>
  <c r="E151" i="3"/>
  <c r="F150" i="3"/>
  <c r="E150" i="3"/>
  <c r="F149" i="3"/>
  <c r="D149" i="3" s="1"/>
  <c r="CG149" i="3" s="1"/>
  <c r="CA149" i="3" s="1"/>
  <c r="O149" i="3" s="1"/>
  <c r="E149" i="3"/>
  <c r="F148" i="3"/>
  <c r="E148" i="3"/>
  <c r="D148" i="3" s="1"/>
  <c r="CG148" i="3" s="1"/>
  <c r="CA148" i="3" s="1"/>
  <c r="O148" i="3" s="1"/>
  <c r="F147" i="3"/>
  <c r="E147" i="3"/>
  <c r="F146" i="3"/>
  <c r="D146" i="3" s="1"/>
  <c r="CG146" i="3" s="1"/>
  <c r="CA146" i="3" s="1"/>
  <c r="O146" i="3" s="1"/>
  <c r="E146" i="3"/>
  <c r="F145" i="3"/>
  <c r="E145" i="3"/>
  <c r="F144" i="3"/>
  <c r="D144" i="3" s="1"/>
  <c r="CG144" i="3" s="1"/>
  <c r="CA144" i="3" s="1"/>
  <c r="O144" i="3" s="1"/>
  <c r="E144" i="3"/>
  <c r="F143" i="3"/>
  <c r="E143" i="3"/>
  <c r="D143" i="3" s="1"/>
  <c r="CG143" i="3" s="1"/>
  <c r="CA143" i="3" s="1"/>
  <c r="O143" i="3" s="1"/>
  <c r="F142" i="3"/>
  <c r="E142" i="3"/>
  <c r="D142" i="3" s="1"/>
  <c r="CG142" i="3" s="1"/>
  <c r="CA142" i="3" s="1"/>
  <c r="O142" i="3" s="1"/>
  <c r="F141" i="3"/>
  <c r="E141" i="3"/>
  <c r="D141" i="3"/>
  <c r="CG141" i="3" s="1"/>
  <c r="CA141" i="3" s="1"/>
  <c r="O141" i="3" s="1"/>
  <c r="E140" i="3"/>
  <c r="CG140" i="3" s="1"/>
  <c r="CA140" i="3" s="1"/>
  <c r="O140" i="3" s="1"/>
  <c r="E139" i="3"/>
  <c r="E138" i="3"/>
  <c r="D138" i="3" s="1"/>
  <c r="E137" i="3"/>
  <c r="CG137" i="3" s="1"/>
  <c r="CA137" i="3" s="1"/>
  <c r="O137" i="3" s="1"/>
  <c r="D137" i="3"/>
  <c r="F136" i="3"/>
  <c r="CG136" i="3" s="1"/>
  <c r="CA136" i="3" s="1"/>
  <c r="O136" i="3" s="1"/>
  <c r="F135" i="3"/>
  <c r="F134" i="3"/>
  <c r="D134" i="3" s="1"/>
  <c r="F133" i="3"/>
  <c r="CG133" i="3" s="1"/>
  <c r="CA133" i="3" s="1"/>
  <c r="O133" i="3" s="1"/>
  <c r="D133" i="3"/>
  <c r="F132" i="3"/>
  <c r="CG132" i="3" s="1"/>
  <c r="CA132" i="3" s="1"/>
  <c r="O132" i="3" s="1"/>
  <c r="F131" i="3"/>
  <c r="N130" i="3"/>
  <c r="M130" i="3"/>
  <c r="L130" i="3"/>
  <c r="J130" i="3"/>
  <c r="F129" i="3"/>
  <c r="F128" i="3"/>
  <c r="CG127" i="3"/>
  <c r="CA127" i="3"/>
  <c r="O127" i="3"/>
  <c r="F127" i="3"/>
  <c r="D127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CG121" i="3"/>
  <c r="CA121" i="3" s="1"/>
  <c r="S121" i="3" s="1"/>
  <c r="CB121" i="3"/>
  <c r="D121" i="3"/>
  <c r="CC121" i="3" s="1"/>
  <c r="CI120" i="3"/>
  <c r="CH120" i="3"/>
  <c r="CB120" i="3"/>
  <c r="D120" i="3"/>
  <c r="CC120" i="3" s="1"/>
  <c r="CH119" i="3"/>
  <c r="CG119" i="3"/>
  <c r="CA119" i="3" s="1"/>
  <c r="D119" i="3"/>
  <c r="CC119" i="3" s="1"/>
  <c r="CH118" i="3"/>
  <c r="D118" i="3"/>
  <c r="CC118" i="3" s="1"/>
  <c r="CI117" i="3"/>
  <c r="CG117" i="3"/>
  <c r="CB117" i="3"/>
  <c r="CA117" i="3"/>
  <c r="S117" i="3" s="1"/>
  <c r="D117" i="3"/>
  <c r="CC117" i="3" s="1"/>
  <c r="CG116" i="3"/>
  <c r="CA116" i="3" s="1"/>
  <c r="D116" i="3"/>
  <c r="D122" i="3" s="1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CJ110" i="3"/>
  <c r="CI110" i="3"/>
  <c r="CC110" i="3" s="1"/>
  <c r="CD110" i="3"/>
  <c r="D110" i="3"/>
  <c r="CH110" i="3" s="1"/>
  <c r="CK109" i="3"/>
  <c r="CE109" i="3" s="1"/>
  <c r="CI109" i="3"/>
  <c r="CC109" i="3" s="1"/>
  <c r="D109" i="3"/>
  <c r="CH109" i="3" s="1"/>
  <c r="CI108" i="3"/>
  <c r="CC108" i="3" s="1"/>
  <c r="CG108" i="3"/>
  <c r="CB108" i="3"/>
  <c r="CA108" i="3"/>
  <c r="D108" i="3"/>
  <c r="CH108" i="3" s="1"/>
  <c r="CJ107" i="3"/>
  <c r="CI107" i="3"/>
  <c r="CC107" i="3" s="1"/>
  <c r="CB107" i="3"/>
  <c r="D107" i="3"/>
  <c r="CH107" i="3" s="1"/>
  <c r="CJ106" i="3"/>
  <c r="CI106" i="3"/>
  <c r="CC106" i="3" s="1"/>
  <c r="CG106" i="3"/>
  <c r="CD106" i="3"/>
  <c r="CB106" i="3"/>
  <c r="CA106" i="3"/>
  <c r="D106" i="3"/>
  <c r="CH106" i="3" s="1"/>
  <c r="CJ105" i="3"/>
  <c r="CI105" i="3"/>
  <c r="CC105" i="3" s="1"/>
  <c r="CD105" i="3"/>
  <c r="D105" i="3"/>
  <c r="CH105" i="3" s="1"/>
  <c r="D104" i="3"/>
  <c r="CK103" i="3"/>
  <c r="CG103" i="3"/>
  <c r="CA103" i="3" s="1"/>
  <c r="CE103" i="3"/>
  <c r="CB103" i="3"/>
  <c r="D103" i="3"/>
  <c r="CJ103" i="3" s="1"/>
  <c r="D102" i="3"/>
  <c r="CH102" i="3" s="1"/>
  <c r="CI101" i="3"/>
  <c r="CG101" i="3"/>
  <c r="CA101" i="3" s="1"/>
  <c r="CC101" i="3"/>
  <c r="CB101" i="3"/>
  <c r="D101" i="3"/>
  <c r="CJ101" i="3" s="1"/>
  <c r="CI100" i="3"/>
  <c r="CC100" i="3" s="1"/>
  <c r="CH100" i="3"/>
  <c r="CB100" i="3"/>
  <c r="D100" i="3"/>
  <c r="CJ100" i="3" s="1"/>
  <c r="CI99" i="3"/>
  <c r="CC99" i="3" s="1"/>
  <c r="D99" i="3"/>
  <c r="CH99" i="3" s="1"/>
  <c r="CI98" i="3"/>
  <c r="CC98" i="3" s="1"/>
  <c r="CH98" i="3"/>
  <c r="D98" i="3"/>
  <c r="CI97" i="3"/>
  <c r="CC97" i="3"/>
  <c r="D97" i="3"/>
  <c r="CH97" i="3" s="1"/>
  <c r="CI96" i="3"/>
  <c r="CC96" i="3" s="1"/>
  <c r="D96" i="3"/>
  <c r="CG96" i="3" s="1"/>
  <c r="CA96" i="3" s="1"/>
  <c r="D95" i="3"/>
  <c r="D94" i="3"/>
  <c r="CH94" i="3" s="1"/>
  <c r="CI93" i="3"/>
  <c r="CC93" i="3" s="1"/>
  <c r="D93" i="3"/>
  <c r="CI92" i="3"/>
  <c r="CC92" i="3" s="1"/>
  <c r="CD92" i="3"/>
  <c r="D92" i="3"/>
  <c r="CG92" i="3" s="1"/>
  <c r="CA92" i="3" s="1"/>
  <c r="CI91" i="3"/>
  <c r="CC91" i="3" s="1"/>
  <c r="CH91" i="3"/>
  <c r="D91" i="3"/>
  <c r="CJ91" i="3" s="1"/>
  <c r="CI90" i="3"/>
  <c r="CC90" i="3" s="1"/>
  <c r="D90" i="3"/>
  <c r="CJ90" i="3" s="1"/>
  <c r="CI89" i="3"/>
  <c r="CC89" i="3" s="1"/>
  <c r="D89" i="3"/>
  <c r="CI88" i="3"/>
  <c r="CC88" i="3" s="1"/>
  <c r="D88" i="3"/>
  <c r="CD88" i="3" s="1"/>
  <c r="CI87" i="3"/>
  <c r="CC87" i="3" s="1"/>
  <c r="CB87" i="3"/>
  <c r="D87" i="3"/>
  <c r="CJ87" i="3" s="1"/>
  <c r="CI86" i="3"/>
  <c r="CC86" i="3" s="1"/>
  <c r="CH86" i="3"/>
  <c r="CB86" i="3"/>
  <c r="D86" i="3"/>
  <c r="CJ86" i="3" s="1"/>
  <c r="CI85" i="3"/>
  <c r="CC85" i="3"/>
  <c r="D85" i="3"/>
  <c r="CK85" i="3" s="1"/>
  <c r="CE85" i="3" s="1"/>
  <c r="CI84" i="3"/>
  <c r="CC84" i="3"/>
  <c r="D84" i="3"/>
  <c r="CG84" i="3" s="1"/>
  <c r="CA84" i="3" s="1"/>
  <c r="CI83" i="3"/>
  <c r="CG83" i="3"/>
  <c r="CA83" i="3" s="1"/>
  <c r="CC83" i="3"/>
  <c r="D83" i="3"/>
  <c r="CJ83" i="3" s="1"/>
  <c r="CI82" i="3"/>
  <c r="CC82" i="3" s="1"/>
  <c r="CH82" i="3"/>
  <c r="D82" i="3"/>
  <c r="CB82" i="3" s="1"/>
  <c r="D78" i="3"/>
  <c r="D77" i="3"/>
  <c r="CG73" i="3"/>
  <c r="CA73" i="3" s="1"/>
  <c r="F73" i="3" s="1"/>
  <c r="CG72" i="3"/>
  <c r="CA72" i="3" s="1"/>
  <c r="F72" i="3" s="1"/>
  <c r="CG71" i="3"/>
  <c r="CA71" i="3" s="1"/>
  <c r="F71" i="3" s="1"/>
  <c r="CG70" i="3"/>
  <c r="CA70" i="3" s="1"/>
  <c r="F70" i="3" s="1"/>
  <c r="CG69" i="3"/>
  <c r="CA69" i="3" s="1"/>
  <c r="F69" i="3" s="1"/>
  <c r="CG68" i="3"/>
  <c r="CA68" i="3"/>
  <c r="F68" i="3" s="1"/>
  <c r="CG67" i="3"/>
  <c r="CA67" i="3" s="1"/>
  <c r="F67" i="3"/>
  <c r="CG66" i="3"/>
  <c r="CA66" i="3" s="1"/>
  <c r="F66" i="3" s="1"/>
  <c r="CG65" i="3"/>
  <c r="CA65" i="3"/>
  <c r="F65" i="3"/>
  <c r="CG64" i="3"/>
  <c r="CA64" i="3"/>
  <c r="F64" i="3"/>
  <c r="CG63" i="3"/>
  <c r="CA63" i="3" s="1"/>
  <c r="F63" i="3" s="1"/>
  <c r="AI60" i="3"/>
  <c r="AH60" i="3"/>
  <c r="AG60" i="3"/>
  <c r="AF60" i="3"/>
  <c r="AE60" i="3"/>
  <c r="AD60" i="3"/>
  <c r="AC60" i="3"/>
  <c r="AB60" i="3"/>
  <c r="AA60" i="3"/>
  <c r="Z60" i="3"/>
  <c r="Y60" i="3"/>
  <c r="CG59" i="3"/>
  <c r="CA59" i="3"/>
  <c r="F59" i="3"/>
  <c r="E59" i="3"/>
  <c r="CG58" i="3"/>
  <c r="CA58" i="3"/>
  <c r="F58" i="3"/>
  <c r="E58" i="3"/>
  <c r="CG57" i="3"/>
  <c r="CA57" i="3"/>
  <c r="F57" i="3"/>
  <c r="E57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CG55" i="3"/>
  <c r="CA55" i="3"/>
  <c r="F55" i="3"/>
  <c r="E55" i="3"/>
  <c r="D55" i="3" s="1"/>
  <c r="CG54" i="3"/>
  <c r="CA54" i="3" s="1"/>
  <c r="F54" i="3"/>
  <c r="E54" i="3"/>
  <c r="D54" i="3"/>
  <c r="CJ54" i="3" s="1"/>
  <c r="CG53" i="3"/>
  <c r="CA53" i="3" s="1"/>
  <c r="F53" i="3"/>
  <c r="E53" i="3"/>
  <c r="CG52" i="3"/>
  <c r="CA52" i="3" s="1"/>
  <c r="F52" i="3"/>
  <c r="E52" i="3"/>
  <c r="CK51" i="3"/>
  <c r="CG51" i="3"/>
  <c r="CC51" i="3"/>
  <c r="CA51" i="3"/>
  <c r="F51" i="3"/>
  <c r="E51" i="3"/>
  <c r="D51" i="3" s="1"/>
  <c r="CJ51" i="3" s="1"/>
  <c r="CG50" i="3"/>
  <c r="CA50" i="3"/>
  <c r="F50" i="3"/>
  <c r="E50" i="3"/>
  <c r="CG49" i="3"/>
  <c r="CA49" i="3"/>
  <c r="F49" i="3"/>
  <c r="D49" i="3" s="1"/>
  <c r="CC49" i="3" s="1"/>
  <c r="E49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F48" i="3" s="1"/>
  <c r="U48" i="3"/>
  <c r="F47" i="3"/>
  <c r="E47" i="3"/>
  <c r="D47" i="3"/>
  <c r="CG46" i="3"/>
  <c r="CA46" i="3"/>
  <c r="F46" i="3"/>
  <c r="D46" i="3" s="1"/>
  <c r="CC46" i="3" s="1"/>
  <c r="E46" i="3"/>
  <c r="F45" i="3"/>
  <c r="E45" i="3"/>
  <c r="D45" i="3"/>
  <c r="F44" i="3"/>
  <c r="E44" i="3"/>
  <c r="CG43" i="3"/>
  <c r="CA43" i="3" s="1"/>
  <c r="F43" i="3"/>
  <c r="E43" i="3"/>
  <c r="D43" i="3" s="1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CG37" i="3"/>
  <c r="CA37" i="3" s="1"/>
  <c r="CC37" i="3"/>
  <c r="F37" i="3"/>
  <c r="E37" i="3"/>
  <c r="D37" i="3" s="1"/>
  <c r="CK37" i="3" s="1"/>
  <c r="CG36" i="3"/>
  <c r="CA36" i="3" s="1"/>
  <c r="F36" i="3"/>
  <c r="E36" i="3"/>
  <c r="D36" i="3" s="1"/>
  <c r="CK36" i="3" s="1"/>
  <c r="CL35" i="3"/>
  <c r="CK35" i="3"/>
  <c r="CJ35" i="3"/>
  <c r="CI35" i="3"/>
  <c r="CH35" i="3"/>
  <c r="CG35" i="3"/>
  <c r="CA35" i="3" s="1"/>
  <c r="CF35" i="3"/>
  <c r="CE35" i="3"/>
  <c r="CD35" i="3"/>
  <c r="CC35" i="3"/>
  <c r="CB35" i="3"/>
  <c r="CG34" i="3"/>
  <c r="CA34" i="3" s="1"/>
  <c r="F34" i="3"/>
  <c r="E34" i="3"/>
  <c r="CG33" i="3"/>
  <c r="CA33" i="3" s="1"/>
  <c r="F33" i="3"/>
  <c r="E33" i="3"/>
  <c r="CG32" i="3"/>
  <c r="CA32" i="3" s="1"/>
  <c r="F32" i="3"/>
  <c r="E32" i="3"/>
  <c r="CG31" i="3"/>
  <c r="CA31" i="3" s="1"/>
  <c r="F31" i="3"/>
  <c r="E31" i="3"/>
  <c r="CG30" i="3"/>
  <c r="CA30" i="3" s="1"/>
  <c r="F30" i="3"/>
  <c r="E30" i="3"/>
  <c r="CG29" i="3"/>
  <c r="CA29" i="3" s="1"/>
  <c r="F29" i="3"/>
  <c r="D29" i="3" s="1"/>
  <c r="CD29" i="3" s="1"/>
  <c r="E29" i="3"/>
  <c r="CG28" i="3"/>
  <c r="CA28" i="3" s="1"/>
  <c r="CD28" i="3"/>
  <c r="F28" i="3"/>
  <c r="D28" i="3" s="1"/>
  <c r="CL28" i="3" s="1"/>
  <c r="E28" i="3"/>
  <c r="CG27" i="3"/>
  <c r="CA27" i="3" s="1"/>
  <c r="F27" i="3"/>
  <c r="D27" i="3" s="1"/>
  <c r="E27" i="3"/>
  <c r="CG26" i="3"/>
  <c r="CA26" i="3" s="1"/>
  <c r="F26" i="3"/>
  <c r="D26" i="3" s="1"/>
  <c r="CL26" i="3" s="1"/>
  <c r="E26" i="3"/>
  <c r="CG25" i="3"/>
  <c r="CA25" i="3" s="1"/>
  <c r="F25" i="3"/>
  <c r="E25" i="3"/>
  <c r="CG24" i="3"/>
  <c r="CA24" i="3" s="1"/>
  <c r="F24" i="3"/>
  <c r="E24" i="3"/>
  <c r="CG23" i="3"/>
  <c r="CA23" i="3" s="1"/>
  <c r="F23" i="3"/>
  <c r="E23" i="3"/>
  <c r="CG22" i="3"/>
  <c r="CA22" i="3" s="1"/>
  <c r="F22" i="3"/>
  <c r="E22" i="3"/>
  <c r="D22" i="3" s="1"/>
  <c r="CL21" i="3"/>
  <c r="CK21" i="3"/>
  <c r="CJ21" i="3"/>
  <c r="CI21" i="3"/>
  <c r="CH21" i="3"/>
  <c r="CB21" i="3" s="1"/>
  <c r="CG21" i="3"/>
  <c r="CF21" i="3"/>
  <c r="CE21" i="3"/>
  <c r="CD21" i="3"/>
  <c r="CC21" i="3"/>
  <c r="CA21" i="3"/>
  <c r="CG20" i="3"/>
  <c r="CA20" i="3"/>
  <c r="F20" i="3"/>
  <c r="E20" i="3"/>
  <c r="D20" i="3" s="1"/>
  <c r="CG19" i="3"/>
  <c r="CA19" i="3"/>
  <c r="F19" i="3"/>
  <c r="E19" i="3"/>
  <c r="D19" i="3"/>
  <c r="CI19" i="3" s="1"/>
  <c r="CG15" i="3"/>
  <c r="CA15" i="3" s="1"/>
  <c r="F15" i="3"/>
  <c r="E15" i="3"/>
  <c r="CG14" i="3"/>
  <c r="CA14" i="3"/>
  <c r="F14" i="3"/>
  <c r="E14" i="3"/>
  <c r="D14" i="3" s="1"/>
  <c r="CG13" i="3"/>
  <c r="CA13" i="3" s="1"/>
  <c r="F13" i="3"/>
  <c r="E13" i="3"/>
  <c r="D13" i="3" s="1"/>
  <c r="CH13" i="3" s="1"/>
  <c r="CB13" i="3" s="1"/>
  <c r="CG12" i="3"/>
  <c r="CA12" i="3"/>
  <c r="F12" i="3"/>
  <c r="E12" i="3"/>
  <c r="D12" i="3" s="1"/>
  <c r="A5" i="3"/>
  <c r="A4" i="3"/>
  <c r="A3" i="3"/>
  <c r="A2" i="3"/>
  <c r="CE12" i="3" l="1"/>
  <c r="CK12" i="3"/>
  <c r="CL22" i="3"/>
  <c r="CE22" i="3"/>
  <c r="CK22" i="3"/>
  <c r="CE43" i="3"/>
  <c r="CJ43" i="3"/>
  <c r="CH26" i="3"/>
  <c r="CB26" i="3" s="1"/>
  <c r="CJ36" i="3"/>
  <c r="CI46" i="3"/>
  <c r="E228" i="3"/>
  <c r="CC237" i="3"/>
  <c r="CC239" i="3"/>
  <c r="S119" i="4"/>
  <c r="AA223" i="4"/>
  <c r="CI188" i="4"/>
  <c r="AE163" i="4"/>
  <c r="AA179" i="4"/>
  <c r="T100" i="4"/>
  <c r="CH181" i="4"/>
  <c r="CB181" i="4" s="1"/>
  <c r="T96" i="4"/>
  <c r="CD57" i="4"/>
  <c r="CH57" i="4"/>
  <c r="CB57" i="4" s="1"/>
  <c r="CI52" i="4"/>
  <c r="AJ15" i="4"/>
  <c r="CE52" i="4"/>
  <c r="D56" i="4"/>
  <c r="A301" i="4" s="1"/>
  <c r="CH14" i="4"/>
  <c r="CB14" i="4" s="1"/>
  <c r="AL37" i="4"/>
  <c r="AL25" i="5"/>
  <c r="AE161" i="5"/>
  <c r="AE162" i="5"/>
  <c r="AJ44" i="5"/>
  <c r="CC208" i="4"/>
  <c r="CI208" i="4"/>
  <c r="CH208" i="4"/>
  <c r="CB208" i="4" s="1"/>
  <c r="AA208" i="4" s="1"/>
  <c r="CK29" i="3"/>
  <c r="CH49" i="3"/>
  <c r="CB49" i="3" s="1"/>
  <c r="CK96" i="3"/>
  <c r="CE96" i="3" s="1"/>
  <c r="CE19" i="3"/>
  <c r="F38" i="3"/>
  <c r="D25" i="3"/>
  <c r="CC26" i="3"/>
  <c r="CK26" i="3"/>
  <c r="CC29" i="3"/>
  <c r="CL29" i="3"/>
  <c r="CJ49" i="3"/>
  <c r="D59" i="3"/>
  <c r="CE59" i="3" s="1"/>
  <c r="CB90" i="3"/>
  <c r="CB91" i="3"/>
  <c r="CB96" i="3"/>
  <c r="CK97" i="3"/>
  <c r="CE97" i="3" s="1"/>
  <c r="CK99" i="3"/>
  <c r="CE99" i="3" s="1"/>
  <c r="CK105" i="3"/>
  <c r="CE105" i="3" s="1"/>
  <c r="CK110" i="3"/>
  <c r="CE110" i="3" s="1"/>
  <c r="CH116" i="3"/>
  <c r="CG134" i="3"/>
  <c r="CA134" i="3" s="1"/>
  <c r="O134" i="3" s="1"/>
  <c r="D154" i="3"/>
  <c r="CG154" i="3" s="1"/>
  <c r="CA154" i="3" s="1"/>
  <c r="O154" i="3" s="1"/>
  <c r="D179" i="3"/>
  <c r="CI179" i="3" s="1"/>
  <c r="D182" i="3"/>
  <c r="CH182" i="3" s="1"/>
  <c r="CB182" i="3" s="1"/>
  <c r="D202" i="3"/>
  <c r="CH202" i="3" s="1"/>
  <c r="CB202" i="3" s="1"/>
  <c r="AA202" i="3" s="1"/>
  <c r="D207" i="3"/>
  <c r="CH207" i="3" s="1"/>
  <c r="CB207" i="3" s="1"/>
  <c r="E38" i="3"/>
  <c r="AL21" i="3"/>
  <c r="D23" i="3"/>
  <c r="D24" i="3"/>
  <c r="CD26" i="3"/>
  <c r="D32" i="3"/>
  <c r="D34" i="3"/>
  <c r="AL35" i="3"/>
  <c r="CC36" i="3"/>
  <c r="CJ37" i="3"/>
  <c r="D44" i="3"/>
  <c r="CH44" i="3" s="1"/>
  <c r="CB44" i="3" s="1"/>
  <c r="E48" i="3"/>
  <c r="D48" i="3" s="1"/>
  <c r="E56" i="3"/>
  <c r="D52" i="3"/>
  <c r="CH83" i="3"/>
  <c r="CD84" i="3"/>
  <c r="CG87" i="3"/>
  <c r="CA87" i="3" s="1"/>
  <c r="CH90" i="3"/>
  <c r="CB94" i="3"/>
  <c r="CG97" i="3"/>
  <c r="CA97" i="3" s="1"/>
  <c r="CG99" i="3"/>
  <c r="CA99" i="3" s="1"/>
  <c r="CH101" i="3"/>
  <c r="CH103" i="3"/>
  <c r="CG105" i="3"/>
  <c r="CA105" i="3" s="1"/>
  <c r="T105" i="3" s="1"/>
  <c r="CK106" i="3"/>
  <c r="CE106" i="3" s="1"/>
  <c r="CD107" i="3"/>
  <c r="CK107" i="3"/>
  <c r="CE107" i="3" s="1"/>
  <c r="CD108" i="3"/>
  <c r="T108" i="3" s="1"/>
  <c r="CJ108" i="3"/>
  <c r="CB109" i="3"/>
  <c r="CG110" i="3"/>
  <c r="CA110" i="3" s="1"/>
  <c r="CI116" i="3"/>
  <c r="CB118" i="3"/>
  <c r="CI119" i="3"/>
  <c r="CH121" i="3"/>
  <c r="D145" i="3"/>
  <c r="CG145" i="3" s="1"/>
  <c r="CA145" i="3" s="1"/>
  <c r="O145" i="3" s="1"/>
  <c r="D147" i="3"/>
  <c r="CG147" i="3" s="1"/>
  <c r="CA147" i="3" s="1"/>
  <c r="O147" i="3" s="1"/>
  <c r="D150" i="3"/>
  <c r="CG150" i="3" s="1"/>
  <c r="CA150" i="3" s="1"/>
  <c r="O150" i="3" s="1"/>
  <c r="D178" i="3"/>
  <c r="D184" i="3"/>
  <c r="D196" i="3"/>
  <c r="D201" i="3"/>
  <c r="CH201" i="3" s="1"/>
  <c r="CB201" i="3" s="1"/>
  <c r="AA201" i="3" s="1"/>
  <c r="D208" i="3"/>
  <c r="CH208" i="3" s="1"/>
  <c r="CB208" i="3" s="1"/>
  <c r="CH213" i="3"/>
  <c r="CB213" i="3" s="1"/>
  <c r="AA213" i="3" s="1"/>
  <c r="F229" i="3"/>
  <c r="D229" i="3" s="1"/>
  <c r="CC236" i="3"/>
  <c r="CG237" i="3"/>
  <c r="CA237" i="3" s="1"/>
  <c r="Q237" i="3" s="1"/>
  <c r="CH218" i="4"/>
  <c r="CB218" i="4" s="1"/>
  <c r="AA218" i="4" s="1"/>
  <c r="D60" i="4"/>
  <c r="CE57" i="4"/>
  <c r="T84" i="4"/>
  <c r="AJ53" i="4"/>
  <c r="CJ52" i="4"/>
  <c r="AJ50" i="4"/>
  <c r="AJ49" i="4"/>
  <c r="AJ47" i="4"/>
  <c r="AJ46" i="4"/>
  <c r="CC14" i="4"/>
  <c r="CD14" i="4"/>
  <c r="AJ13" i="4"/>
  <c r="AL20" i="4"/>
  <c r="AL37" i="5"/>
  <c r="D53" i="3"/>
  <c r="D57" i="3"/>
  <c r="CH57" i="3" s="1"/>
  <c r="CB57" i="3" s="1"/>
  <c r="CG109" i="3"/>
  <c r="CA109" i="3" s="1"/>
  <c r="CI118" i="3"/>
  <c r="F130" i="3"/>
  <c r="D130" i="3" s="1"/>
  <c r="CG138" i="3"/>
  <c r="CA138" i="3" s="1"/>
  <c r="O138" i="3" s="1"/>
  <c r="D183" i="3"/>
  <c r="D191" i="3"/>
  <c r="CH191" i="3" s="1"/>
  <c r="CB191" i="3" s="1"/>
  <c r="AA191" i="3" s="1"/>
  <c r="D214" i="3"/>
  <c r="D216" i="3"/>
  <c r="D224" i="3"/>
  <c r="CH224" i="3" s="1"/>
  <c r="CB224" i="3" s="1"/>
  <c r="D30" i="3"/>
  <c r="D31" i="3"/>
  <c r="CH31" i="3" s="1"/>
  <c r="CB31" i="3" s="1"/>
  <c r="D33" i="3"/>
  <c r="D50" i="3"/>
  <c r="CB83" i="3"/>
  <c r="CH87" i="3"/>
  <c r="CG91" i="3"/>
  <c r="CA91" i="3" s="1"/>
  <c r="CB97" i="3"/>
  <c r="CB99" i="3"/>
  <c r="CB105" i="3"/>
  <c r="CG107" i="3"/>
  <c r="CA107" i="3" s="1"/>
  <c r="CK108" i="3"/>
  <c r="CE108" i="3" s="1"/>
  <c r="CD109" i="3"/>
  <c r="CJ109" i="3"/>
  <c r="CB110" i="3"/>
  <c r="CB116" i="3"/>
  <c r="CH117" i="3"/>
  <c r="CG118" i="3"/>
  <c r="CA118" i="3" s="1"/>
  <c r="CB119" i="3"/>
  <c r="S119" i="3" s="1"/>
  <c r="CG120" i="3"/>
  <c r="CA120" i="3" s="1"/>
  <c r="S120" i="3" s="1"/>
  <c r="CI121" i="3"/>
  <c r="D132" i="3"/>
  <c r="D136" i="3"/>
  <c r="D140" i="3"/>
  <c r="D151" i="3"/>
  <c r="CG151" i="3" s="1"/>
  <c r="CA151" i="3" s="1"/>
  <c r="O151" i="3" s="1"/>
  <c r="D189" i="3"/>
  <c r="D192" i="3"/>
  <c r="CH192" i="3" s="1"/>
  <c r="CB192" i="3" s="1"/>
  <c r="AA192" i="3" s="1"/>
  <c r="D205" i="3"/>
  <c r="CI213" i="3"/>
  <c r="D221" i="3"/>
  <c r="F230" i="3"/>
  <c r="D230" i="3" s="1"/>
  <c r="AA207" i="4"/>
  <c r="AA198" i="4"/>
  <c r="AA210" i="4"/>
  <c r="CI187" i="4"/>
  <c r="AA186" i="4"/>
  <c r="AA195" i="4"/>
  <c r="T102" i="4"/>
  <c r="T95" i="4"/>
  <c r="AJ59" i="4"/>
  <c r="CJ57" i="4"/>
  <c r="AJ45" i="4"/>
  <c r="CC52" i="4"/>
  <c r="AJ52" i="4" s="1"/>
  <c r="AJ51" i="4"/>
  <c r="CJ14" i="4"/>
  <c r="D229" i="4"/>
  <c r="CJ32" i="4"/>
  <c r="CL32" i="4"/>
  <c r="CF32" i="4"/>
  <c r="AL32" i="4" s="1"/>
  <c r="CB13" i="5"/>
  <c r="AJ13" i="5" s="1"/>
  <c r="B301" i="5"/>
  <c r="AL24" i="5"/>
  <c r="AJ46" i="5"/>
  <c r="AL29" i="5"/>
  <c r="AL28" i="5"/>
  <c r="AL32" i="5"/>
  <c r="AL33" i="5"/>
  <c r="AE160" i="5"/>
  <c r="AJ57" i="5"/>
  <c r="AL29" i="4"/>
  <c r="AJ54" i="4"/>
  <c r="AL33" i="4"/>
  <c r="CI211" i="4"/>
  <c r="CH211" i="4"/>
  <c r="CB211" i="4" s="1"/>
  <c r="CC211" i="4"/>
  <c r="AE161" i="4"/>
  <c r="T110" i="4"/>
  <c r="S116" i="4"/>
  <c r="T107" i="4"/>
  <c r="T97" i="4"/>
  <c r="AL24" i="4"/>
  <c r="T85" i="4"/>
  <c r="AL30" i="4"/>
  <c r="T94" i="4"/>
  <c r="AL31" i="4"/>
  <c r="T92" i="4"/>
  <c r="CI219" i="4"/>
  <c r="CH219" i="4"/>
  <c r="CB219" i="4" s="1"/>
  <c r="CC219" i="4"/>
  <c r="CI203" i="4"/>
  <c r="CH203" i="4"/>
  <c r="CB203" i="4" s="1"/>
  <c r="CC203" i="4"/>
  <c r="CI213" i="4"/>
  <c r="CH213" i="4"/>
  <c r="CB213" i="4" s="1"/>
  <c r="CC213" i="4"/>
  <c r="T106" i="4"/>
  <c r="T101" i="4"/>
  <c r="T87" i="4"/>
  <c r="AL25" i="4"/>
  <c r="T105" i="4"/>
  <c r="AL22" i="4"/>
  <c r="T90" i="4"/>
  <c r="AE160" i="4"/>
  <c r="T88" i="4"/>
  <c r="T89" i="4"/>
  <c r="CI221" i="4"/>
  <c r="CH221" i="4"/>
  <c r="CB221" i="4" s="1"/>
  <c r="CC221" i="4"/>
  <c r="CI205" i="4"/>
  <c r="CH205" i="4"/>
  <c r="CB205" i="4" s="1"/>
  <c r="CC205" i="4"/>
  <c r="AA181" i="4"/>
  <c r="T109" i="4"/>
  <c r="T91" i="4"/>
  <c r="T83" i="4"/>
  <c r="AL28" i="4"/>
  <c r="T93" i="4"/>
  <c r="AL34" i="4"/>
  <c r="T86" i="4"/>
  <c r="AL27" i="4"/>
  <c r="AJ55" i="4"/>
  <c r="AL26" i="4"/>
  <c r="CH205" i="3"/>
  <c r="CB205" i="3" s="1"/>
  <c r="CI205" i="3"/>
  <c r="CC205" i="3"/>
  <c r="CK20" i="3"/>
  <c r="CC20" i="3"/>
  <c r="CJ20" i="3"/>
  <c r="CF20" i="3"/>
  <c r="CI20" i="3"/>
  <c r="CE20" i="3"/>
  <c r="CH20" i="3"/>
  <c r="CB20" i="3" s="1"/>
  <c r="CL20" i="3"/>
  <c r="CD20" i="3"/>
  <c r="CH14" i="3"/>
  <c r="CB14" i="3" s="1"/>
  <c r="CC14" i="3"/>
  <c r="CK14" i="3"/>
  <c r="CE14" i="3"/>
  <c r="CD14" i="3"/>
  <c r="CJ14" i="3"/>
  <c r="CI14" i="3"/>
  <c r="CJ23" i="3"/>
  <c r="CF23" i="3"/>
  <c r="CH23" i="3"/>
  <c r="CB23" i="3" s="1"/>
  <c r="CC23" i="3"/>
  <c r="CL23" i="3"/>
  <c r="CK23" i="3"/>
  <c r="CI23" i="3"/>
  <c r="CD23" i="3"/>
  <c r="CE23" i="3"/>
  <c r="CJ24" i="3"/>
  <c r="CF24" i="3"/>
  <c r="CI24" i="3"/>
  <c r="CE24" i="3"/>
  <c r="CK24" i="3"/>
  <c r="CC24" i="3"/>
  <c r="CH24" i="3"/>
  <c r="CB24" i="3" s="1"/>
  <c r="CL24" i="3"/>
  <c r="CD24" i="3"/>
  <c r="CH203" i="3"/>
  <c r="CB203" i="3" s="1"/>
  <c r="CI203" i="3"/>
  <c r="CC203" i="3"/>
  <c r="CI53" i="3"/>
  <c r="CD53" i="3"/>
  <c r="CJ53" i="3"/>
  <c r="CC53" i="3"/>
  <c r="CH53" i="3"/>
  <c r="CB53" i="3" s="1"/>
  <c r="D56" i="3"/>
  <c r="CJ93" i="3"/>
  <c r="CH93" i="3"/>
  <c r="CB93" i="3"/>
  <c r="CG93" i="3"/>
  <c r="CA93" i="3" s="1"/>
  <c r="CH95" i="3"/>
  <c r="CB95" i="3"/>
  <c r="T96" i="3"/>
  <c r="CC181" i="3"/>
  <c r="CH181" i="3"/>
  <c r="CB181" i="3" s="1"/>
  <c r="AA181" i="3" s="1"/>
  <c r="CH189" i="3"/>
  <c r="CB189" i="3" s="1"/>
  <c r="CI189" i="3"/>
  <c r="CI226" i="3"/>
  <c r="CH226" i="3"/>
  <c r="CB226" i="3" s="1"/>
  <c r="CC226" i="3"/>
  <c r="CH12" i="3"/>
  <c r="CB12" i="3" s="1"/>
  <c r="CC12" i="3"/>
  <c r="CJ13" i="3"/>
  <c r="CE13" i="3"/>
  <c r="D38" i="3"/>
  <c r="CK19" i="3"/>
  <c r="CC19" i="3"/>
  <c r="CF19" i="3"/>
  <c r="CJ28" i="3"/>
  <c r="CF28" i="3"/>
  <c r="CI28" i="3"/>
  <c r="CE28" i="3"/>
  <c r="CK46" i="3"/>
  <c r="CJ46" i="3"/>
  <c r="CE46" i="3"/>
  <c r="CK47" i="3"/>
  <c r="CE47" i="3"/>
  <c r="CJ47" i="3"/>
  <c r="CD47" i="3"/>
  <c r="CK54" i="3"/>
  <c r="CI54" i="3"/>
  <c r="CD54" i="3"/>
  <c r="CH54" i="3"/>
  <c r="CB54" i="3" s="1"/>
  <c r="CC54" i="3"/>
  <c r="CI55" i="3"/>
  <c r="CD55" i="3"/>
  <c r="CK55" i="3"/>
  <c r="CE55" i="3"/>
  <c r="CJ55" i="3"/>
  <c r="CC55" i="3"/>
  <c r="F56" i="3"/>
  <c r="CG131" i="3"/>
  <c r="CA131" i="3" s="1"/>
  <c r="O131" i="3" s="1"/>
  <c r="D131" i="3"/>
  <c r="CJ27" i="3"/>
  <c r="CF27" i="3"/>
  <c r="CI27" i="3"/>
  <c r="CE27" i="3"/>
  <c r="CJ31" i="3"/>
  <c r="CF31" i="3"/>
  <c r="CI31" i="3"/>
  <c r="CE31" i="3"/>
  <c r="CK53" i="3"/>
  <c r="CK57" i="3"/>
  <c r="CJ57" i="3"/>
  <c r="CE57" i="3"/>
  <c r="CK59" i="3"/>
  <c r="CH59" i="3"/>
  <c r="CB59" i="3" s="1"/>
  <c r="CC59" i="3"/>
  <c r="F60" i="3"/>
  <c r="CJ85" i="3"/>
  <c r="CH85" i="3"/>
  <c r="CB85" i="3"/>
  <c r="CG85" i="3"/>
  <c r="CA85" i="3" s="1"/>
  <c r="CJ89" i="3"/>
  <c r="CH89" i="3"/>
  <c r="CB89" i="3"/>
  <c r="CG89" i="3"/>
  <c r="CA89" i="3" s="1"/>
  <c r="CK89" i="3"/>
  <c r="CE89" i="3" s="1"/>
  <c r="CK93" i="3"/>
  <c r="CE93" i="3" s="1"/>
  <c r="CG104" i="3"/>
  <c r="CA104" i="3" s="1"/>
  <c r="CK104" i="3"/>
  <c r="CE104" i="3" s="1"/>
  <c r="CD104" i="3"/>
  <c r="CJ104" i="3"/>
  <c r="CB104" i="3"/>
  <c r="CG128" i="3"/>
  <c r="CA128" i="3" s="1"/>
  <c r="O128" i="3" s="1"/>
  <c r="D128" i="3"/>
  <c r="CG160" i="3"/>
  <c r="CA160" i="3" s="1"/>
  <c r="CI160" i="3"/>
  <c r="CC160" i="3" s="1"/>
  <c r="CI185" i="3"/>
  <c r="CC185" i="3"/>
  <c r="CH185" i="3"/>
  <c r="CB185" i="3" s="1"/>
  <c r="AA185" i="3" s="1"/>
  <c r="CC215" i="3"/>
  <c r="AA215" i="3" s="1"/>
  <c r="CI215" i="3"/>
  <c r="CH215" i="3"/>
  <c r="CB215" i="3" s="1"/>
  <c r="CI218" i="3"/>
  <c r="CH218" i="3"/>
  <c r="CB218" i="3" s="1"/>
  <c r="CC218" i="3"/>
  <c r="CH221" i="3"/>
  <c r="CB221" i="3" s="1"/>
  <c r="CI221" i="3"/>
  <c r="CC13" i="3"/>
  <c r="CI13" i="3"/>
  <c r="CJ19" i="3"/>
  <c r="CJ22" i="3"/>
  <c r="CF22" i="3"/>
  <c r="CH27" i="3"/>
  <c r="CB27" i="3" s="1"/>
  <c r="CJ32" i="3"/>
  <c r="CF32" i="3"/>
  <c r="CI32" i="3"/>
  <c r="CE32" i="3"/>
  <c r="CK44" i="3"/>
  <c r="CD44" i="3"/>
  <c r="CJ44" i="3"/>
  <c r="CH45" i="3"/>
  <c r="CB45" i="3" s="1"/>
  <c r="CE45" i="3"/>
  <c r="CD45" i="3"/>
  <c r="CD46" i="3"/>
  <c r="CC47" i="3"/>
  <c r="CJ84" i="3"/>
  <c r="CH84" i="3"/>
  <c r="CB84" i="3"/>
  <c r="CJ88" i="3"/>
  <c r="CH88" i="3"/>
  <c r="CB88" i="3"/>
  <c r="CG88" i="3"/>
  <c r="CA88" i="3" s="1"/>
  <c r="CJ92" i="3"/>
  <c r="CH92" i="3"/>
  <c r="CB92" i="3"/>
  <c r="T92" i="3" s="1"/>
  <c r="CG102" i="3"/>
  <c r="CA102" i="3" s="1"/>
  <c r="CK102" i="3"/>
  <c r="CE102" i="3" s="1"/>
  <c r="CD102" i="3"/>
  <c r="CJ102" i="3"/>
  <c r="CB102" i="3"/>
  <c r="CG135" i="3"/>
  <c r="CA135" i="3" s="1"/>
  <c r="O135" i="3" s="1"/>
  <c r="D135" i="3"/>
  <c r="CG139" i="3"/>
  <c r="CA139" i="3" s="1"/>
  <c r="O139" i="3" s="1"/>
  <c r="D139" i="3"/>
  <c r="CI178" i="3"/>
  <c r="CH178" i="3"/>
  <c r="CB178" i="3" s="1"/>
  <c r="CH179" i="3"/>
  <c r="CB179" i="3" s="1"/>
  <c r="CC179" i="3"/>
  <c r="CI198" i="3"/>
  <c r="CH198" i="3"/>
  <c r="CB198" i="3" s="1"/>
  <c r="AA198" i="3" s="1"/>
  <c r="CC198" i="3"/>
  <c r="CI12" i="3"/>
  <c r="CD13" i="3"/>
  <c r="CK13" i="3"/>
  <c r="CL19" i="3"/>
  <c r="CC22" i="3"/>
  <c r="CH22" i="3"/>
  <c r="CB22" i="3" s="1"/>
  <c r="CJ25" i="3"/>
  <c r="CF25" i="3"/>
  <c r="CI25" i="3"/>
  <c r="CE25" i="3"/>
  <c r="CC27" i="3"/>
  <c r="CK27" i="3"/>
  <c r="CH28" i="3"/>
  <c r="CB28" i="3" s="1"/>
  <c r="AL28" i="3" s="1"/>
  <c r="CJ29" i="3"/>
  <c r="CF29" i="3"/>
  <c r="CI29" i="3"/>
  <c r="CE29" i="3"/>
  <c r="CC31" i="3"/>
  <c r="CK31" i="3"/>
  <c r="CH32" i="3"/>
  <c r="CB32" i="3" s="1"/>
  <c r="CJ33" i="3"/>
  <c r="CF33" i="3"/>
  <c r="CI33" i="3"/>
  <c r="CE33" i="3"/>
  <c r="CI36" i="3"/>
  <c r="CE36" i="3"/>
  <c r="CL36" i="3"/>
  <c r="CH36" i="3"/>
  <c r="CB36" i="3" s="1"/>
  <c r="CD36" i="3"/>
  <c r="CF36" i="3"/>
  <c r="CI37" i="3"/>
  <c r="CE37" i="3"/>
  <c r="CL37" i="3"/>
  <c r="CH37" i="3"/>
  <c r="CB37" i="3" s="1"/>
  <c r="CD37" i="3"/>
  <c r="AL37" i="3" s="1"/>
  <c r="CF37" i="3"/>
  <c r="CJ45" i="3"/>
  <c r="CH47" i="3"/>
  <c r="CB47" i="3" s="1"/>
  <c r="CI49" i="3"/>
  <c r="CK49" i="3"/>
  <c r="CE49" i="3"/>
  <c r="CD49" i="3"/>
  <c r="CI51" i="3"/>
  <c r="CD51" i="3"/>
  <c r="CH51" i="3"/>
  <c r="CB51" i="3" s="1"/>
  <c r="CE51" i="3"/>
  <c r="CE53" i="3"/>
  <c r="CE54" i="3"/>
  <c r="CC57" i="3"/>
  <c r="CI57" i="3"/>
  <c r="CI59" i="3"/>
  <c r="CD85" i="3"/>
  <c r="CD89" i="3"/>
  <c r="CD93" i="3"/>
  <c r="CG95" i="3"/>
  <c r="CA95" i="3" s="1"/>
  <c r="CG98" i="3"/>
  <c r="CA98" i="3" s="1"/>
  <c r="CK98" i="3"/>
  <c r="CE98" i="3" s="1"/>
  <c r="CB98" i="3"/>
  <c r="D129" i="3"/>
  <c r="CG129" i="3"/>
  <c r="CA129" i="3" s="1"/>
  <c r="O129" i="3" s="1"/>
  <c r="CH160" i="3"/>
  <c r="CB160" i="3" s="1"/>
  <c r="CC178" i="3"/>
  <c r="CI181" i="3"/>
  <c r="CH187" i="3"/>
  <c r="CB187" i="3" s="1"/>
  <c r="CI187" i="3"/>
  <c r="CC187" i="3"/>
  <c r="CI188" i="3"/>
  <c r="CH188" i="3"/>
  <c r="CB188" i="3" s="1"/>
  <c r="CC188" i="3"/>
  <c r="AA188" i="3" s="1"/>
  <c r="CI206" i="3"/>
  <c r="CC206" i="3"/>
  <c r="CH206" i="3"/>
  <c r="CB206" i="3" s="1"/>
  <c r="AA206" i="3" s="1"/>
  <c r="CI210" i="3"/>
  <c r="CH210" i="3"/>
  <c r="CB210" i="3" s="1"/>
  <c r="AA210" i="3" s="1"/>
  <c r="CC210" i="3"/>
  <c r="CH211" i="3"/>
  <c r="CB211" i="3" s="1"/>
  <c r="AA211" i="3" s="1"/>
  <c r="CC211" i="3"/>
  <c r="CI211" i="3"/>
  <c r="CI214" i="3"/>
  <c r="CC214" i="3"/>
  <c r="CH214" i="3"/>
  <c r="CB214" i="3" s="1"/>
  <c r="CH219" i="3"/>
  <c r="CB219" i="3" s="1"/>
  <c r="CI219" i="3"/>
  <c r="CD12" i="3"/>
  <c r="CJ12" i="3"/>
  <c r="D15" i="3"/>
  <c r="CD19" i="3"/>
  <c r="CH19" i="3"/>
  <c r="CB19" i="3" s="1"/>
  <c r="CD22" i="3"/>
  <c r="CI22" i="3"/>
  <c r="CH25" i="3"/>
  <c r="CB25" i="3" s="1"/>
  <c r="CJ26" i="3"/>
  <c r="CF26" i="3"/>
  <c r="CI26" i="3"/>
  <c r="CE26" i="3"/>
  <c r="CD27" i="3"/>
  <c r="CL27" i="3"/>
  <c r="CC28" i="3"/>
  <c r="CK28" i="3"/>
  <c r="CH29" i="3"/>
  <c r="CB29" i="3" s="1"/>
  <c r="CJ30" i="3"/>
  <c r="CF30" i="3"/>
  <c r="CI30" i="3"/>
  <c r="CE30" i="3"/>
  <c r="CD31" i="3"/>
  <c r="CL31" i="3"/>
  <c r="CC32" i="3"/>
  <c r="CK32" i="3"/>
  <c r="CH33" i="3"/>
  <c r="CB33" i="3" s="1"/>
  <c r="CJ34" i="3"/>
  <c r="CF34" i="3"/>
  <c r="CI34" i="3"/>
  <c r="CE34" i="3"/>
  <c r="CI43" i="3"/>
  <c r="CD43" i="3"/>
  <c r="CH43" i="3"/>
  <c r="CB43" i="3" s="1"/>
  <c r="AJ43" i="3" s="1"/>
  <c r="CK43" i="3"/>
  <c r="CE44" i="3"/>
  <c r="CK45" i="3"/>
  <c r="CH46" i="3"/>
  <c r="CB46" i="3" s="1"/>
  <c r="CI47" i="3"/>
  <c r="CK50" i="3"/>
  <c r="CJ50" i="3"/>
  <c r="CE50" i="3"/>
  <c r="CK52" i="3"/>
  <c r="CH52" i="3"/>
  <c r="CB52" i="3" s="1"/>
  <c r="CC52" i="3"/>
  <c r="CE52" i="3"/>
  <c r="CH55" i="3"/>
  <c r="CB55" i="3" s="1"/>
  <c r="AJ55" i="3" s="1"/>
  <c r="CD57" i="3"/>
  <c r="E60" i="3"/>
  <c r="D60" i="3" s="1"/>
  <c r="D58" i="3"/>
  <c r="CD59" i="3"/>
  <c r="CJ59" i="3"/>
  <c r="CK84" i="3"/>
  <c r="CE84" i="3" s="1"/>
  <c r="CK88" i="3"/>
  <c r="CE88" i="3" s="1"/>
  <c r="CK92" i="3"/>
  <c r="CE92" i="3" s="1"/>
  <c r="CK95" i="3"/>
  <c r="CE95" i="3" s="1"/>
  <c r="CH104" i="3"/>
  <c r="T106" i="3"/>
  <c r="S118" i="3"/>
  <c r="CJ160" i="3"/>
  <c r="CD160" i="3" s="1"/>
  <c r="CC189" i="3"/>
  <c r="D217" i="3"/>
  <c r="CC221" i="3"/>
  <c r="AJ51" i="3"/>
  <c r="D111" i="3"/>
  <c r="CJ82" i="3"/>
  <c r="CD82" i="3"/>
  <c r="CK82" i="3"/>
  <c r="CE82" i="3" s="1"/>
  <c r="CD86" i="3"/>
  <c r="CK86" i="3"/>
  <c r="CE86" i="3" s="1"/>
  <c r="CD90" i="3"/>
  <c r="CK90" i="3"/>
  <c r="CE90" i="3" s="1"/>
  <c r="CG94" i="3"/>
  <c r="CA94" i="3" s="1"/>
  <c r="CD100" i="3"/>
  <c r="CK100" i="3"/>
  <c r="CE100" i="3" s="1"/>
  <c r="CI177" i="3"/>
  <c r="CH177" i="3"/>
  <c r="CB177" i="3" s="1"/>
  <c r="AA177" i="3" s="1"/>
  <c r="CI186" i="3"/>
  <c r="CH186" i="3"/>
  <c r="CB186" i="3" s="1"/>
  <c r="CC186" i="3"/>
  <c r="CI190" i="3"/>
  <c r="CC190" i="3"/>
  <c r="CH190" i="3"/>
  <c r="CB190" i="3" s="1"/>
  <c r="CC223" i="3"/>
  <c r="AA223" i="3" s="1"/>
  <c r="CI223" i="3"/>
  <c r="CG82" i="3"/>
  <c r="CA82" i="3" s="1"/>
  <c r="CD83" i="3"/>
  <c r="CK83" i="3"/>
  <c r="CE83" i="3" s="1"/>
  <c r="CG86" i="3"/>
  <c r="CA86" i="3" s="1"/>
  <c r="CD87" i="3"/>
  <c r="T87" i="3" s="1"/>
  <c r="CK87" i="3"/>
  <c r="CE87" i="3" s="1"/>
  <c r="CG90" i="3"/>
  <c r="CA90" i="3" s="1"/>
  <c r="T90" i="3" s="1"/>
  <c r="CD91" i="3"/>
  <c r="T91" i="3" s="1"/>
  <c r="CK91" i="3"/>
  <c r="CE91" i="3" s="1"/>
  <c r="CK94" i="3"/>
  <c r="CE94" i="3" s="1"/>
  <c r="CH96" i="3"/>
  <c r="CG100" i="3"/>
  <c r="CA100" i="3" s="1"/>
  <c r="CD101" i="3"/>
  <c r="CK101" i="3"/>
  <c r="CE101" i="3" s="1"/>
  <c r="D162" i="3"/>
  <c r="CI183" i="3"/>
  <c r="CC207" i="3"/>
  <c r="AA207" i="3" s="1"/>
  <c r="CI207" i="3"/>
  <c r="CI212" i="3"/>
  <c r="CC212" i="3"/>
  <c r="AA212" i="3" s="1"/>
  <c r="CI222" i="3"/>
  <c r="CC222" i="3"/>
  <c r="CH222" i="3"/>
  <c r="CB222" i="3" s="1"/>
  <c r="AA226" i="3"/>
  <c r="D228" i="3"/>
  <c r="CI240" i="3"/>
  <c r="CC240" i="3"/>
  <c r="CG240" i="3"/>
  <c r="CA240" i="3" s="1"/>
  <c r="CD103" i="3"/>
  <c r="T103" i="3" s="1"/>
  <c r="CC116" i="3"/>
  <c r="S116" i="3" s="1"/>
  <c r="D163" i="3"/>
  <c r="CI180" i="3"/>
  <c r="CC180" i="3"/>
  <c r="AA180" i="3" s="1"/>
  <c r="CI182" i="3"/>
  <c r="CC182" i="3"/>
  <c r="AA182" i="3" s="1"/>
  <c r="CC195" i="3"/>
  <c r="CH195" i="3"/>
  <c r="CB195" i="3" s="1"/>
  <c r="D199" i="3"/>
  <c r="CH199" i="3" s="1"/>
  <c r="CB199" i="3" s="1"/>
  <c r="AA199" i="3" s="1"/>
  <c r="CI204" i="3"/>
  <c r="CH204" i="3"/>
  <c r="CB204" i="3" s="1"/>
  <c r="CC204" i="3"/>
  <c r="CI208" i="3"/>
  <c r="CC208" i="3"/>
  <c r="AA208" i="3" s="1"/>
  <c r="CI209" i="3"/>
  <c r="CH209" i="3"/>
  <c r="CB209" i="3" s="1"/>
  <c r="AA209" i="3" s="1"/>
  <c r="CI220" i="3"/>
  <c r="CH220" i="3"/>
  <c r="CB220" i="3" s="1"/>
  <c r="AA220" i="3" s="1"/>
  <c r="CC220" i="3"/>
  <c r="CI224" i="3"/>
  <c r="CC224" i="3"/>
  <c r="AA224" i="3" s="1"/>
  <c r="CI225" i="3"/>
  <c r="CH225" i="3"/>
  <c r="CB225" i="3" s="1"/>
  <c r="AA225" i="3" s="1"/>
  <c r="CI235" i="3"/>
  <c r="CC235" i="3"/>
  <c r="Q235" i="3" s="1"/>
  <c r="D161" i="3"/>
  <c r="CH184" i="3"/>
  <c r="CB184" i="3" s="1"/>
  <c r="D197" i="3"/>
  <c r="AA205" i="3"/>
  <c r="CH216" i="3"/>
  <c r="CB216" i="3" s="1"/>
  <c r="AA221" i="3"/>
  <c r="AA179" i="3"/>
  <c r="AA203" i="3"/>
  <c r="AA219" i="3"/>
  <c r="CG236" i="3"/>
  <c r="CA236" i="3" s="1"/>
  <c r="Q236" i="3" s="1"/>
  <c r="CG239" i="3"/>
  <c r="CA239" i="3" s="1"/>
  <c r="Q239" i="3" s="1"/>
  <c r="E246" i="2"/>
  <c r="D246" i="2"/>
  <c r="CH240" i="2"/>
  <c r="CB240" i="2" s="1"/>
  <c r="D240" i="2"/>
  <c r="CH239" i="2"/>
  <c r="CB239" i="2" s="1"/>
  <c r="CC239" i="2"/>
  <c r="D239" i="2"/>
  <c r="CH237" i="2"/>
  <c r="CB237" i="2" s="1"/>
  <c r="CC237" i="2"/>
  <c r="D237" i="2"/>
  <c r="CI237" i="2" s="1"/>
  <c r="CH236" i="2"/>
  <c r="CB236" i="2" s="1"/>
  <c r="CC236" i="2"/>
  <c r="D236" i="2"/>
  <c r="CI236" i="2" s="1"/>
  <c r="CH235" i="2"/>
  <c r="CB235" i="2" s="1"/>
  <c r="D235" i="2"/>
  <c r="CG235" i="2" s="1"/>
  <c r="CA235" i="2" s="1"/>
  <c r="Z230" i="2"/>
  <c r="Y230" i="2"/>
  <c r="X230" i="2"/>
  <c r="W230" i="2"/>
  <c r="V230" i="2"/>
  <c r="U230" i="2"/>
  <c r="T230" i="2"/>
  <c r="S230" i="2"/>
  <c r="R230" i="2"/>
  <c r="Q230" i="2"/>
  <c r="P230" i="2"/>
  <c r="O230" i="2"/>
  <c r="N230" i="2"/>
  <c r="M230" i="2"/>
  <c r="L230" i="2"/>
  <c r="K230" i="2"/>
  <c r="J230" i="2"/>
  <c r="I230" i="2"/>
  <c r="H230" i="2"/>
  <c r="F230" i="2" s="1"/>
  <c r="G230" i="2"/>
  <c r="Z229" i="2"/>
  <c r="Y229" i="2"/>
  <c r="X229" i="2"/>
  <c r="W229" i="2"/>
  <c r="V229" i="2"/>
  <c r="U229" i="2"/>
  <c r="T229" i="2"/>
  <c r="S229" i="2"/>
  <c r="R229" i="2"/>
  <c r="Q229" i="2"/>
  <c r="P229" i="2"/>
  <c r="O229" i="2"/>
  <c r="N229" i="2"/>
  <c r="M229" i="2"/>
  <c r="L229" i="2"/>
  <c r="K229" i="2"/>
  <c r="J229" i="2"/>
  <c r="I229" i="2"/>
  <c r="H229" i="2"/>
  <c r="G229" i="2"/>
  <c r="E229" i="2" s="1"/>
  <c r="F229" i="2"/>
  <c r="Z228" i="2"/>
  <c r="Y228" i="2"/>
  <c r="X228" i="2"/>
  <c r="W228" i="2"/>
  <c r="V228" i="2"/>
  <c r="U228" i="2"/>
  <c r="T228" i="2"/>
  <c r="S228" i="2"/>
  <c r="R228" i="2"/>
  <c r="Q228" i="2"/>
  <c r="P228" i="2"/>
  <c r="O228" i="2"/>
  <c r="N228" i="2"/>
  <c r="M228" i="2"/>
  <c r="L228" i="2"/>
  <c r="K228" i="2"/>
  <c r="J228" i="2"/>
  <c r="I228" i="2"/>
  <c r="H228" i="2"/>
  <c r="F228" i="2" s="1"/>
  <c r="G228" i="2"/>
  <c r="E228" i="2" s="1"/>
  <c r="Z227" i="2"/>
  <c r="Y227" i="2"/>
  <c r="X227" i="2"/>
  <c r="W227" i="2"/>
  <c r="V227" i="2"/>
  <c r="U227" i="2"/>
  <c r="T227" i="2"/>
  <c r="S227" i="2"/>
  <c r="R227" i="2"/>
  <c r="Q227" i="2"/>
  <c r="P227" i="2"/>
  <c r="O227" i="2"/>
  <c r="N227" i="2"/>
  <c r="M227" i="2"/>
  <c r="L227" i="2"/>
  <c r="K227" i="2"/>
  <c r="J227" i="2"/>
  <c r="I227" i="2"/>
  <c r="H227" i="2"/>
  <c r="F227" i="2" s="1"/>
  <c r="G227" i="2"/>
  <c r="E227" i="2" s="1"/>
  <c r="D227" i="2" s="1"/>
  <c r="CG226" i="2"/>
  <c r="CA226" i="2" s="1"/>
  <c r="F226" i="2"/>
  <c r="D226" i="2" s="1"/>
  <c r="CC226" i="2" s="1"/>
  <c r="E226" i="2"/>
  <c r="CG225" i="2"/>
  <c r="CA225" i="2"/>
  <c r="F225" i="2"/>
  <c r="E225" i="2"/>
  <c r="D225" i="2" s="1"/>
  <c r="CI225" i="2" s="1"/>
  <c r="CG224" i="2"/>
  <c r="CA224" i="2" s="1"/>
  <c r="F224" i="2"/>
  <c r="E224" i="2"/>
  <c r="CG223" i="2"/>
  <c r="CA223" i="2"/>
  <c r="F223" i="2"/>
  <c r="E223" i="2"/>
  <c r="D223" i="2" s="1"/>
  <c r="CG222" i="2"/>
  <c r="CA222" i="2" s="1"/>
  <c r="F222" i="2"/>
  <c r="D222" i="2" s="1"/>
  <c r="E222" i="2"/>
  <c r="CG221" i="2"/>
  <c r="CA221" i="2" s="1"/>
  <c r="F221" i="2"/>
  <c r="E221" i="2"/>
  <c r="CG220" i="2"/>
  <c r="CA220" i="2" s="1"/>
  <c r="F220" i="2"/>
  <c r="E220" i="2"/>
  <c r="CG219" i="2"/>
  <c r="CA219" i="2" s="1"/>
  <c r="F219" i="2"/>
  <c r="D219" i="2" s="1"/>
  <c r="CC219" i="2" s="1"/>
  <c r="E219" i="2"/>
  <c r="CG218" i="2"/>
  <c r="CA218" i="2" s="1"/>
  <c r="F218" i="2"/>
  <c r="E218" i="2"/>
  <c r="D218" i="2" s="1"/>
  <c r="CG217" i="2"/>
  <c r="CA217" i="2" s="1"/>
  <c r="F217" i="2"/>
  <c r="E217" i="2"/>
  <c r="CG216" i="2"/>
  <c r="CA216" i="2"/>
  <c r="F216" i="2"/>
  <c r="E216" i="2"/>
  <c r="D216" i="2" s="1"/>
  <c r="CG215" i="2"/>
  <c r="CA215" i="2" s="1"/>
  <c r="F215" i="2"/>
  <c r="E215" i="2"/>
  <c r="CG214" i="2"/>
  <c r="CA214" i="2" s="1"/>
  <c r="F214" i="2"/>
  <c r="D214" i="2" s="1"/>
  <c r="E214" i="2"/>
  <c r="CG213" i="2"/>
  <c r="CA213" i="2"/>
  <c r="F213" i="2"/>
  <c r="E213" i="2"/>
  <c r="CG212" i="2"/>
  <c r="CA212" i="2" s="1"/>
  <c r="F212" i="2"/>
  <c r="D212" i="2" s="1"/>
  <c r="E212" i="2"/>
  <c r="CG211" i="2"/>
  <c r="CA211" i="2" s="1"/>
  <c r="F211" i="2"/>
  <c r="E211" i="2"/>
  <c r="D211" i="2"/>
  <c r="CG210" i="2"/>
  <c r="CA210" i="2"/>
  <c r="F210" i="2"/>
  <c r="E210" i="2"/>
  <c r="D210" i="2" s="1"/>
  <c r="CH210" i="2" s="1"/>
  <c r="CB210" i="2" s="1"/>
  <c r="CG209" i="2"/>
  <c r="CA209" i="2"/>
  <c r="F209" i="2"/>
  <c r="E209" i="2"/>
  <c r="D209" i="2" s="1"/>
  <c r="CI209" i="2" s="1"/>
  <c r="CG208" i="2"/>
  <c r="CA208" i="2" s="1"/>
  <c r="F208" i="2"/>
  <c r="D208" i="2" s="1"/>
  <c r="E208" i="2"/>
  <c r="CG207" i="2"/>
  <c r="CA207" i="2"/>
  <c r="F207" i="2"/>
  <c r="E207" i="2"/>
  <c r="D207" i="2" s="1"/>
  <c r="CG206" i="2"/>
  <c r="CA206" i="2" s="1"/>
  <c r="F206" i="2"/>
  <c r="D206" i="2" s="1"/>
  <c r="E206" i="2"/>
  <c r="CG205" i="2"/>
  <c r="CA205" i="2" s="1"/>
  <c r="F205" i="2"/>
  <c r="E205" i="2"/>
  <c r="CG204" i="2"/>
  <c r="CA204" i="2" s="1"/>
  <c r="F204" i="2"/>
  <c r="E204" i="2"/>
  <c r="CG203" i="2"/>
  <c r="CA203" i="2" s="1"/>
  <c r="F203" i="2"/>
  <c r="D203" i="2" s="1"/>
  <c r="E203" i="2"/>
  <c r="F202" i="2"/>
  <c r="E202" i="2"/>
  <c r="D202" i="2" s="1"/>
  <c r="CH202" i="2" s="1"/>
  <c r="CB202" i="2" s="1"/>
  <c r="AA202" i="2" s="1"/>
  <c r="F201" i="2"/>
  <c r="E201" i="2"/>
  <c r="D201" i="2" s="1"/>
  <c r="CH201" i="2" s="1"/>
  <c r="CB201" i="2" s="1"/>
  <c r="AA201" i="2" s="1"/>
  <c r="F200" i="2"/>
  <c r="E200" i="2"/>
  <c r="F199" i="2"/>
  <c r="E199" i="2"/>
  <c r="D199" i="2" s="1"/>
  <c r="CH199" i="2" s="1"/>
  <c r="CB199" i="2" s="1"/>
  <c r="AA199" i="2" s="1"/>
  <c r="CG198" i="2"/>
  <c r="CA198" i="2" s="1"/>
  <c r="F198" i="2"/>
  <c r="D198" i="2" s="1"/>
  <c r="CH198" i="2" s="1"/>
  <c r="CB198" i="2" s="1"/>
  <c r="E198" i="2"/>
  <c r="CG197" i="2"/>
  <c r="CA197" i="2" s="1"/>
  <c r="F197" i="2"/>
  <c r="E197" i="2"/>
  <c r="D197" i="2"/>
  <c r="CG196" i="2"/>
  <c r="CA196" i="2"/>
  <c r="F196" i="2"/>
  <c r="E196" i="2"/>
  <c r="D196" i="2" s="1"/>
  <c r="CH196" i="2" s="1"/>
  <c r="CB196" i="2" s="1"/>
  <c r="CG195" i="2"/>
  <c r="CA195" i="2" s="1"/>
  <c r="F195" i="2"/>
  <c r="D195" i="2" s="1"/>
  <c r="E195" i="2"/>
  <c r="F194" i="2"/>
  <c r="D194" i="2" s="1"/>
  <c r="CH194" i="2" s="1"/>
  <c r="CB194" i="2" s="1"/>
  <c r="AA194" i="2" s="1"/>
  <c r="E194" i="2"/>
  <c r="F193" i="2"/>
  <c r="E193" i="2"/>
  <c r="D193" i="2" s="1"/>
  <c r="CH193" i="2" s="1"/>
  <c r="CB193" i="2" s="1"/>
  <c r="AA193" i="2" s="1"/>
  <c r="F192" i="2"/>
  <c r="E192" i="2"/>
  <c r="D192" i="2" s="1"/>
  <c r="CH192" i="2" s="1"/>
  <c r="CB192" i="2" s="1"/>
  <c r="AA192" i="2" s="1"/>
  <c r="CH191" i="2"/>
  <c r="CB191" i="2" s="1"/>
  <c r="AA191" i="2" s="1"/>
  <c r="F191" i="2"/>
  <c r="E191" i="2"/>
  <c r="D191" i="2" s="1"/>
  <c r="CG190" i="2"/>
  <c r="CA190" i="2" s="1"/>
  <c r="F190" i="2"/>
  <c r="D190" i="2" s="1"/>
  <c r="E190" i="2"/>
  <c r="CG189" i="2"/>
  <c r="CA189" i="2" s="1"/>
  <c r="F189" i="2"/>
  <c r="E189" i="2"/>
  <c r="CG188" i="2"/>
  <c r="CA188" i="2" s="1"/>
  <c r="F188" i="2"/>
  <c r="D188" i="2" s="1"/>
  <c r="CI188" i="2" s="1"/>
  <c r="E188" i="2"/>
  <c r="CG187" i="2"/>
  <c r="CA187" i="2" s="1"/>
  <c r="F187" i="2"/>
  <c r="D187" i="2" s="1"/>
  <c r="E187" i="2"/>
  <c r="CG186" i="2"/>
  <c r="CA186" i="2"/>
  <c r="F186" i="2"/>
  <c r="E186" i="2"/>
  <c r="D186" i="2" s="1"/>
  <c r="CH186" i="2" s="1"/>
  <c r="CB186" i="2" s="1"/>
  <c r="CG185" i="2"/>
  <c r="CA185" i="2" s="1"/>
  <c r="F185" i="2"/>
  <c r="E185" i="2"/>
  <c r="CG184" i="2"/>
  <c r="CA184" i="2"/>
  <c r="F184" i="2"/>
  <c r="E184" i="2"/>
  <c r="D184" i="2"/>
  <c r="CI184" i="2" s="1"/>
  <c r="CG183" i="2"/>
  <c r="CA183" i="2"/>
  <c r="F183" i="2"/>
  <c r="E183" i="2"/>
  <c r="CG182" i="2"/>
  <c r="CA182" i="2" s="1"/>
  <c r="F182" i="2"/>
  <c r="E182" i="2"/>
  <c r="D182" i="2"/>
  <c r="CG181" i="2"/>
  <c r="CA181" i="2"/>
  <c r="F181" i="2"/>
  <c r="E181" i="2"/>
  <c r="CG180" i="2"/>
  <c r="CA180" i="2" s="1"/>
  <c r="F180" i="2"/>
  <c r="D180" i="2" s="1"/>
  <c r="E180" i="2"/>
  <c r="CG179" i="2"/>
  <c r="CA179" i="2" s="1"/>
  <c r="F179" i="2"/>
  <c r="E179" i="2"/>
  <c r="D179" i="2"/>
  <c r="CI179" i="2" s="1"/>
  <c r="CG178" i="2"/>
  <c r="CA178" i="2"/>
  <c r="F178" i="2"/>
  <c r="E178" i="2"/>
  <c r="CG177" i="2"/>
  <c r="CA177" i="2"/>
  <c r="F177" i="2"/>
  <c r="E177" i="2"/>
  <c r="D177" i="2" s="1"/>
  <c r="D172" i="2"/>
  <c r="CG172" i="2" s="1"/>
  <c r="CA172" i="2" s="1"/>
  <c r="K172" i="2" s="1"/>
  <c r="D171" i="2"/>
  <c r="CG171" i="2" s="1"/>
  <c r="CA171" i="2" s="1"/>
  <c r="K171" i="2" s="1"/>
  <c r="D170" i="2"/>
  <c r="CG170" i="2" s="1"/>
  <c r="CA170" i="2" s="1"/>
  <c r="K170" i="2" s="1"/>
  <c r="K169" i="2"/>
  <c r="D169" i="2"/>
  <c r="CG169" i="2" s="1"/>
  <c r="CA169" i="2" s="1"/>
  <c r="F163" i="2"/>
  <c r="E163" i="2"/>
  <c r="F162" i="2"/>
  <c r="E162" i="2"/>
  <c r="F161" i="2"/>
  <c r="E161" i="2"/>
  <c r="D161" i="2" s="1"/>
  <c r="CJ161" i="2" s="1"/>
  <c r="CD161" i="2" s="1"/>
  <c r="F160" i="2"/>
  <c r="E160" i="2"/>
  <c r="D160" i="2" s="1"/>
  <c r="F155" i="2"/>
  <c r="E155" i="2"/>
  <c r="D155" i="2" s="1"/>
  <c r="CG155" i="2" s="1"/>
  <c r="CA155" i="2" s="1"/>
  <c r="O155" i="2" s="1"/>
  <c r="F154" i="2"/>
  <c r="E154" i="2"/>
  <c r="F153" i="2"/>
  <c r="E153" i="2"/>
  <c r="CA152" i="2"/>
  <c r="O152" i="2" s="1"/>
  <c r="F152" i="2"/>
  <c r="E152" i="2"/>
  <c r="D152" i="2" s="1"/>
  <c r="CG152" i="2" s="1"/>
  <c r="F151" i="2"/>
  <c r="E151" i="2"/>
  <c r="F150" i="2"/>
  <c r="E150" i="2"/>
  <c r="D150" i="2" s="1"/>
  <c r="CG150" i="2" s="1"/>
  <c r="CA150" i="2" s="1"/>
  <c r="O150" i="2" s="1"/>
  <c r="F149" i="2"/>
  <c r="E149" i="2"/>
  <c r="F148" i="2"/>
  <c r="E148" i="2"/>
  <c r="D148" i="2" s="1"/>
  <c r="CG148" i="2" s="1"/>
  <c r="CA148" i="2" s="1"/>
  <c r="O148" i="2" s="1"/>
  <c r="F147" i="2"/>
  <c r="E147" i="2"/>
  <c r="D147" i="2" s="1"/>
  <c r="CG147" i="2" s="1"/>
  <c r="CA147" i="2" s="1"/>
  <c r="O147" i="2" s="1"/>
  <c r="F146" i="2"/>
  <c r="E146" i="2"/>
  <c r="D146" i="2" s="1"/>
  <c r="CG146" i="2" s="1"/>
  <c r="CA146" i="2" s="1"/>
  <c r="O146" i="2" s="1"/>
  <c r="F145" i="2"/>
  <c r="E145" i="2"/>
  <c r="F144" i="2"/>
  <c r="D144" i="2" s="1"/>
  <c r="CG144" i="2" s="1"/>
  <c r="CA144" i="2" s="1"/>
  <c r="O144" i="2" s="1"/>
  <c r="E144" i="2"/>
  <c r="F143" i="2"/>
  <c r="E143" i="2"/>
  <c r="F142" i="2"/>
  <c r="E142" i="2"/>
  <c r="F141" i="2"/>
  <c r="E141" i="2"/>
  <c r="CG140" i="2"/>
  <c r="CA140" i="2" s="1"/>
  <c r="O140" i="2" s="1"/>
  <c r="E140" i="2"/>
  <c r="D140" i="2" s="1"/>
  <c r="CG139" i="2"/>
  <c r="CA139" i="2" s="1"/>
  <c r="O139" i="2" s="1"/>
  <c r="E139" i="2"/>
  <c r="D139" i="2" s="1"/>
  <c r="CG138" i="2"/>
  <c r="CA138" i="2" s="1"/>
  <c r="O138" i="2" s="1"/>
  <c r="E138" i="2"/>
  <c r="D138" i="2" s="1"/>
  <c r="E137" i="2"/>
  <c r="F136" i="2"/>
  <c r="CG136" i="2" s="1"/>
  <c r="CA136" i="2" s="1"/>
  <c r="O136" i="2" s="1"/>
  <c r="D136" i="2"/>
  <c r="CA135" i="2"/>
  <c r="O135" i="2" s="1"/>
  <c r="F135" i="2"/>
  <c r="CG135" i="2" s="1"/>
  <c r="D135" i="2"/>
  <c r="F134" i="2"/>
  <c r="CG134" i="2" s="1"/>
  <c r="CA134" i="2" s="1"/>
  <c r="O134" i="2" s="1"/>
  <c r="D134" i="2"/>
  <c r="F133" i="2"/>
  <c r="F132" i="2"/>
  <c r="D132" i="2" s="1"/>
  <c r="F131" i="2"/>
  <c r="D131" i="2" s="1"/>
  <c r="N130" i="2"/>
  <c r="M130" i="2"/>
  <c r="L130" i="2"/>
  <c r="J130" i="2"/>
  <c r="F129" i="2"/>
  <c r="CA128" i="2"/>
  <c r="O128" i="2" s="1"/>
  <c r="F128" i="2"/>
  <c r="CG128" i="2" s="1"/>
  <c r="D128" i="2"/>
  <c r="F127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CI121" i="2"/>
  <c r="CB121" i="2"/>
  <c r="D121" i="2"/>
  <c r="CH121" i="2" s="1"/>
  <c r="CI120" i="2"/>
  <c r="D120" i="2"/>
  <c r="CC120" i="2" s="1"/>
  <c r="CC119" i="2"/>
  <c r="D119" i="2"/>
  <c r="CI118" i="2"/>
  <c r="CC118" i="2"/>
  <c r="D118" i="2"/>
  <c r="CI117" i="2"/>
  <c r="CB117" i="2"/>
  <c r="D117" i="2"/>
  <c r="CH117" i="2" s="1"/>
  <c r="CI116" i="2"/>
  <c r="D116" i="2"/>
  <c r="CC116" i="2" s="1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CI110" i="2"/>
  <c r="CC110" i="2" s="1"/>
  <c r="CG110" i="2"/>
  <c r="CA110" i="2" s="1"/>
  <c r="CB110" i="2"/>
  <c r="D110" i="2"/>
  <c r="CJ110" i="2" s="1"/>
  <c r="CI109" i="2"/>
  <c r="CC109" i="2" s="1"/>
  <c r="CG109" i="2"/>
  <c r="CA109" i="2" s="1"/>
  <c r="D109" i="2"/>
  <c r="CI108" i="2"/>
  <c r="CC108" i="2" s="1"/>
  <c r="D108" i="2"/>
  <c r="CI107" i="2"/>
  <c r="CC107" i="2" s="1"/>
  <c r="CG107" i="2"/>
  <c r="CA107" i="2" s="1"/>
  <c r="D107" i="2"/>
  <c r="CI106" i="2"/>
  <c r="CC106" i="2" s="1"/>
  <c r="D106" i="2"/>
  <c r="CJ106" i="2" s="1"/>
  <c r="CI105" i="2"/>
  <c r="CC105" i="2" s="1"/>
  <c r="CG105" i="2"/>
  <c r="CA105" i="2" s="1"/>
  <c r="D105" i="2"/>
  <c r="CH105" i="2" s="1"/>
  <c r="D104" i="2"/>
  <c r="D103" i="2"/>
  <c r="CH103" i="2" s="1"/>
  <c r="CH102" i="2"/>
  <c r="CB102" i="2"/>
  <c r="D102" i="2"/>
  <c r="CJ102" i="2" s="1"/>
  <c r="CK101" i="2"/>
  <c r="CE101" i="2" s="1"/>
  <c r="CI101" i="2"/>
  <c r="CC101" i="2" s="1"/>
  <c r="CD101" i="2"/>
  <c r="D101" i="2"/>
  <c r="CH101" i="2" s="1"/>
  <c r="CK100" i="2"/>
  <c r="CI100" i="2"/>
  <c r="CC100" i="2" s="1"/>
  <c r="CG100" i="2"/>
  <c r="CE100" i="2"/>
  <c r="CB100" i="2"/>
  <c r="CA100" i="2"/>
  <c r="D100" i="2"/>
  <c r="CH100" i="2" s="1"/>
  <c r="CI99" i="2"/>
  <c r="CC99" i="2" s="1"/>
  <c r="D99" i="2"/>
  <c r="CG99" i="2" s="1"/>
  <c r="CA99" i="2" s="1"/>
  <c r="CI98" i="2"/>
  <c r="CC98" i="2" s="1"/>
  <c r="CG98" i="2"/>
  <c r="CA98" i="2" s="1"/>
  <c r="D98" i="2"/>
  <c r="CI97" i="2"/>
  <c r="CC97" i="2" s="1"/>
  <c r="D97" i="2"/>
  <c r="CG97" i="2" s="1"/>
  <c r="CA97" i="2" s="1"/>
  <c r="CI96" i="2"/>
  <c r="CC96" i="2"/>
  <c r="D96" i="2"/>
  <c r="CH96" i="2" s="1"/>
  <c r="D95" i="2"/>
  <c r="CK95" i="2" s="1"/>
  <c r="CE95" i="2" s="1"/>
  <c r="CB94" i="2"/>
  <c r="D94" i="2"/>
  <c r="CH94" i="2" s="1"/>
  <c r="CI93" i="2"/>
  <c r="CC93" i="2" s="1"/>
  <c r="D93" i="2"/>
  <c r="CH93" i="2" s="1"/>
  <c r="CJ92" i="2"/>
  <c r="CI92" i="2"/>
  <c r="CC92" i="2" s="1"/>
  <c r="CG92" i="2"/>
  <c r="CD92" i="2"/>
  <c r="CB92" i="2"/>
  <c r="CA92" i="2"/>
  <c r="D92" i="2"/>
  <c r="CH92" i="2" s="1"/>
  <c r="CI91" i="2"/>
  <c r="CC91" i="2" s="1"/>
  <c r="CB91" i="2"/>
  <c r="D91" i="2"/>
  <c r="CH91" i="2" s="1"/>
  <c r="CJ90" i="2"/>
  <c r="CI90" i="2"/>
  <c r="CC90" i="2" s="1"/>
  <c r="CG90" i="2"/>
  <c r="CD90" i="2"/>
  <c r="CA90" i="2"/>
  <c r="D90" i="2"/>
  <c r="CH90" i="2" s="1"/>
  <c r="CK89" i="2"/>
  <c r="CI89" i="2"/>
  <c r="CC89" i="2" s="1"/>
  <c r="CG89" i="2"/>
  <c r="CE89" i="2"/>
  <c r="CB89" i="2"/>
  <c r="CA89" i="2"/>
  <c r="D89" i="2"/>
  <c r="CH89" i="2" s="1"/>
  <c r="CI88" i="2"/>
  <c r="CC88" i="2" s="1"/>
  <c r="CB88" i="2"/>
  <c r="D88" i="2"/>
  <c r="CH88" i="2" s="1"/>
  <c r="CI87" i="2"/>
  <c r="CC87" i="2" s="1"/>
  <c r="D87" i="2"/>
  <c r="CH87" i="2" s="1"/>
  <c r="CJ86" i="2"/>
  <c r="CI86" i="2"/>
  <c r="CC86" i="2" s="1"/>
  <c r="CG86" i="2"/>
  <c r="CD86" i="2"/>
  <c r="CB86" i="2"/>
  <c r="CA86" i="2"/>
  <c r="D86" i="2"/>
  <c r="CH86" i="2" s="1"/>
  <c r="CI85" i="2"/>
  <c r="CC85" i="2" s="1"/>
  <c r="D85" i="2"/>
  <c r="CK85" i="2" s="1"/>
  <c r="CE85" i="2" s="1"/>
  <c r="CI84" i="2"/>
  <c r="CC84" i="2" s="1"/>
  <c r="D84" i="2"/>
  <c r="CH84" i="2" s="1"/>
  <c r="CI83" i="2"/>
  <c r="CC83" i="2" s="1"/>
  <c r="D83" i="2"/>
  <c r="CH83" i="2" s="1"/>
  <c r="CI82" i="2"/>
  <c r="CC82" i="2"/>
  <c r="D82" i="2"/>
  <c r="D78" i="2"/>
  <c r="D77" i="2"/>
  <c r="CG73" i="2"/>
  <c r="CA73" i="2" s="1"/>
  <c r="F73" i="2" s="1"/>
  <c r="CG72" i="2"/>
  <c r="CA72" i="2" s="1"/>
  <c r="F72" i="2" s="1"/>
  <c r="CG71" i="2"/>
  <c r="CA71" i="2"/>
  <c r="F71" i="2" s="1"/>
  <c r="CG70" i="2"/>
  <c r="CA70" i="2" s="1"/>
  <c r="F70" i="2"/>
  <c r="CG69" i="2"/>
  <c r="CA69" i="2" s="1"/>
  <c r="F69" i="2" s="1"/>
  <c r="CG68" i="2"/>
  <c r="CA68" i="2" s="1"/>
  <c r="F68" i="2" s="1"/>
  <c r="CG67" i="2"/>
  <c r="CA67" i="2"/>
  <c r="F67" i="2" s="1"/>
  <c r="CG66" i="2"/>
  <c r="CA66" i="2" s="1"/>
  <c r="F66" i="2" s="1"/>
  <c r="CG65" i="2"/>
  <c r="CA65" i="2"/>
  <c r="F65" i="2" s="1"/>
  <c r="CG64" i="2"/>
  <c r="CA64" i="2" s="1"/>
  <c r="F64" i="2" s="1"/>
  <c r="CG63" i="2"/>
  <c r="CA63" i="2" s="1"/>
  <c r="F63" i="2" s="1"/>
  <c r="AI60" i="2"/>
  <c r="AH60" i="2"/>
  <c r="AG60" i="2"/>
  <c r="AF60" i="2"/>
  <c r="AE60" i="2"/>
  <c r="AD60" i="2"/>
  <c r="AC60" i="2"/>
  <c r="AB60" i="2"/>
  <c r="AA60" i="2"/>
  <c r="Z60" i="2"/>
  <c r="Y60" i="2"/>
  <c r="CG59" i="2"/>
  <c r="CA59" i="2"/>
  <c r="F59" i="2"/>
  <c r="E59" i="2"/>
  <c r="D59" i="2" s="1"/>
  <c r="CG58" i="2"/>
  <c r="CA58" i="2" s="1"/>
  <c r="F58" i="2"/>
  <c r="E58" i="2"/>
  <c r="D58" i="2" s="1"/>
  <c r="CC58" i="2" s="1"/>
  <c r="CG57" i="2"/>
  <c r="CA57" i="2"/>
  <c r="F57" i="2"/>
  <c r="E57" i="2"/>
  <c r="E60" i="2" s="1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CG55" i="2"/>
  <c r="CA55" i="2" s="1"/>
  <c r="F55" i="2"/>
  <c r="E55" i="2"/>
  <c r="CG54" i="2"/>
  <c r="CA54" i="2"/>
  <c r="F54" i="2"/>
  <c r="E54" i="2"/>
  <c r="D54" i="2" s="1"/>
  <c r="CI54" i="2" s="1"/>
  <c r="CG53" i="2"/>
  <c r="CA53" i="2" s="1"/>
  <c r="F53" i="2"/>
  <c r="E53" i="2"/>
  <c r="CG52" i="2"/>
  <c r="CA52" i="2"/>
  <c r="F52" i="2"/>
  <c r="D52" i="2" s="1"/>
  <c r="E52" i="2"/>
  <c r="CG51" i="2"/>
  <c r="CA51" i="2" s="1"/>
  <c r="F51" i="2"/>
  <c r="E51" i="2"/>
  <c r="CG50" i="2"/>
  <c r="CA50" i="2" s="1"/>
  <c r="F50" i="2"/>
  <c r="E50" i="2"/>
  <c r="CG49" i="2"/>
  <c r="CA49" i="2" s="1"/>
  <c r="F49" i="2"/>
  <c r="E49" i="2"/>
  <c r="D49" i="2" s="1"/>
  <c r="CC49" i="2" s="1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E48" i="2" s="1"/>
  <c r="V48" i="2"/>
  <c r="F48" i="2" s="1"/>
  <c r="U48" i="2"/>
  <c r="F47" i="2"/>
  <c r="D47" i="2" s="1"/>
  <c r="E47" i="2"/>
  <c r="CG46" i="2"/>
  <c r="CA46" i="2" s="1"/>
  <c r="F46" i="2"/>
  <c r="E46" i="2"/>
  <c r="F45" i="2"/>
  <c r="E45" i="2"/>
  <c r="F44" i="2"/>
  <c r="E44" i="2"/>
  <c r="CG43" i="2"/>
  <c r="CA43" i="2"/>
  <c r="F43" i="2"/>
  <c r="E43" i="2"/>
  <c r="D43" i="2" s="1"/>
  <c r="CI43" i="2" s="1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CG37" i="2"/>
  <c r="CA37" i="2"/>
  <c r="F37" i="2"/>
  <c r="E37" i="2"/>
  <c r="CG36" i="2"/>
  <c r="CA36" i="2"/>
  <c r="F36" i="2"/>
  <c r="E36" i="2"/>
  <c r="CL35" i="2"/>
  <c r="CK35" i="2"/>
  <c r="CJ35" i="2"/>
  <c r="CI35" i="2"/>
  <c r="CH35" i="2"/>
  <c r="CG35" i="2"/>
  <c r="CA35" i="2" s="1"/>
  <c r="CF35" i="2"/>
  <c r="CE35" i="2"/>
  <c r="CD35" i="2"/>
  <c r="CC35" i="2"/>
  <c r="CB35" i="2"/>
  <c r="CG34" i="2"/>
  <c r="CA34" i="2" s="1"/>
  <c r="F34" i="2"/>
  <c r="E34" i="2"/>
  <c r="CG33" i="2"/>
  <c r="CA33" i="2" s="1"/>
  <c r="F33" i="2"/>
  <c r="E33" i="2"/>
  <c r="CG32" i="2"/>
  <c r="CA32" i="2" s="1"/>
  <c r="F32" i="2"/>
  <c r="E32" i="2"/>
  <c r="CG31" i="2"/>
  <c r="CA31" i="2" s="1"/>
  <c r="F31" i="2"/>
  <c r="E31" i="2"/>
  <c r="CG30" i="2"/>
  <c r="CA30" i="2" s="1"/>
  <c r="F30" i="2"/>
  <c r="E30" i="2"/>
  <c r="CG29" i="2"/>
  <c r="CA29" i="2" s="1"/>
  <c r="F29" i="2"/>
  <c r="E29" i="2"/>
  <c r="CG28" i="2"/>
  <c r="CA28" i="2" s="1"/>
  <c r="F28" i="2"/>
  <c r="D28" i="2" s="1"/>
  <c r="CF28" i="2" s="1"/>
  <c r="E28" i="2"/>
  <c r="CG27" i="2"/>
  <c r="CA27" i="2" s="1"/>
  <c r="F27" i="2"/>
  <c r="E27" i="2"/>
  <c r="D27" i="2" s="1"/>
  <c r="CG26" i="2"/>
  <c r="CA26" i="2"/>
  <c r="F26" i="2"/>
  <c r="D26" i="2" s="1"/>
  <c r="E26" i="2"/>
  <c r="CG25" i="2"/>
  <c r="CA25" i="2"/>
  <c r="F25" i="2"/>
  <c r="E25" i="2"/>
  <c r="D25" i="2" s="1"/>
  <c r="CG24" i="2"/>
  <c r="CA24" i="2" s="1"/>
  <c r="F24" i="2"/>
  <c r="D24" i="2" s="1"/>
  <c r="CL24" i="2" s="1"/>
  <c r="E24" i="2"/>
  <c r="CG23" i="2"/>
  <c r="CA23" i="2"/>
  <c r="F23" i="2"/>
  <c r="E23" i="2"/>
  <c r="D23" i="2" s="1"/>
  <c r="CG22" i="2"/>
  <c r="CA22" i="2"/>
  <c r="F22" i="2"/>
  <c r="D22" i="2" s="1"/>
  <c r="E22" i="2"/>
  <c r="CL21" i="2"/>
  <c r="CK21" i="2"/>
  <c r="CJ21" i="2"/>
  <c r="CI21" i="2"/>
  <c r="CH21" i="2"/>
  <c r="CB21" i="2" s="1"/>
  <c r="CG21" i="2"/>
  <c r="CA21" i="2" s="1"/>
  <c r="AL21" i="2" s="1"/>
  <c r="CF21" i="2"/>
  <c r="CE21" i="2"/>
  <c r="CD21" i="2"/>
  <c r="CC21" i="2"/>
  <c r="CG20" i="2"/>
  <c r="CA20" i="2"/>
  <c r="F20" i="2"/>
  <c r="E20" i="2"/>
  <c r="D20" i="2" s="1"/>
  <c r="CG19" i="2"/>
  <c r="CA19" i="2"/>
  <c r="F19" i="2"/>
  <c r="E19" i="2"/>
  <c r="D19" i="2" s="1"/>
  <c r="CF19" i="2" s="1"/>
  <c r="CG15" i="2"/>
  <c r="CA15" i="2"/>
  <c r="F15" i="2"/>
  <c r="E15" i="2"/>
  <c r="CG14" i="2"/>
  <c r="CA14" i="2" s="1"/>
  <c r="F14" i="2"/>
  <c r="E14" i="2"/>
  <c r="D14" i="2"/>
  <c r="CJ14" i="2" s="1"/>
  <c r="CG13" i="2"/>
  <c r="CA13" i="2"/>
  <c r="F13" i="2"/>
  <c r="E13" i="2"/>
  <c r="CG12" i="2"/>
  <c r="F12" i="2"/>
  <c r="E12" i="2"/>
  <c r="D12" i="2"/>
  <c r="A5" i="2"/>
  <c r="A4" i="2"/>
  <c r="A3" i="2"/>
  <c r="A2" i="2"/>
  <c r="E246" i="1"/>
  <c r="D246" i="1"/>
  <c r="CH240" i="1"/>
  <c r="CB240" i="1" s="1"/>
  <c r="CG240" i="1"/>
  <c r="CA240" i="1" s="1"/>
  <c r="D240" i="1"/>
  <c r="CH239" i="1"/>
  <c r="CB239" i="1" s="1"/>
  <c r="D239" i="1"/>
  <c r="CH237" i="1"/>
  <c r="CB237" i="1" s="1"/>
  <c r="D237" i="1"/>
  <c r="CI237" i="1" s="1"/>
  <c r="CH236" i="1"/>
  <c r="CB236" i="1" s="1"/>
  <c r="D236" i="1"/>
  <c r="CH235" i="1"/>
  <c r="CB235" i="1" s="1"/>
  <c r="D235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F230" i="1" s="1"/>
  <c r="G230" i="1"/>
  <c r="E230" i="1" s="1"/>
  <c r="D230" i="1" s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F229" i="1" s="1"/>
  <c r="G229" i="1"/>
  <c r="E229" i="1" s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F228" i="1" s="1"/>
  <c r="G228" i="1"/>
  <c r="E228" i="1" s="1"/>
  <c r="D228" i="1" s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F227" i="1" s="1"/>
  <c r="G227" i="1"/>
  <c r="E227" i="1" s="1"/>
  <c r="D227" i="1" s="1"/>
  <c r="CG226" i="1"/>
  <c r="CA226" i="1" s="1"/>
  <c r="F226" i="1"/>
  <c r="D226" i="1" s="1"/>
  <c r="CC226" i="1" s="1"/>
  <c r="E226" i="1"/>
  <c r="CG225" i="1"/>
  <c r="CA225" i="1" s="1"/>
  <c r="F225" i="1"/>
  <c r="E225" i="1"/>
  <c r="D225" i="1"/>
  <c r="CC225" i="1" s="1"/>
  <c r="CG224" i="1"/>
  <c r="CA224" i="1" s="1"/>
  <c r="F224" i="1"/>
  <c r="D224" i="1" s="1"/>
  <c r="E224" i="1"/>
  <c r="CG223" i="1"/>
  <c r="CA223" i="1" s="1"/>
  <c r="F223" i="1"/>
  <c r="E223" i="1"/>
  <c r="D223" i="1"/>
  <c r="CG222" i="1"/>
  <c r="CA222" i="1" s="1"/>
  <c r="F222" i="1"/>
  <c r="D222" i="1" s="1"/>
  <c r="E222" i="1"/>
  <c r="CG221" i="1"/>
  <c r="CA221" i="1" s="1"/>
  <c r="F221" i="1"/>
  <c r="E221" i="1"/>
  <c r="CG220" i="1"/>
  <c r="CA220" i="1" s="1"/>
  <c r="F220" i="1"/>
  <c r="E220" i="1"/>
  <c r="CG219" i="1"/>
  <c r="CA219" i="1"/>
  <c r="F219" i="1"/>
  <c r="E219" i="1"/>
  <c r="D219" i="1" s="1"/>
  <c r="CG218" i="1"/>
  <c r="CA218" i="1" s="1"/>
  <c r="F218" i="1"/>
  <c r="E218" i="1"/>
  <c r="CG217" i="1"/>
  <c r="CA217" i="1" s="1"/>
  <c r="F217" i="1"/>
  <c r="D217" i="1" s="1"/>
  <c r="CI217" i="1" s="1"/>
  <c r="E217" i="1"/>
  <c r="CG216" i="1"/>
  <c r="CA216" i="1" s="1"/>
  <c r="F216" i="1"/>
  <c r="D216" i="1" s="1"/>
  <c r="E216" i="1"/>
  <c r="CG215" i="1"/>
  <c r="CA215" i="1" s="1"/>
  <c r="F215" i="1"/>
  <c r="D215" i="1" s="1"/>
  <c r="E215" i="1"/>
  <c r="CG214" i="1"/>
  <c r="CA214" i="1" s="1"/>
  <c r="F214" i="1"/>
  <c r="D214" i="1" s="1"/>
  <c r="E214" i="1"/>
  <c r="CG213" i="1"/>
  <c r="CA213" i="1" s="1"/>
  <c r="F213" i="1"/>
  <c r="E213" i="1"/>
  <c r="CG212" i="1"/>
  <c r="CA212" i="1" s="1"/>
  <c r="F212" i="1"/>
  <c r="D212" i="1" s="1"/>
  <c r="CC212" i="1" s="1"/>
  <c r="E212" i="1"/>
  <c r="CG211" i="1"/>
  <c r="CA211" i="1" s="1"/>
  <c r="F211" i="1"/>
  <c r="E211" i="1"/>
  <c r="CG210" i="1"/>
  <c r="CA210" i="1" s="1"/>
  <c r="F210" i="1"/>
  <c r="D210" i="1" s="1"/>
  <c r="CC210" i="1" s="1"/>
  <c r="E210" i="1"/>
  <c r="CG209" i="1"/>
  <c r="CA209" i="1" s="1"/>
  <c r="F209" i="1"/>
  <c r="D209" i="1" s="1"/>
  <c r="E209" i="1"/>
  <c r="CG208" i="1"/>
  <c r="CA208" i="1" s="1"/>
  <c r="F208" i="1"/>
  <c r="D208" i="1" s="1"/>
  <c r="E208" i="1"/>
  <c r="CG207" i="1"/>
  <c r="CA207" i="1"/>
  <c r="F207" i="1"/>
  <c r="E207" i="1"/>
  <c r="D207" i="1" s="1"/>
  <c r="CI207" i="1" s="1"/>
  <c r="CG206" i="1"/>
  <c r="CA206" i="1" s="1"/>
  <c r="F206" i="1"/>
  <c r="E206" i="1"/>
  <c r="CG205" i="1"/>
  <c r="CA205" i="1"/>
  <c r="F205" i="1"/>
  <c r="E205" i="1"/>
  <c r="D205" i="1" s="1"/>
  <c r="CG204" i="1"/>
  <c r="CA204" i="1" s="1"/>
  <c r="F204" i="1"/>
  <c r="E204" i="1"/>
  <c r="CG203" i="1"/>
  <c r="CA203" i="1"/>
  <c r="F203" i="1"/>
  <c r="E203" i="1"/>
  <c r="D203" i="1" s="1"/>
  <c r="F202" i="1"/>
  <c r="E202" i="1"/>
  <c r="F201" i="1"/>
  <c r="E201" i="1"/>
  <c r="D201" i="1" s="1"/>
  <c r="CH201" i="1" s="1"/>
  <c r="CB201" i="1" s="1"/>
  <c r="AA201" i="1" s="1"/>
  <c r="F200" i="1"/>
  <c r="E200" i="1"/>
  <c r="F199" i="1"/>
  <c r="E199" i="1"/>
  <c r="D199" i="1" s="1"/>
  <c r="CH199" i="1" s="1"/>
  <c r="CB199" i="1" s="1"/>
  <c r="AA199" i="1" s="1"/>
  <c r="CG198" i="1"/>
  <c r="CA198" i="1" s="1"/>
  <c r="F198" i="1"/>
  <c r="E198" i="1"/>
  <c r="CG197" i="1"/>
  <c r="CA197" i="1"/>
  <c r="F197" i="1"/>
  <c r="E197" i="1"/>
  <c r="D197" i="1" s="1"/>
  <c r="CG196" i="1"/>
  <c r="CA196" i="1" s="1"/>
  <c r="F196" i="1"/>
  <c r="E196" i="1"/>
  <c r="CG195" i="1"/>
  <c r="CA195" i="1" s="1"/>
  <c r="F195" i="1"/>
  <c r="D195" i="1" s="1"/>
  <c r="CI195" i="1" s="1"/>
  <c r="E195" i="1"/>
  <c r="F194" i="1"/>
  <c r="D194" i="1" s="1"/>
  <c r="CH194" i="1" s="1"/>
  <c r="CB194" i="1" s="1"/>
  <c r="AA194" i="1" s="1"/>
  <c r="E194" i="1"/>
  <c r="F193" i="1"/>
  <c r="E193" i="1"/>
  <c r="D193" i="1"/>
  <c r="CH193" i="1" s="1"/>
  <c r="CB193" i="1" s="1"/>
  <c r="AA193" i="1" s="1"/>
  <c r="F192" i="1"/>
  <c r="D192" i="1" s="1"/>
  <c r="CH192" i="1" s="1"/>
  <c r="CB192" i="1" s="1"/>
  <c r="AA192" i="1" s="1"/>
  <c r="E192" i="1"/>
  <c r="F191" i="1"/>
  <c r="D191" i="1" s="1"/>
  <c r="CH191" i="1" s="1"/>
  <c r="CB191" i="1" s="1"/>
  <c r="AA191" i="1" s="1"/>
  <c r="E191" i="1"/>
  <c r="CG190" i="1"/>
  <c r="CA190" i="1" s="1"/>
  <c r="F190" i="1"/>
  <c r="D190" i="1" s="1"/>
  <c r="E190" i="1"/>
  <c r="CG189" i="1"/>
  <c r="CA189" i="1" s="1"/>
  <c r="F189" i="1"/>
  <c r="E189" i="1"/>
  <c r="CG188" i="1"/>
  <c r="CA188" i="1" s="1"/>
  <c r="F188" i="1"/>
  <c r="D188" i="1" s="1"/>
  <c r="CC188" i="1" s="1"/>
  <c r="E188" i="1"/>
  <c r="CG187" i="1"/>
  <c r="CA187" i="1"/>
  <c r="F187" i="1"/>
  <c r="E187" i="1"/>
  <c r="D187" i="1" s="1"/>
  <c r="CC187" i="1" s="1"/>
  <c r="CG186" i="1"/>
  <c r="CA186" i="1" s="1"/>
  <c r="F186" i="1"/>
  <c r="E186" i="1"/>
  <c r="CG185" i="1"/>
  <c r="CA185" i="1" s="1"/>
  <c r="F185" i="1"/>
  <c r="D185" i="1" s="1"/>
  <c r="CC185" i="1" s="1"/>
  <c r="E185" i="1"/>
  <c r="CG184" i="1"/>
  <c r="CA184" i="1" s="1"/>
  <c r="F184" i="1"/>
  <c r="D184" i="1" s="1"/>
  <c r="E184" i="1"/>
  <c r="CG183" i="1"/>
  <c r="CA183" i="1" s="1"/>
  <c r="F183" i="1"/>
  <c r="E183" i="1"/>
  <c r="CG182" i="1"/>
  <c r="CA182" i="1"/>
  <c r="F182" i="1"/>
  <c r="D182" i="1" s="1"/>
  <c r="E182" i="1"/>
  <c r="CG181" i="1"/>
  <c r="CA181" i="1" s="1"/>
  <c r="F181" i="1"/>
  <c r="E181" i="1"/>
  <c r="CG180" i="1"/>
  <c r="CA180" i="1" s="1"/>
  <c r="F180" i="1"/>
  <c r="E180" i="1"/>
  <c r="D180" i="1"/>
  <c r="CC180" i="1" s="1"/>
  <c r="CG179" i="1"/>
  <c r="CA179" i="1"/>
  <c r="F179" i="1"/>
  <c r="E179" i="1"/>
  <c r="D179" i="1" s="1"/>
  <c r="CG178" i="1"/>
  <c r="CA178" i="1" s="1"/>
  <c r="F178" i="1"/>
  <c r="D178" i="1" s="1"/>
  <c r="CC178" i="1" s="1"/>
  <c r="E178" i="1"/>
  <c r="CG177" i="1"/>
  <c r="CA177" i="1"/>
  <c r="F177" i="1"/>
  <c r="E177" i="1"/>
  <c r="D172" i="1"/>
  <c r="CG172" i="1" s="1"/>
  <c r="CA172" i="1" s="1"/>
  <c r="K172" i="1" s="1"/>
  <c r="D171" i="1"/>
  <c r="CG171" i="1" s="1"/>
  <c r="CA171" i="1" s="1"/>
  <c r="K171" i="1" s="1"/>
  <c r="D170" i="1"/>
  <c r="CG170" i="1" s="1"/>
  <c r="CA170" i="1" s="1"/>
  <c r="K170" i="1" s="1"/>
  <c r="D169" i="1"/>
  <c r="CG169" i="1" s="1"/>
  <c r="CA169" i="1" s="1"/>
  <c r="K169" i="1" s="1"/>
  <c r="F163" i="1"/>
  <c r="E163" i="1"/>
  <c r="D163" i="1"/>
  <c r="F162" i="1"/>
  <c r="E162" i="1"/>
  <c r="D162" i="1" s="1"/>
  <c r="F161" i="1"/>
  <c r="D161" i="1" s="1"/>
  <c r="E161" i="1"/>
  <c r="F160" i="1"/>
  <c r="E160" i="1"/>
  <c r="D160" i="1" s="1"/>
  <c r="F155" i="1"/>
  <c r="E155" i="1"/>
  <c r="F154" i="1"/>
  <c r="E154" i="1"/>
  <c r="D154" i="1" s="1"/>
  <c r="CG154" i="1" s="1"/>
  <c r="CA154" i="1" s="1"/>
  <c r="O154" i="1" s="1"/>
  <c r="F153" i="1"/>
  <c r="E153" i="1"/>
  <c r="F152" i="1"/>
  <c r="D152" i="1" s="1"/>
  <c r="CG152" i="1" s="1"/>
  <c r="CA152" i="1" s="1"/>
  <c r="O152" i="1" s="1"/>
  <c r="E152" i="1"/>
  <c r="F151" i="1"/>
  <c r="E151" i="1"/>
  <c r="F150" i="1"/>
  <c r="D150" i="1" s="1"/>
  <c r="CG150" i="1" s="1"/>
  <c r="CA150" i="1" s="1"/>
  <c r="O150" i="1" s="1"/>
  <c r="E150" i="1"/>
  <c r="F149" i="1"/>
  <c r="E149" i="1"/>
  <c r="D149" i="1" s="1"/>
  <c r="CG149" i="1" s="1"/>
  <c r="CA149" i="1" s="1"/>
  <c r="O149" i="1" s="1"/>
  <c r="F148" i="1"/>
  <c r="D148" i="1" s="1"/>
  <c r="CG148" i="1" s="1"/>
  <c r="CA148" i="1" s="1"/>
  <c r="O148" i="1" s="1"/>
  <c r="E148" i="1"/>
  <c r="F147" i="1"/>
  <c r="E147" i="1"/>
  <c r="F146" i="1"/>
  <c r="E146" i="1"/>
  <c r="F145" i="1"/>
  <c r="E145" i="1"/>
  <c r="D145" i="1" s="1"/>
  <c r="CG145" i="1" s="1"/>
  <c r="CA145" i="1" s="1"/>
  <c r="O145" i="1" s="1"/>
  <c r="F144" i="1"/>
  <c r="E144" i="1"/>
  <c r="D144" i="1" s="1"/>
  <c r="CG144" i="1" s="1"/>
  <c r="CA144" i="1" s="1"/>
  <c r="O144" i="1" s="1"/>
  <c r="F143" i="1"/>
  <c r="E143" i="1"/>
  <c r="D143" i="1" s="1"/>
  <c r="CG143" i="1" s="1"/>
  <c r="CA143" i="1" s="1"/>
  <c r="O143" i="1" s="1"/>
  <c r="F142" i="1"/>
  <c r="E142" i="1"/>
  <c r="D142" i="1" s="1"/>
  <c r="CG142" i="1" s="1"/>
  <c r="CA142" i="1" s="1"/>
  <c r="O142" i="1" s="1"/>
  <c r="F141" i="1"/>
  <c r="E141" i="1"/>
  <c r="D141" i="1" s="1"/>
  <c r="CG141" i="1" s="1"/>
  <c r="CA141" i="1" s="1"/>
  <c r="O141" i="1" s="1"/>
  <c r="E140" i="1"/>
  <c r="E139" i="1"/>
  <c r="CG139" i="1" s="1"/>
  <c r="CA139" i="1" s="1"/>
  <c r="O139" i="1" s="1"/>
  <c r="D139" i="1"/>
  <c r="E138" i="1"/>
  <c r="D138" i="1" s="1"/>
  <c r="E137" i="1"/>
  <c r="CG137" i="1" s="1"/>
  <c r="CA137" i="1" s="1"/>
  <c r="O137" i="1" s="1"/>
  <c r="F136" i="1"/>
  <c r="F135" i="1"/>
  <c r="CG135" i="1" s="1"/>
  <c r="CA135" i="1" s="1"/>
  <c r="O135" i="1" s="1"/>
  <c r="D135" i="1"/>
  <c r="F134" i="1"/>
  <c r="D134" i="1" s="1"/>
  <c r="F133" i="1"/>
  <c r="CG133" i="1" s="1"/>
  <c r="CA133" i="1" s="1"/>
  <c r="O133" i="1" s="1"/>
  <c r="F132" i="1"/>
  <c r="CG132" i="1" s="1"/>
  <c r="CA132" i="1" s="1"/>
  <c r="O132" i="1" s="1"/>
  <c r="D132" i="1"/>
  <c r="F131" i="1"/>
  <c r="D131" i="1" s="1"/>
  <c r="N130" i="1"/>
  <c r="M130" i="1"/>
  <c r="L130" i="1"/>
  <c r="J130" i="1"/>
  <c r="F129" i="1"/>
  <c r="CG129" i="1" s="1"/>
  <c r="CA129" i="1" s="1"/>
  <c r="O129" i="1" s="1"/>
  <c r="F128" i="1"/>
  <c r="CG128" i="1" s="1"/>
  <c r="CA128" i="1" s="1"/>
  <c r="O128" i="1" s="1"/>
  <c r="D128" i="1"/>
  <c r="F127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1" i="1"/>
  <c r="CH121" i="1" s="1"/>
  <c r="D120" i="1"/>
  <c r="CC120" i="1" s="1"/>
  <c r="CG119" i="1"/>
  <c r="CA119" i="1" s="1"/>
  <c r="D119" i="1"/>
  <c r="CH119" i="1" s="1"/>
  <c r="CC118" i="1"/>
  <c r="D118" i="1"/>
  <c r="D117" i="1"/>
  <c r="CG117" i="1" s="1"/>
  <c r="CA117" i="1" s="1"/>
  <c r="D116" i="1"/>
  <c r="CC116" i="1" s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CI110" i="1"/>
  <c r="CC110" i="1" s="1"/>
  <c r="D110" i="1"/>
  <c r="CJ110" i="1" s="1"/>
  <c r="CI109" i="1"/>
  <c r="CD109" i="1"/>
  <c r="CC109" i="1"/>
  <c r="D109" i="1"/>
  <c r="CJ109" i="1" s="1"/>
  <c r="CI108" i="1"/>
  <c r="CH108" i="1"/>
  <c r="CC108" i="1"/>
  <c r="D108" i="1"/>
  <c r="CI107" i="1"/>
  <c r="CH107" i="1"/>
  <c r="CC107" i="1"/>
  <c r="D107" i="1"/>
  <c r="CI106" i="1"/>
  <c r="CC106" i="1" s="1"/>
  <c r="D106" i="1"/>
  <c r="CI105" i="1"/>
  <c r="CC105" i="1"/>
  <c r="D105" i="1"/>
  <c r="CJ105" i="1" s="1"/>
  <c r="D104" i="1"/>
  <c r="CG104" i="1" s="1"/>
  <c r="CA104" i="1" s="1"/>
  <c r="D103" i="1"/>
  <c r="CK103" i="1" s="1"/>
  <c r="CE103" i="1" s="1"/>
  <c r="D102" i="1"/>
  <c r="CK102" i="1" s="1"/>
  <c r="CE102" i="1" s="1"/>
  <c r="CI101" i="1"/>
  <c r="CC101" i="1" s="1"/>
  <c r="D101" i="1"/>
  <c r="CK101" i="1" s="1"/>
  <c r="CE101" i="1" s="1"/>
  <c r="CI100" i="1"/>
  <c r="CH100" i="1"/>
  <c r="CC100" i="1"/>
  <c r="CB100" i="1"/>
  <c r="D100" i="1"/>
  <c r="CD100" i="1" s="1"/>
  <c r="CI99" i="1"/>
  <c r="CC99" i="1" s="1"/>
  <c r="D99" i="1"/>
  <c r="CK99" i="1" s="1"/>
  <c r="CE99" i="1" s="1"/>
  <c r="CI98" i="1"/>
  <c r="CC98" i="1" s="1"/>
  <c r="D98" i="1"/>
  <c r="CK98" i="1" s="1"/>
  <c r="CE98" i="1" s="1"/>
  <c r="CI97" i="1"/>
  <c r="CC97" i="1" s="1"/>
  <c r="D97" i="1"/>
  <c r="CG97" i="1" s="1"/>
  <c r="CA97" i="1" s="1"/>
  <c r="CI96" i="1"/>
  <c r="CC96" i="1" s="1"/>
  <c r="D96" i="1"/>
  <c r="CH96" i="1" s="1"/>
  <c r="D95" i="1"/>
  <c r="CG95" i="1" s="1"/>
  <c r="CA95" i="1" s="1"/>
  <c r="CH94" i="1"/>
  <c r="D94" i="1"/>
  <c r="CK94" i="1" s="1"/>
  <c r="CE94" i="1" s="1"/>
  <c r="CI93" i="1"/>
  <c r="CC93" i="1"/>
  <c r="D93" i="1"/>
  <c r="CD93" i="1" s="1"/>
  <c r="CI92" i="1"/>
  <c r="CC92" i="1" s="1"/>
  <c r="D92" i="1"/>
  <c r="CK92" i="1" s="1"/>
  <c r="CE92" i="1" s="1"/>
  <c r="CI91" i="1"/>
  <c r="CH91" i="1"/>
  <c r="CC91" i="1"/>
  <c r="CB91" i="1"/>
  <c r="D91" i="1"/>
  <c r="CD91" i="1" s="1"/>
  <c r="CI90" i="1"/>
  <c r="CC90" i="1" s="1"/>
  <c r="D90" i="1"/>
  <c r="CI89" i="1"/>
  <c r="CC89" i="1" s="1"/>
  <c r="CH89" i="1"/>
  <c r="CB89" i="1"/>
  <c r="D89" i="1"/>
  <c r="CD89" i="1" s="1"/>
  <c r="CK88" i="1"/>
  <c r="CE88" i="1" s="1"/>
  <c r="CI88" i="1"/>
  <c r="CC88" i="1"/>
  <c r="D88" i="1"/>
  <c r="CJ88" i="1" s="1"/>
  <c r="CI87" i="1"/>
  <c r="CC87" i="1"/>
  <c r="D87" i="1"/>
  <c r="CD87" i="1" s="1"/>
  <c r="CI86" i="1"/>
  <c r="CC86" i="1"/>
  <c r="D86" i="1"/>
  <c r="CK86" i="1" s="1"/>
  <c r="CE86" i="1" s="1"/>
  <c r="CI85" i="1"/>
  <c r="CH85" i="1"/>
  <c r="CC85" i="1"/>
  <c r="CB85" i="1"/>
  <c r="D85" i="1"/>
  <c r="CD85" i="1" s="1"/>
  <c r="CI84" i="1"/>
  <c r="CC84" i="1" s="1"/>
  <c r="D84" i="1"/>
  <c r="CK84" i="1" s="1"/>
  <c r="CE84" i="1" s="1"/>
  <c r="CI83" i="1"/>
  <c r="CH83" i="1"/>
  <c r="CC83" i="1"/>
  <c r="CB83" i="1"/>
  <c r="D83" i="1"/>
  <c r="CD83" i="1" s="1"/>
  <c r="CI82" i="1"/>
  <c r="CC82" i="1" s="1"/>
  <c r="D82" i="1"/>
  <c r="D78" i="1"/>
  <c r="D77" i="1"/>
  <c r="CG73" i="1"/>
  <c r="CA73" i="1"/>
  <c r="F73" i="1" s="1"/>
  <c r="CG72" i="1"/>
  <c r="CA72" i="1" s="1"/>
  <c r="F72" i="1"/>
  <c r="CG71" i="1"/>
  <c r="CA71" i="1" s="1"/>
  <c r="F71" i="1" s="1"/>
  <c r="CG70" i="1"/>
  <c r="CA70" i="1" s="1"/>
  <c r="F70" i="1" s="1"/>
  <c r="CG69" i="1"/>
  <c r="CA69" i="1"/>
  <c r="F69" i="1" s="1"/>
  <c r="CG68" i="1"/>
  <c r="CA68" i="1" s="1"/>
  <c r="F68" i="1" s="1"/>
  <c r="CG67" i="1"/>
  <c r="CA67" i="1"/>
  <c r="F67" i="1" s="1"/>
  <c r="CG66" i="1"/>
  <c r="CA66" i="1" s="1"/>
  <c r="F66" i="1" s="1"/>
  <c r="CG65" i="1"/>
  <c r="CA65" i="1" s="1"/>
  <c r="F65" i="1" s="1"/>
  <c r="CG64" i="1"/>
  <c r="CA64" i="1" s="1"/>
  <c r="F64" i="1" s="1"/>
  <c r="CG63" i="1"/>
  <c r="CA63" i="1" s="1"/>
  <c r="F63" i="1" s="1"/>
  <c r="AI60" i="1"/>
  <c r="AH60" i="1"/>
  <c r="AG60" i="1"/>
  <c r="AF60" i="1"/>
  <c r="AE60" i="1"/>
  <c r="AD60" i="1"/>
  <c r="AC60" i="1"/>
  <c r="AB60" i="1"/>
  <c r="AA60" i="1"/>
  <c r="Z60" i="1"/>
  <c r="Y60" i="1"/>
  <c r="CG59" i="1"/>
  <c r="CA59" i="1" s="1"/>
  <c r="F59" i="1"/>
  <c r="E59" i="1"/>
  <c r="D59" i="1" s="1"/>
  <c r="CK59" i="1" s="1"/>
  <c r="CG58" i="1"/>
  <c r="CA58" i="1" s="1"/>
  <c r="F58" i="1"/>
  <c r="D58" i="1" s="1"/>
  <c r="CI58" i="1" s="1"/>
  <c r="E58" i="1"/>
  <c r="CG57" i="1"/>
  <c r="CA57" i="1" s="1"/>
  <c r="F57" i="1"/>
  <c r="D57" i="1" s="1"/>
  <c r="E57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CG55" i="1"/>
  <c r="CA55" i="1" s="1"/>
  <c r="F55" i="1"/>
  <c r="E55" i="1"/>
  <c r="CG54" i="1"/>
  <c r="CA54" i="1"/>
  <c r="F54" i="1"/>
  <c r="E54" i="1"/>
  <c r="D54" i="1" s="1"/>
  <c r="CG53" i="1"/>
  <c r="CA53" i="1" s="1"/>
  <c r="F53" i="1"/>
  <c r="E53" i="1"/>
  <c r="CG52" i="1"/>
  <c r="CA52" i="1" s="1"/>
  <c r="F52" i="1"/>
  <c r="D52" i="1" s="1"/>
  <c r="E52" i="1"/>
  <c r="CG51" i="1"/>
  <c r="CA51" i="1" s="1"/>
  <c r="F51" i="1"/>
  <c r="E51" i="1"/>
  <c r="CG50" i="1"/>
  <c r="CA50" i="1" s="1"/>
  <c r="F50" i="1"/>
  <c r="E50" i="1"/>
  <c r="CG49" i="1"/>
  <c r="CA49" i="1" s="1"/>
  <c r="F49" i="1"/>
  <c r="E49" i="1"/>
  <c r="D49" i="1" s="1"/>
  <c r="CK49" i="1" s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E48" i="1" s="1"/>
  <c r="V48" i="1"/>
  <c r="F48" i="1" s="1"/>
  <c r="U48" i="1"/>
  <c r="F47" i="1"/>
  <c r="D47" i="1" s="1"/>
  <c r="E47" i="1"/>
  <c r="CG46" i="1"/>
  <c r="CA46" i="1" s="1"/>
  <c r="F46" i="1"/>
  <c r="E46" i="1"/>
  <c r="F45" i="1"/>
  <c r="E45" i="1"/>
  <c r="F44" i="1"/>
  <c r="E44" i="1"/>
  <c r="CG43" i="1"/>
  <c r="CA43" i="1" s="1"/>
  <c r="F43" i="1"/>
  <c r="E43" i="1"/>
  <c r="D43" i="1" s="1"/>
  <c r="CH43" i="1" s="1"/>
  <c r="CB43" i="1" s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CG37" i="1"/>
  <c r="CA37" i="1"/>
  <c r="F37" i="1"/>
  <c r="E37" i="1"/>
  <c r="D37" i="1" s="1"/>
  <c r="CG36" i="1"/>
  <c r="CA36" i="1"/>
  <c r="F36" i="1"/>
  <c r="E36" i="1"/>
  <c r="D36" i="1" s="1"/>
  <c r="CL35" i="1"/>
  <c r="CK35" i="1"/>
  <c r="CJ35" i="1"/>
  <c r="CI35" i="1"/>
  <c r="CH35" i="1"/>
  <c r="CG35" i="1"/>
  <c r="CA35" i="1" s="1"/>
  <c r="CF35" i="1"/>
  <c r="CE35" i="1"/>
  <c r="CD35" i="1"/>
  <c r="CC35" i="1"/>
  <c r="CB35" i="1"/>
  <c r="CG34" i="1"/>
  <c r="CA34" i="1" s="1"/>
  <c r="F34" i="1"/>
  <c r="E34" i="1"/>
  <c r="CG33" i="1"/>
  <c r="CA33" i="1" s="1"/>
  <c r="F33" i="1"/>
  <c r="E33" i="1"/>
  <c r="CG32" i="1"/>
  <c r="CA32" i="1" s="1"/>
  <c r="F32" i="1"/>
  <c r="E32" i="1"/>
  <c r="CG31" i="1"/>
  <c r="CA31" i="1" s="1"/>
  <c r="F31" i="1"/>
  <c r="E31" i="1"/>
  <c r="CG30" i="1"/>
  <c r="CA30" i="1" s="1"/>
  <c r="F30" i="1"/>
  <c r="E30" i="1"/>
  <c r="CG29" i="1"/>
  <c r="CA29" i="1" s="1"/>
  <c r="F29" i="1"/>
  <c r="E29" i="1"/>
  <c r="CG28" i="1"/>
  <c r="CA28" i="1" s="1"/>
  <c r="F28" i="1"/>
  <c r="E28" i="1"/>
  <c r="CG27" i="1"/>
  <c r="CA27" i="1" s="1"/>
  <c r="F27" i="1"/>
  <c r="E27" i="1"/>
  <c r="CG26" i="1"/>
  <c r="CA26" i="1" s="1"/>
  <c r="F26" i="1"/>
  <c r="E26" i="1"/>
  <c r="CG25" i="1"/>
  <c r="CA25" i="1" s="1"/>
  <c r="F25" i="1"/>
  <c r="E25" i="1"/>
  <c r="CG24" i="1"/>
  <c r="CA24" i="1" s="1"/>
  <c r="F24" i="1"/>
  <c r="E24" i="1"/>
  <c r="CG23" i="1"/>
  <c r="CA23" i="1" s="1"/>
  <c r="F23" i="1"/>
  <c r="E23" i="1"/>
  <c r="CG22" i="1"/>
  <c r="CA22" i="1" s="1"/>
  <c r="F22" i="1"/>
  <c r="E22" i="1"/>
  <c r="CL21" i="1"/>
  <c r="CK21" i="1"/>
  <c r="CJ21" i="1"/>
  <c r="CI21" i="1"/>
  <c r="CH21" i="1"/>
  <c r="CG21" i="1"/>
  <c r="CA21" i="1" s="1"/>
  <c r="CF21" i="1"/>
  <c r="CE21" i="1"/>
  <c r="CD21" i="1"/>
  <c r="CC21" i="1"/>
  <c r="CB21" i="1"/>
  <c r="CG20" i="1"/>
  <c r="CA20" i="1" s="1"/>
  <c r="F20" i="1"/>
  <c r="E20" i="1"/>
  <c r="CG19" i="1"/>
  <c r="CA19" i="1" s="1"/>
  <c r="F19" i="1"/>
  <c r="D19" i="1" s="1"/>
  <c r="E19" i="1"/>
  <c r="CG15" i="1"/>
  <c r="CA15" i="1"/>
  <c r="F15" i="1"/>
  <c r="E15" i="1"/>
  <c r="CG14" i="1"/>
  <c r="CD14" i="1"/>
  <c r="CA14" i="1"/>
  <c r="F14" i="1"/>
  <c r="D14" i="1" s="1"/>
  <c r="E14" i="1"/>
  <c r="CG13" i="1"/>
  <c r="CA13" i="1" s="1"/>
  <c r="F13" i="1"/>
  <c r="E13" i="1"/>
  <c r="D13" i="1" s="1"/>
  <c r="CG12" i="1"/>
  <c r="CA12" i="1"/>
  <c r="F12" i="1"/>
  <c r="E12" i="1"/>
  <c r="A5" i="1"/>
  <c r="A4" i="1"/>
  <c r="A3" i="1"/>
  <c r="A2" i="1"/>
  <c r="CE25" i="2" l="1"/>
  <c r="CL25" i="2"/>
  <c r="CD25" i="2"/>
  <c r="CI25" i="2"/>
  <c r="CL27" i="2"/>
  <c r="CD27" i="2"/>
  <c r="CI27" i="2"/>
  <c r="CK52" i="2"/>
  <c r="CE52" i="2"/>
  <c r="CI52" i="1"/>
  <c r="CK52" i="1"/>
  <c r="CE52" i="1"/>
  <c r="CL23" i="2"/>
  <c r="CD23" i="2"/>
  <c r="CI23" i="2"/>
  <c r="CE26" i="2"/>
  <c r="CL26" i="2"/>
  <c r="CE59" i="2"/>
  <c r="CK59" i="2"/>
  <c r="CD59" i="2"/>
  <c r="CJ59" i="2"/>
  <c r="CE19" i="1"/>
  <c r="CK19" i="1"/>
  <c r="CE47" i="1"/>
  <c r="CH47" i="1"/>
  <c r="CB47" i="1" s="1"/>
  <c r="CI182" i="1"/>
  <c r="CC182" i="1"/>
  <c r="CH182" i="1"/>
  <c r="CB182" i="1" s="1"/>
  <c r="CC209" i="1"/>
  <c r="CI209" i="1"/>
  <c r="CH209" i="1"/>
  <c r="CB209" i="1" s="1"/>
  <c r="AA209" i="1" s="1"/>
  <c r="CE22" i="2"/>
  <c r="CL22" i="2"/>
  <c r="CH47" i="2"/>
  <c r="CB47" i="2" s="1"/>
  <c r="CE47" i="2"/>
  <c r="AL35" i="1"/>
  <c r="CH49" i="1"/>
  <c r="CB49" i="1" s="1"/>
  <c r="CC59" i="1"/>
  <c r="D12" i="1"/>
  <c r="D15" i="1"/>
  <c r="D44" i="1"/>
  <c r="CJ44" i="1" s="1"/>
  <c r="D46" i="1"/>
  <c r="D50" i="1"/>
  <c r="E60" i="1"/>
  <c r="CB87" i="1"/>
  <c r="CB93" i="1"/>
  <c r="CB95" i="1"/>
  <c r="CK97" i="1"/>
  <c r="CE97" i="1" s="1"/>
  <c r="CB102" i="1"/>
  <c r="CD103" i="1"/>
  <c r="CD104" i="1"/>
  <c r="CD105" i="1"/>
  <c r="CG131" i="1"/>
  <c r="CA131" i="1" s="1"/>
  <c r="O131" i="1" s="1"/>
  <c r="D146" i="1"/>
  <c r="CG146" i="1" s="1"/>
  <c r="CA146" i="1" s="1"/>
  <c r="O146" i="1" s="1"/>
  <c r="D151" i="1"/>
  <c r="CG151" i="1" s="1"/>
  <c r="CA151" i="1" s="1"/>
  <c r="O151" i="1" s="1"/>
  <c r="D153" i="1"/>
  <c r="CG153" i="1" s="1"/>
  <c r="CA153" i="1" s="1"/>
  <c r="O153" i="1" s="1"/>
  <c r="D177" i="1"/>
  <c r="D186" i="1"/>
  <c r="CC186" i="1" s="1"/>
  <c r="D189" i="1"/>
  <c r="D200" i="1"/>
  <c r="CH200" i="1" s="1"/>
  <c r="CB200" i="1" s="1"/>
  <c r="AA200" i="1" s="1"/>
  <c r="D202" i="1"/>
  <c r="CH202" i="1" s="1"/>
  <c r="CB202" i="1" s="1"/>
  <c r="AA202" i="1" s="1"/>
  <c r="D211" i="1"/>
  <c r="CH211" i="1" s="1"/>
  <c r="CB211" i="1" s="1"/>
  <c r="D213" i="1"/>
  <c r="D221" i="1"/>
  <c r="CH225" i="1"/>
  <c r="CB225" i="1" s="1"/>
  <c r="D13" i="2"/>
  <c r="D15" i="2"/>
  <c r="CH15" i="2" s="1"/>
  <c r="CB15" i="2" s="1"/>
  <c r="F38" i="2"/>
  <c r="D48" i="2"/>
  <c r="D53" i="2"/>
  <c r="F60" i="2"/>
  <c r="CK86" i="2"/>
  <c r="CE86" i="2" s="1"/>
  <c r="CB87" i="2"/>
  <c r="CG88" i="2"/>
  <c r="CA88" i="2" s="1"/>
  <c r="CD89" i="2"/>
  <c r="T89" i="2" s="1"/>
  <c r="CJ89" i="2"/>
  <c r="CB90" i="2"/>
  <c r="CG91" i="2"/>
  <c r="CA91" i="2" s="1"/>
  <c r="CK92" i="2"/>
  <c r="CE92" i="2" s="1"/>
  <c r="CB93" i="2"/>
  <c r="CK94" i="2"/>
  <c r="CE94" i="2" s="1"/>
  <c r="CH95" i="2"/>
  <c r="CH99" i="2"/>
  <c r="CG106" i="2"/>
  <c r="CA106" i="2" s="1"/>
  <c r="CJ109" i="2"/>
  <c r="CH109" i="2"/>
  <c r="CB109" i="2"/>
  <c r="F130" i="2"/>
  <c r="D130" i="2" s="1"/>
  <c r="CG132" i="2"/>
  <c r="CA132" i="2" s="1"/>
  <c r="O132" i="2" s="1"/>
  <c r="CH188" i="2"/>
  <c r="CB188" i="2" s="1"/>
  <c r="CJ101" i="1"/>
  <c r="CD102" i="1"/>
  <c r="CI225" i="1"/>
  <c r="CC237" i="1"/>
  <c r="CH49" i="2"/>
  <c r="CB49" i="2" s="1"/>
  <c r="CD87" i="2"/>
  <c r="CJ87" i="2"/>
  <c r="CD93" i="2"/>
  <c r="CJ93" i="2"/>
  <c r="CK96" i="2"/>
  <c r="CE96" i="2" s="1"/>
  <c r="CJ104" i="2"/>
  <c r="CH104" i="2"/>
  <c r="CB104" i="2"/>
  <c r="CK108" i="2"/>
  <c r="CE108" i="2" s="1"/>
  <c r="CB108" i="2"/>
  <c r="CC184" i="2"/>
  <c r="CC203" i="2"/>
  <c r="AA203" i="2" s="1"/>
  <c r="CH203" i="2"/>
  <c r="CB203" i="2" s="1"/>
  <c r="CI59" i="1"/>
  <c r="CJ86" i="1"/>
  <c r="D45" i="1"/>
  <c r="D48" i="1"/>
  <c r="D53" i="1"/>
  <c r="CH53" i="1" s="1"/>
  <c r="CB53" i="1" s="1"/>
  <c r="CH87" i="1"/>
  <c r="CH93" i="1"/>
  <c r="CB98" i="1"/>
  <c r="CJ102" i="1"/>
  <c r="CG121" i="1"/>
  <c r="CA121" i="1" s="1"/>
  <c r="D137" i="1"/>
  <c r="D155" i="1"/>
  <c r="CG155" i="1" s="1"/>
  <c r="CA155" i="1" s="1"/>
  <c r="O155" i="1" s="1"/>
  <c r="D181" i="1"/>
  <c r="D183" i="1"/>
  <c r="CH185" i="1"/>
  <c r="CB185" i="1" s="1"/>
  <c r="D196" i="1"/>
  <c r="D198" i="1"/>
  <c r="CC198" i="1" s="1"/>
  <c r="D204" i="1"/>
  <c r="D206" i="1"/>
  <c r="D218" i="1"/>
  <c r="CC218" i="1" s="1"/>
  <c r="D220" i="1"/>
  <c r="D229" i="1"/>
  <c r="CG237" i="1"/>
  <c r="CA237" i="1" s="1"/>
  <c r="Q237" i="1" s="1"/>
  <c r="D45" i="2"/>
  <c r="D57" i="2"/>
  <c r="T86" i="2"/>
  <c r="CK87" i="2"/>
  <c r="CE87" i="2" s="1"/>
  <c r="CD88" i="2"/>
  <c r="T88" i="2" s="1"/>
  <c r="CJ88" i="2"/>
  <c r="CK90" i="2"/>
  <c r="CE90" i="2" s="1"/>
  <c r="CD91" i="2"/>
  <c r="CJ91" i="2"/>
  <c r="T92" i="2"/>
  <c r="CK93" i="2"/>
  <c r="CE93" i="2" s="1"/>
  <c r="CG94" i="2"/>
  <c r="CA94" i="2" s="1"/>
  <c r="T94" i="2" s="1"/>
  <c r="CB95" i="2"/>
  <c r="CG96" i="2"/>
  <c r="CA96" i="2" s="1"/>
  <c r="CK98" i="2"/>
  <c r="CE98" i="2" s="1"/>
  <c r="CH98" i="2"/>
  <c r="CB98" i="2"/>
  <c r="T98" i="2" s="1"/>
  <c r="CK99" i="2"/>
  <c r="CE99" i="2" s="1"/>
  <c r="CG104" i="2"/>
  <c r="CA104" i="2" s="1"/>
  <c r="CD108" i="2"/>
  <c r="CH119" i="2"/>
  <c r="CI119" i="2"/>
  <c r="CB119" i="2"/>
  <c r="CG131" i="2"/>
  <c r="CA131" i="2" s="1"/>
  <c r="O131" i="2" s="1"/>
  <c r="CI216" i="2"/>
  <c r="CH216" i="2"/>
  <c r="CB216" i="2" s="1"/>
  <c r="CC216" i="2"/>
  <c r="CH98" i="1"/>
  <c r="CI187" i="1"/>
  <c r="E38" i="2"/>
  <c r="D60" i="2"/>
  <c r="CG87" i="2"/>
  <c r="CA87" i="2" s="1"/>
  <c r="CK88" i="2"/>
  <c r="CE88" i="2" s="1"/>
  <c r="CK91" i="2"/>
  <c r="CE91" i="2" s="1"/>
  <c r="CG93" i="2"/>
  <c r="CA93" i="2" s="1"/>
  <c r="T93" i="2" s="1"/>
  <c r="CG95" i="2"/>
  <c r="CA95" i="2" s="1"/>
  <c r="CB96" i="2"/>
  <c r="T96" i="2" s="1"/>
  <c r="CG103" i="2"/>
  <c r="CA103" i="2" s="1"/>
  <c r="CK103" i="2"/>
  <c r="CE103" i="2" s="1"/>
  <c r="CD103" i="2"/>
  <c r="CK104" i="2"/>
  <c r="CE104" i="2" s="1"/>
  <c r="CG129" i="2"/>
  <c r="CA129" i="2" s="1"/>
  <c r="O129" i="2" s="1"/>
  <c r="D129" i="2"/>
  <c r="CI180" i="2"/>
  <c r="CH180" i="2"/>
  <c r="CB180" i="2" s="1"/>
  <c r="CC180" i="2"/>
  <c r="CH184" i="2"/>
  <c r="CB184" i="2" s="1"/>
  <c r="CB97" i="2"/>
  <c r="T97" i="2" s="1"/>
  <c r="CK97" i="2"/>
  <c r="CE97" i="2" s="1"/>
  <c r="CD100" i="2"/>
  <c r="T100" i="2" s="1"/>
  <c r="CJ100" i="2"/>
  <c r="CB101" i="2"/>
  <c r="CJ101" i="2"/>
  <c r="CG102" i="2"/>
  <c r="CA102" i="2" s="1"/>
  <c r="CH110" i="2"/>
  <c r="CC121" i="2"/>
  <c r="D142" i="2"/>
  <c r="CG142" i="2" s="1"/>
  <c r="CA142" i="2" s="1"/>
  <c r="O142" i="2" s="1"/>
  <c r="D154" i="2"/>
  <c r="CG154" i="2" s="1"/>
  <c r="CA154" i="2" s="1"/>
  <c r="O154" i="2" s="1"/>
  <c r="D163" i="2"/>
  <c r="D200" i="2"/>
  <c r="CH200" i="2" s="1"/>
  <c r="CB200" i="2" s="1"/>
  <c r="AA200" i="2" s="1"/>
  <c r="D204" i="2"/>
  <c r="CI204" i="2" s="1"/>
  <c r="D215" i="2"/>
  <c r="D217" i="2"/>
  <c r="CH219" i="2"/>
  <c r="CB219" i="2" s="1"/>
  <c r="D221" i="2"/>
  <c r="CG236" i="2"/>
  <c r="CA236" i="2" s="1"/>
  <c r="CG237" i="2"/>
  <c r="CA237" i="2" s="1"/>
  <c r="Q237" i="2" s="1"/>
  <c r="AA222" i="3"/>
  <c r="T101" i="3"/>
  <c r="T83" i="3"/>
  <c r="AA190" i="3"/>
  <c r="AA186" i="3"/>
  <c r="T84" i="3"/>
  <c r="AJ13" i="3"/>
  <c r="AA218" i="3"/>
  <c r="AA189" i="3"/>
  <c r="AJ53" i="3"/>
  <c r="T109" i="3"/>
  <c r="CH30" i="3"/>
  <c r="CB30" i="3" s="1"/>
  <c r="CL30" i="3"/>
  <c r="CD30" i="3"/>
  <c r="CK30" i="3"/>
  <c r="CC30" i="3"/>
  <c r="T110" i="3"/>
  <c r="T107" i="3"/>
  <c r="CK34" i="3"/>
  <c r="CC34" i="3"/>
  <c r="CH34" i="3"/>
  <c r="CB34" i="3" s="1"/>
  <c r="CD34" i="3"/>
  <c r="CL34" i="3"/>
  <c r="T99" i="3"/>
  <c r="AJ14" i="4"/>
  <c r="AJ44" i="3"/>
  <c r="AE160" i="3"/>
  <c r="CD50" i="3"/>
  <c r="CI50" i="3"/>
  <c r="CC50" i="3"/>
  <c r="CH50" i="3"/>
  <c r="CB50" i="3" s="1"/>
  <c r="AJ50" i="3" s="1"/>
  <c r="CC183" i="3"/>
  <c r="CH183" i="3"/>
  <c r="CB183" i="3" s="1"/>
  <c r="AA183" i="3" s="1"/>
  <c r="CI196" i="3"/>
  <c r="CC196" i="3"/>
  <c r="CH196" i="3"/>
  <c r="CB196" i="3" s="1"/>
  <c r="CJ52" i="3"/>
  <c r="CI52" i="3"/>
  <c r="CD52" i="3"/>
  <c r="CD32" i="3"/>
  <c r="AL32" i="3" s="1"/>
  <c r="CL32" i="3"/>
  <c r="AJ57" i="4"/>
  <c r="CH97" i="2"/>
  <c r="CG101" i="2"/>
  <c r="CA101" i="2" s="1"/>
  <c r="CK102" i="2"/>
  <c r="CE102" i="2" s="1"/>
  <c r="CC117" i="2"/>
  <c r="D162" i="2"/>
  <c r="D178" i="2"/>
  <c r="D185" i="2"/>
  <c r="D205" i="2"/>
  <c r="D220" i="2"/>
  <c r="CI220" i="2" s="1"/>
  <c r="D224" i="2"/>
  <c r="D229" i="2"/>
  <c r="AA184" i="3"/>
  <c r="AA204" i="3"/>
  <c r="AA195" i="3"/>
  <c r="Q240" i="3"/>
  <c r="AL29" i="3"/>
  <c r="AA187" i="3"/>
  <c r="AJ49" i="3"/>
  <c r="AJ47" i="3"/>
  <c r="AL36" i="3"/>
  <c r="AL31" i="3"/>
  <c r="AL22" i="3"/>
  <c r="AA178" i="3"/>
  <c r="AL24" i="3"/>
  <c r="AA219" i="4"/>
  <c r="CK33" i="3"/>
  <c r="CD33" i="3"/>
  <c r="AL33" i="3" s="1"/>
  <c r="CL33" i="3"/>
  <c r="CC33" i="3"/>
  <c r="CI216" i="3"/>
  <c r="CC216" i="3"/>
  <c r="CI184" i="3"/>
  <c r="CC184" i="3"/>
  <c r="E230" i="2"/>
  <c r="D230" i="2" s="1"/>
  <c r="AA216" i="3"/>
  <c r="AL26" i="3"/>
  <c r="AJ57" i="3"/>
  <c r="AL27" i="3"/>
  <c r="AJ12" i="3"/>
  <c r="T97" i="3"/>
  <c r="CD25" i="3"/>
  <c r="CK25" i="3"/>
  <c r="CL25" i="3"/>
  <c r="CC25" i="3"/>
  <c r="AL25" i="3" s="1"/>
  <c r="AA221" i="4"/>
  <c r="AA203" i="4"/>
  <c r="AA205" i="4"/>
  <c r="AA213" i="4"/>
  <c r="AA211" i="4"/>
  <c r="B301" i="4"/>
  <c r="CI197" i="3"/>
  <c r="CC197" i="3"/>
  <c r="CH197" i="3"/>
  <c r="CB197" i="3" s="1"/>
  <c r="AA197" i="3" s="1"/>
  <c r="AJ59" i="3"/>
  <c r="CG161" i="3"/>
  <c r="CA161" i="3" s="1"/>
  <c r="CJ161" i="3"/>
  <c r="CD161" i="3" s="1"/>
  <c r="CI161" i="3"/>
  <c r="CC161" i="3" s="1"/>
  <c r="CH161" i="3"/>
  <c r="CB161" i="3" s="1"/>
  <c r="T100" i="3"/>
  <c r="T86" i="3"/>
  <c r="AJ52" i="3"/>
  <c r="AL30" i="3"/>
  <c r="AL19" i="3"/>
  <c r="AA214" i="3"/>
  <c r="T95" i="3"/>
  <c r="T102" i="3"/>
  <c r="T88" i="3"/>
  <c r="AJ45" i="3"/>
  <c r="T104" i="3"/>
  <c r="CG162" i="3"/>
  <c r="CA162" i="3" s="1"/>
  <c r="AE162" i="3" s="1"/>
  <c r="CI162" i="3"/>
  <c r="CC162" i="3" s="1"/>
  <c r="CH162" i="3"/>
  <c r="CB162" i="3" s="1"/>
  <c r="CJ162" i="3"/>
  <c r="CD162" i="3" s="1"/>
  <c r="CI217" i="3"/>
  <c r="CC217" i="3"/>
  <c r="CH217" i="3"/>
  <c r="CB217" i="3" s="1"/>
  <c r="CI58" i="3"/>
  <c r="CD58" i="3"/>
  <c r="CH58" i="3"/>
  <c r="CB58" i="3" s="1"/>
  <c r="CE58" i="3"/>
  <c r="CK58" i="3"/>
  <c r="CC58" i="3"/>
  <c r="CJ58" i="3"/>
  <c r="AJ46" i="3"/>
  <c r="CJ15" i="3"/>
  <c r="CE15" i="3"/>
  <c r="CI15" i="3"/>
  <c r="CC15" i="3"/>
  <c r="CH15" i="3"/>
  <c r="CB15" i="3" s="1"/>
  <c r="CK15" i="3"/>
  <c r="CD15" i="3"/>
  <c r="A301" i="3"/>
  <c r="AL23" i="3"/>
  <c r="CG163" i="3"/>
  <c r="CA163" i="3" s="1"/>
  <c r="CH163" i="3"/>
  <c r="CB163" i="3" s="1"/>
  <c r="CJ163" i="3"/>
  <c r="CD163" i="3" s="1"/>
  <c r="CI163" i="3"/>
  <c r="CC163" i="3" s="1"/>
  <c r="T82" i="3"/>
  <c r="T94" i="3"/>
  <c r="AL34" i="3"/>
  <c r="T98" i="3"/>
  <c r="T89" i="3"/>
  <c r="T85" i="3"/>
  <c r="AJ54" i="3"/>
  <c r="T93" i="3"/>
  <c r="AJ14" i="3"/>
  <c r="AL20" i="3"/>
  <c r="CK13" i="2"/>
  <c r="CJ13" i="2"/>
  <c r="CE13" i="2"/>
  <c r="CD13" i="2"/>
  <c r="CK14" i="2"/>
  <c r="CL20" i="2"/>
  <c r="CH20" i="2"/>
  <c r="CB20" i="2" s="1"/>
  <c r="CD20" i="2"/>
  <c r="CC20" i="2"/>
  <c r="CK20" i="2"/>
  <c r="CI20" i="2"/>
  <c r="CH24" i="2"/>
  <c r="CB24" i="2" s="1"/>
  <c r="CJ28" i="2"/>
  <c r="CI12" i="2"/>
  <c r="CD12" i="2"/>
  <c r="CH12" i="2"/>
  <c r="CB12" i="2" s="1"/>
  <c r="CC12" i="2"/>
  <c r="CK12" i="2"/>
  <c r="CH13" i="2"/>
  <c r="CB13" i="2" s="1"/>
  <c r="CK15" i="2"/>
  <c r="CJ15" i="2"/>
  <c r="CE15" i="2"/>
  <c r="CD15" i="2"/>
  <c r="CL19" i="2"/>
  <c r="CH19" i="2"/>
  <c r="CB19" i="2" s="1"/>
  <c r="CD19" i="2"/>
  <c r="AL19" i="2" s="1"/>
  <c r="CC19" i="2"/>
  <c r="CK19" i="2"/>
  <c r="CI19" i="2"/>
  <c r="CF20" i="2"/>
  <c r="CK22" i="2"/>
  <c r="CC22" i="2"/>
  <c r="CJ22" i="2"/>
  <c r="CF22" i="2"/>
  <c r="CH22" i="2"/>
  <c r="CB22" i="2" s="1"/>
  <c r="CE24" i="2"/>
  <c r="CK26" i="2"/>
  <c r="CC26" i="2"/>
  <c r="CJ26" i="2"/>
  <c r="CF26" i="2"/>
  <c r="CH26" i="2"/>
  <c r="CB26" i="2" s="1"/>
  <c r="AL26" i="2" s="1"/>
  <c r="CH43" i="2"/>
  <c r="CB43" i="2" s="1"/>
  <c r="CK43" i="2"/>
  <c r="CE43" i="2"/>
  <c r="CJ43" i="2"/>
  <c r="CD43" i="2"/>
  <c r="D50" i="2"/>
  <c r="E56" i="2"/>
  <c r="CI178" i="2"/>
  <c r="CC178" i="2"/>
  <c r="AA178" i="2" s="1"/>
  <c r="CH178" i="2"/>
  <c r="CB178" i="2" s="1"/>
  <c r="CI212" i="2"/>
  <c r="CC212" i="2"/>
  <c r="AA212" i="2" s="1"/>
  <c r="CH212" i="2"/>
  <c r="CB212" i="2" s="1"/>
  <c r="CE12" i="2"/>
  <c r="CC13" i="2"/>
  <c r="CI13" i="2"/>
  <c r="CE19" i="2"/>
  <c r="CJ19" i="2"/>
  <c r="CD22" i="2"/>
  <c r="CI22" i="2"/>
  <c r="CE23" i="2"/>
  <c r="CK25" i="2"/>
  <c r="CC25" i="2"/>
  <c r="CJ25" i="2"/>
  <c r="CF25" i="2"/>
  <c r="CH25" i="2"/>
  <c r="CB25" i="2" s="1"/>
  <c r="CD26" i="2"/>
  <c r="CI26" i="2"/>
  <c r="CE27" i="2"/>
  <c r="AL35" i="2"/>
  <c r="CJ49" i="2"/>
  <c r="CE49" i="2"/>
  <c r="CK49" i="2"/>
  <c r="CD49" i="2"/>
  <c r="F56" i="2"/>
  <c r="CH54" i="2"/>
  <c r="CB54" i="2" s="1"/>
  <c r="CC54" i="2"/>
  <c r="CK54" i="2"/>
  <c r="CJ54" i="2"/>
  <c r="CD54" i="2"/>
  <c r="CE54" i="2"/>
  <c r="CH57" i="2"/>
  <c r="CB57" i="2" s="1"/>
  <c r="AJ57" i="2" s="1"/>
  <c r="CC57" i="2"/>
  <c r="CK57" i="2"/>
  <c r="CE57" i="2"/>
  <c r="CJ57" i="2"/>
  <c r="CD57" i="2"/>
  <c r="CI57" i="2"/>
  <c r="T101" i="2"/>
  <c r="CI160" i="2"/>
  <c r="CC160" i="2" s="1"/>
  <c r="CG160" i="2"/>
  <c r="CA160" i="2" s="1"/>
  <c r="CJ160" i="2"/>
  <c r="CD160" i="2" s="1"/>
  <c r="CC211" i="2"/>
  <c r="CH211" i="2"/>
  <c r="CB211" i="2" s="1"/>
  <c r="CI211" i="2"/>
  <c r="CI14" i="2"/>
  <c r="CD14" i="2"/>
  <c r="CH14" i="2"/>
  <c r="CB14" i="2" s="1"/>
  <c r="CC14" i="2"/>
  <c r="CK24" i="2"/>
  <c r="CC24" i="2"/>
  <c r="CJ24" i="2"/>
  <c r="CF24" i="2"/>
  <c r="CI28" i="2"/>
  <c r="CE28" i="2"/>
  <c r="CH28" i="2"/>
  <c r="CB28" i="2" s="1"/>
  <c r="CC28" i="2"/>
  <c r="CL28" i="2"/>
  <c r="CJ58" i="2"/>
  <c r="CE58" i="2"/>
  <c r="CH58" i="2"/>
  <c r="CB58" i="2" s="1"/>
  <c r="CD58" i="2"/>
  <c r="AJ58" i="2" s="1"/>
  <c r="CK58" i="2"/>
  <c r="CI58" i="2"/>
  <c r="CH85" i="2"/>
  <c r="CG85" i="2"/>
  <c r="CA85" i="2" s="1"/>
  <c r="CB85" i="2"/>
  <c r="CJ85" i="2"/>
  <c r="CC187" i="2"/>
  <c r="CH187" i="2"/>
  <c r="CB187" i="2" s="1"/>
  <c r="CI187" i="2"/>
  <c r="CA12" i="2"/>
  <c r="CJ12" i="2"/>
  <c r="CE14" i="2"/>
  <c r="CC15" i="2"/>
  <c r="CI15" i="2"/>
  <c r="CE20" i="2"/>
  <c r="CJ20" i="2"/>
  <c r="CK23" i="2"/>
  <c r="CC23" i="2"/>
  <c r="CJ23" i="2"/>
  <c r="CF23" i="2"/>
  <c r="CH23" i="2"/>
  <c r="CB23" i="2" s="1"/>
  <c r="CD24" i="2"/>
  <c r="CI24" i="2"/>
  <c r="CK27" i="2"/>
  <c r="CC27" i="2"/>
  <c r="CJ27" i="2"/>
  <c r="CF27" i="2"/>
  <c r="CH27" i="2"/>
  <c r="CB27" i="2" s="1"/>
  <c r="CD28" i="2"/>
  <c r="CK28" i="2"/>
  <c r="D36" i="2"/>
  <c r="D37" i="2"/>
  <c r="D44" i="2"/>
  <c r="CE45" i="2"/>
  <c r="CK45" i="2"/>
  <c r="CJ45" i="2"/>
  <c r="D46" i="2"/>
  <c r="CI49" i="2"/>
  <c r="CD85" i="2"/>
  <c r="CH160" i="2"/>
  <c r="CB160" i="2" s="1"/>
  <c r="CI177" i="2"/>
  <c r="CC177" i="2"/>
  <c r="AA177" i="2" s="1"/>
  <c r="CH177" i="2"/>
  <c r="CB177" i="2" s="1"/>
  <c r="CI190" i="2"/>
  <c r="CH190" i="2"/>
  <c r="CB190" i="2" s="1"/>
  <c r="CC190" i="2"/>
  <c r="AA190" i="2" s="1"/>
  <c r="CH195" i="2"/>
  <c r="CB195" i="2" s="1"/>
  <c r="CC195" i="2"/>
  <c r="CI195" i="2"/>
  <c r="CC197" i="2"/>
  <c r="AA197" i="2" s="1"/>
  <c r="CI197" i="2"/>
  <c r="CH197" i="2"/>
  <c r="CB197" i="2" s="1"/>
  <c r="CI205" i="2"/>
  <c r="CC205" i="2"/>
  <c r="AA205" i="2" s="1"/>
  <c r="CH205" i="2"/>
  <c r="CB205" i="2" s="1"/>
  <c r="CH207" i="2"/>
  <c r="CB207" i="2" s="1"/>
  <c r="CC207" i="2"/>
  <c r="CI207" i="2"/>
  <c r="CH215" i="2"/>
  <c r="CB215" i="2" s="1"/>
  <c r="CI215" i="2"/>
  <c r="CC215" i="2"/>
  <c r="CI217" i="2"/>
  <c r="CC217" i="2"/>
  <c r="CH217" i="2"/>
  <c r="CB217" i="2" s="1"/>
  <c r="CI218" i="2"/>
  <c r="CC218" i="2"/>
  <c r="AA218" i="2" s="1"/>
  <c r="CH218" i="2"/>
  <c r="CB218" i="2" s="1"/>
  <c r="CH52" i="2"/>
  <c r="CB52" i="2" s="1"/>
  <c r="CC52" i="2"/>
  <c r="CC53" i="2"/>
  <c r="CK82" i="2"/>
  <c r="CE82" i="2" s="1"/>
  <c r="CG82" i="2"/>
  <c r="CA82" i="2" s="1"/>
  <c r="CB82" i="2"/>
  <c r="CJ82" i="2"/>
  <c r="CH223" i="2"/>
  <c r="CB223" i="2" s="1"/>
  <c r="CC223" i="2"/>
  <c r="CI223" i="2"/>
  <c r="CI240" i="2"/>
  <c r="CC240" i="2"/>
  <c r="CJ47" i="2"/>
  <c r="CD47" i="2"/>
  <c r="CI47" i="2"/>
  <c r="CH59" i="2"/>
  <c r="CB59" i="2" s="1"/>
  <c r="CC59" i="2"/>
  <c r="CI239" i="2"/>
  <c r="CG239" i="2"/>
  <c r="CA239" i="2" s="1"/>
  <c r="Q239" i="2" s="1"/>
  <c r="CG240" i="2"/>
  <c r="CA240" i="2" s="1"/>
  <c r="CJ53" i="2"/>
  <c r="CE53" i="2"/>
  <c r="CI53" i="2"/>
  <c r="CD82" i="2"/>
  <c r="T95" i="2"/>
  <c r="CI161" i="2"/>
  <c r="CC161" i="2" s="1"/>
  <c r="CH161" i="2"/>
  <c r="CB161" i="2" s="1"/>
  <c r="CG161" i="2"/>
  <c r="CA161" i="2" s="1"/>
  <c r="CI221" i="2"/>
  <c r="CC221" i="2"/>
  <c r="CH221" i="2"/>
  <c r="CB221" i="2" s="1"/>
  <c r="AA221" i="2" s="1"/>
  <c r="CI52" i="2"/>
  <c r="CD53" i="2"/>
  <c r="CK83" i="2"/>
  <c r="CE83" i="2" s="1"/>
  <c r="CG83" i="2"/>
  <c r="CA83" i="2" s="1"/>
  <c r="CB83" i="2"/>
  <c r="CD83" i="2"/>
  <c r="CJ83" i="2"/>
  <c r="CJ107" i="2"/>
  <c r="CH107" i="2"/>
  <c r="CB107" i="2"/>
  <c r="CD107" i="2"/>
  <c r="CK107" i="2"/>
  <c r="CE107" i="2" s="1"/>
  <c r="CG127" i="2"/>
  <c r="CA127" i="2" s="1"/>
  <c r="O127" i="2" s="1"/>
  <c r="D127" i="2"/>
  <c r="CI162" i="2"/>
  <c r="CC162" i="2" s="1"/>
  <c r="CG162" i="2"/>
  <c r="CA162" i="2" s="1"/>
  <c r="CJ162" i="2"/>
  <c r="CD162" i="2" s="1"/>
  <c r="CH162" i="2"/>
  <c r="CB162" i="2" s="1"/>
  <c r="CC188" i="2"/>
  <c r="AA188" i="2" s="1"/>
  <c r="CI208" i="2"/>
  <c r="CC208" i="2"/>
  <c r="CH208" i="2"/>
  <c r="CB208" i="2" s="1"/>
  <c r="CI214" i="2"/>
  <c r="CH214" i="2"/>
  <c r="CB214" i="2" s="1"/>
  <c r="CC214" i="2"/>
  <c r="AA217" i="2"/>
  <c r="AA219" i="2"/>
  <c r="D29" i="2"/>
  <c r="D30" i="2"/>
  <c r="D31" i="2"/>
  <c r="D32" i="2"/>
  <c r="D33" i="2"/>
  <c r="D34" i="2"/>
  <c r="CC47" i="2"/>
  <c r="AJ47" i="2" s="1"/>
  <c r="CK47" i="2"/>
  <c r="D51" i="2"/>
  <c r="CD52" i="2"/>
  <c r="CJ52" i="2"/>
  <c r="D55" i="2"/>
  <c r="CI59" i="2"/>
  <c r="CH82" i="2"/>
  <c r="CK84" i="2"/>
  <c r="CE84" i="2" s="1"/>
  <c r="CG84" i="2"/>
  <c r="CA84" i="2" s="1"/>
  <c r="CB84" i="2"/>
  <c r="CD84" i="2"/>
  <c r="CJ84" i="2"/>
  <c r="D111" i="2"/>
  <c r="CH116" i="2"/>
  <c r="CB116" i="2"/>
  <c r="CG116" i="2"/>
  <c r="CA116" i="2" s="1"/>
  <c r="CH118" i="2"/>
  <c r="CB118" i="2"/>
  <c r="CG118" i="2"/>
  <c r="CA118" i="2" s="1"/>
  <c r="S118" i="2" s="1"/>
  <c r="CH120" i="2"/>
  <c r="CB120" i="2"/>
  <c r="CG120" i="2"/>
  <c r="CA120" i="2" s="1"/>
  <c r="D122" i="2"/>
  <c r="CI163" i="2"/>
  <c r="CC163" i="2" s="1"/>
  <c r="CH163" i="2"/>
  <c r="CB163" i="2" s="1"/>
  <c r="CG163" i="2"/>
  <c r="CA163" i="2" s="1"/>
  <c r="CJ163" i="2"/>
  <c r="CD163" i="2" s="1"/>
  <c r="CC209" i="2"/>
  <c r="CH209" i="2"/>
  <c r="CB209" i="2" s="1"/>
  <c r="AA209" i="2" s="1"/>
  <c r="CB99" i="2"/>
  <c r="T99" i="2" s="1"/>
  <c r="CB103" i="2"/>
  <c r="T103" i="2" s="1"/>
  <c r="CJ103" i="2"/>
  <c r="CB105" i="2"/>
  <c r="CB106" i="2"/>
  <c r="T106" i="2" s="1"/>
  <c r="CH106" i="2"/>
  <c r="CD110" i="2"/>
  <c r="T110" i="2" s="1"/>
  <c r="CK110" i="2"/>
  <c r="CE110" i="2" s="1"/>
  <c r="D151" i="2"/>
  <c r="CG151" i="2" s="1"/>
  <c r="CA151" i="2" s="1"/>
  <c r="O151" i="2" s="1"/>
  <c r="AA180" i="2"/>
  <c r="CI182" i="2"/>
  <c r="CH182" i="2"/>
  <c r="CB182" i="2" s="1"/>
  <c r="AA182" i="2" s="1"/>
  <c r="CC182" i="2"/>
  <c r="D189" i="2"/>
  <c r="CI203" i="2"/>
  <c r="CC204" i="2"/>
  <c r="AA211" i="2"/>
  <c r="CI219" i="2"/>
  <c r="CC220" i="2"/>
  <c r="CC225" i="2"/>
  <c r="AA225" i="2" s="1"/>
  <c r="CH225" i="2"/>
  <c r="CB225" i="2" s="1"/>
  <c r="CJ105" i="2"/>
  <c r="CK105" i="2"/>
  <c r="CE105" i="2" s="1"/>
  <c r="CD105" i="2"/>
  <c r="CD106" i="2"/>
  <c r="CK106" i="2"/>
  <c r="CE106" i="2" s="1"/>
  <c r="CJ108" i="2"/>
  <c r="CG108" i="2"/>
  <c r="CA108" i="2" s="1"/>
  <c r="T108" i="2" s="1"/>
  <c r="CH108" i="2"/>
  <c r="D143" i="2"/>
  <c r="CG143" i="2" s="1"/>
  <c r="CA143" i="2" s="1"/>
  <c r="O143" i="2" s="1"/>
  <c r="CC179" i="2"/>
  <c r="CH179" i="2"/>
  <c r="CB179" i="2" s="1"/>
  <c r="AA179" i="2" s="1"/>
  <c r="D183" i="2"/>
  <c r="CI186" i="2"/>
  <c r="CC186" i="2"/>
  <c r="AA186" i="2" s="1"/>
  <c r="CI196" i="2"/>
  <c r="CC196" i="2"/>
  <c r="AA196" i="2" s="1"/>
  <c r="CI198" i="2"/>
  <c r="CC198" i="2"/>
  <c r="AA198" i="2" s="1"/>
  <c r="CH204" i="2"/>
  <c r="CB204" i="2" s="1"/>
  <c r="AA204" i="2" s="1"/>
  <c r="CI206" i="2"/>
  <c r="CH206" i="2"/>
  <c r="CB206" i="2" s="1"/>
  <c r="CC206" i="2"/>
  <c r="CI210" i="2"/>
  <c r="CC210" i="2"/>
  <c r="AA210" i="2" s="1"/>
  <c r="AA214" i="2"/>
  <c r="CH220" i="2"/>
  <c r="CB220" i="2" s="1"/>
  <c r="AA220" i="2" s="1"/>
  <c r="CI222" i="2"/>
  <c r="CH222" i="2"/>
  <c r="CB222" i="2" s="1"/>
  <c r="CC222" i="2"/>
  <c r="CI224" i="2"/>
  <c r="CH224" i="2"/>
  <c r="CB224" i="2" s="1"/>
  <c r="AA224" i="2" s="1"/>
  <c r="CC224" i="2"/>
  <c r="Q236" i="2"/>
  <c r="CD109" i="2"/>
  <c r="T109" i="2" s="1"/>
  <c r="CK109" i="2"/>
  <c r="CE109" i="2" s="1"/>
  <c r="CG117" i="2"/>
  <c r="CA117" i="2" s="1"/>
  <c r="S117" i="2" s="1"/>
  <c r="CG119" i="2"/>
  <c r="CA119" i="2" s="1"/>
  <c r="S119" i="2" s="1"/>
  <c r="CG121" i="2"/>
  <c r="CA121" i="2" s="1"/>
  <c r="S121" i="2" s="1"/>
  <c r="CG133" i="2"/>
  <c r="CA133" i="2" s="1"/>
  <c r="O133" i="2" s="1"/>
  <c r="D133" i="2"/>
  <c r="CG137" i="2"/>
  <c r="CA137" i="2" s="1"/>
  <c r="O137" i="2" s="1"/>
  <c r="D137" i="2"/>
  <c r="D141" i="2"/>
  <c r="CG141" i="2" s="1"/>
  <c r="CA141" i="2" s="1"/>
  <c r="O141" i="2" s="1"/>
  <c r="D145" i="2"/>
  <c r="CG145" i="2" s="1"/>
  <c r="CA145" i="2" s="1"/>
  <c r="O145" i="2" s="1"/>
  <c r="D149" i="2"/>
  <c r="CG149" i="2" s="1"/>
  <c r="CA149" i="2" s="1"/>
  <c r="O149" i="2" s="1"/>
  <c r="D153" i="2"/>
  <c r="CG153" i="2" s="1"/>
  <c r="CA153" i="2" s="1"/>
  <c r="O153" i="2" s="1"/>
  <c r="D181" i="2"/>
  <c r="D213" i="2"/>
  <c r="D228" i="2"/>
  <c r="CI235" i="2"/>
  <c r="CC235" i="2"/>
  <c r="Q235" i="2" s="1"/>
  <c r="CD102" i="2"/>
  <c r="T102" i="2" s="1"/>
  <c r="CD104" i="2"/>
  <c r="T104" i="2" s="1"/>
  <c r="AA207" i="2"/>
  <c r="AA215" i="2"/>
  <c r="AA223" i="2"/>
  <c r="CI226" i="2"/>
  <c r="CH226" i="2"/>
  <c r="CB226" i="2" s="1"/>
  <c r="AA226" i="2" s="1"/>
  <c r="CK12" i="1"/>
  <c r="CJ12" i="1"/>
  <c r="CD12" i="1"/>
  <c r="CE12" i="1"/>
  <c r="CI12" i="1"/>
  <c r="CH12" i="1"/>
  <c r="CB12" i="1" s="1"/>
  <c r="CH54" i="1"/>
  <c r="CB54" i="1" s="1"/>
  <c r="CC54" i="1"/>
  <c r="CK54" i="1"/>
  <c r="CE54" i="1"/>
  <c r="CJ54" i="1"/>
  <c r="CD54" i="1"/>
  <c r="CI54" i="1"/>
  <c r="CI13" i="1"/>
  <c r="CD13" i="1"/>
  <c r="CH13" i="1"/>
  <c r="CB13" i="1" s="1"/>
  <c r="CK13" i="1"/>
  <c r="CE13" i="1"/>
  <c r="CJ13" i="1"/>
  <c r="CI15" i="1"/>
  <c r="CD15" i="1"/>
  <c r="CJ15" i="1"/>
  <c r="CC15" i="1"/>
  <c r="CH15" i="1"/>
  <c r="CB15" i="1" s="1"/>
  <c r="CK15" i="1"/>
  <c r="CH50" i="1"/>
  <c r="CB50" i="1" s="1"/>
  <c r="CC50" i="1"/>
  <c r="CJ50" i="1"/>
  <c r="CD50" i="1"/>
  <c r="CK50" i="1"/>
  <c r="CE50" i="1"/>
  <c r="CI50" i="1"/>
  <c r="CC12" i="1"/>
  <c r="D20" i="1"/>
  <c r="F38" i="1"/>
  <c r="CL36" i="1"/>
  <c r="CH36" i="1"/>
  <c r="CB36" i="1" s="1"/>
  <c r="CD36" i="1"/>
  <c r="CF36" i="1"/>
  <c r="CK36" i="1"/>
  <c r="CJ36" i="1"/>
  <c r="CE36" i="1"/>
  <c r="CI36" i="1"/>
  <c r="CC36" i="1"/>
  <c r="CL37" i="1"/>
  <c r="CH37" i="1"/>
  <c r="CB37" i="1" s="1"/>
  <c r="CD37" i="1"/>
  <c r="AL37" i="1" s="1"/>
  <c r="CF37" i="1"/>
  <c r="CJ37" i="1"/>
  <c r="CK37" i="1"/>
  <c r="CE37" i="1"/>
  <c r="CI37" i="1"/>
  <c r="CC37" i="1"/>
  <c r="CC13" i="1"/>
  <c r="CK14" i="1"/>
  <c r="CH14" i="1"/>
  <c r="CB14" i="1" s="1"/>
  <c r="AJ14" i="1" s="1"/>
  <c r="CC14" i="1"/>
  <c r="CJ14" i="1"/>
  <c r="CE14" i="1"/>
  <c r="CI14" i="1"/>
  <c r="CE15" i="1"/>
  <c r="AL21" i="1"/>
  <c r="CE45" i="1"/>
  <c r="CK45" i="1"/>
  <c r="CJ45" i="1"/>
  <c r="CH45" i="1"/>
  <c r="CB45" i="1" s="1"/>
  <c r="CD45" i="1"/>
  <c r="CJ46" i="1"/>
  <c r="CE46" i="1"/>
  <c r="CC46" i="1"/>
  <c r="CI46" i="1"/>
  <c r="CJ57" i="1"/>
  <c r="CE57" i="1"/>
  <c r="CK57" i="1"/>
  <c r="CD57" i="1"/>
  <c r="CD82" i="1"/>
  <c r="D111" i="1"/>
  <c r="CH82" i="1"/>
  <c r="CB82" i="1"/>
  <c r="CG82" i="1"/>
  <c r="CA82" i="1" s="1"/>
  <c r="CD90" i="1"/>
  <c r="CH90" i="1"/>
  <c r="CB90" i="1"/>
  <c r="CG127" i="1"/>
  <c r="CA127" i="1" s="1"/>
  <c r="O127" i="1" s="1"/>
  <c r="D127" i="1"/>
  <c r="CH163" i="1"/>
  <c r="CB163" i="1" s="1"/>
  <c r="CJ163" i="1"/>
  <c r="CD163" i="1" s="1"/>
  <c r="CI163" i="1"/>
  <c r="CC163" i="1" s="1"/>
  <c r="CG163" i="1"/>
  <c r="CA163" i="1" s="1"/>
  <c r="CI179" i="1"/>
  <c r="CH179" i="1"/>
  <c r="CB179" i="1" s="1"/>
  <c r="CC179" i="1"/>
  <c r="AA179" i="1" s="1"/>
  <c r="CI204" i="1"/>
  <c r="CH204" i="1"/>
  <c r="CB204" i="1" s="1"/>
  <c r="CC204" i="1"/>
  <c r="CC223" i="1"/>
  <c r="AA223" i="1" s="1"/>
  <c r="CH223" i="1"/>
  <c r="CB223" i="1" s="1"/>
  <c r="CI223" i="1"/>
  <c r="CI236" i="1"/>
  <c r="CG236" i="1"/>
  <c r="CA236" i="1" s="1"/>
  <c r="CJ19" i="1"/>
  <c r="CF19" i="1"/>
  <c r="CL19" i="1"/>
  <c r="CD46" i="1"/>
  <c r="CC49" i="1"/>
  <c r="CJ53" i="1"/>
  <c r="CE53" i="1"/>
  <c r="CI53" i="1"/>
  <c r="CH58" i="1"/>
  <c r="CB58" i="1" s="1"/>
  <c r="CC58" i="1"/>
  <c r="CK58" i="1"/>
  <c r="CE58" i="1"/>
  <c r="CJ58" i="1"/>
  <c r="CD84" i="1"/>
  <c r="CH84" i="1"/>
  <c r="CB84" i="1"/>
  <c r="CK106" i="1"/>
  <c r="CE106" i="1" s="1"/>
  <c r="CG106" i="1"/>
  <c r="CA106" i="1" s="1"/>
  <c r="CB106" i="1"/>
  <c r="CH106" i="1"/>
  <c r="CI184" i="1"/>
  <c r="CC184" i="1"/>
  <c r="CH184" i="1"/>
  <c r="CB184" i="1" s="1"/>
  <c r="CC221" i="1"/>
  <c r="CI221" i="1"/>
  <c r="CH221" i="1"/>
  <c r="CB221" i="1" s="1"/>
  <c r="AA221" i="1" s="1"/>
  <c r="CC236" i="1"/>
  <c r="CH19" i="1"/>
  <c r="CB19" i="1" s="1"/>
  <c r="CD43" i="1"/>
  <c r="CJ43" i="1"/>
  <c r="CK44" i="1"/>
  <c r="CJ47" i="1"/>
  <c r="CD47" i="1"/>
  <c r="CI47" i="1"/>
  <c r="CD49" i="1"/>
  <c r="CD53" i="1"/>
  <c r="CK53" i="1"/>
  <c r="E56" i="1"/>
  <c r="CD58" i="1"/>
  <c r="CJ59" i="1"/>
  <c r="CE59" i="1"/>
  <c r="CH59" i="1"/>
  <c r="CB59" i="1" s="1"/>
  <c r="AJ59" i="1" s="1"/>
  <c r="CD59" i="1"/>
  <c r="CJ82" i="1"/>
  <c r="CD86" i="1"/>
  <c r="CH86" i="1"/>
  <c r="CB86" i="1"/>
  <c r="CG86" i="1"/>
  <c r="CA86" i="1" s="1"/>
  <c r="CJ90" i="1"/>
  <c r="CG94" i="1"/>
  <c r="CA94" i="1" s="1"/>
  <c r="T94" i="1" s="1"/>
  <c r="CB94" i="1"/>
  <c r="CK105" i="1"/>
  <c r="CE105" i="1" s="1"/>
  <c r="CG105" i="1"/>
  <c r="CA105" i="1" s="1"/>
  <c r="CB105" i="1"/>
  <c r="CH105" i="1"/>
  <c r="CK109" i="1"/>
  <c r="CE109" i="1" s="1"/>
  <c r="CG109" i="1"/>
  <c r="CA109" i="1" s="1"/>
  <c r="CB109" i="1"/>
  <c r="CH109" i="1"/>
  <c r="CI121" i="1"/>
  <c r="CB121" i="1"/>
  <c r="CC121" i="1"/>
  <c r="CG134" i="1"/>
  <c r="CA134" i="1" s="1"/>
  <c r="O134" i="1" s="1"/>
  <c r="CH161" i="1"/>
  <c r="CB161" i="1" s="1"/>
  <c r="CJ161" i="1"/>
  <c r="CD161" i="1" s="1"/>
  <c r="CI161" i="1"/>
  <c r="CC161" i="1" s="1"/>
  <c r="CG161" i="1"/>
  <c r="CA161" i="1" s="1"/>
  <c r="CI177" i="1"/>
  <c r="CH177" i="1"/>
  <c r="CB177" i="1" s="1"/>
  <c r="CC177" i="1"/>
  <c r="CI180" i="1"/>
  <c r="CH180" i="1"/>
  <c r="CB180" i="1" s="1"/>
  <c r="AA180" i="1" s="1"/>
  <c r="CC205" i="1"/>
  <c r="CI205" i="1"/>
  <c r="CH205" i="1"/>
  <c r="CB205" i="1" s="1"/>
  <c r="CC213" i="1"/>
  <c r="CI213" i="1"/>
  <c r="CH213" i="1"/>
  <c r="CB213" i="1" s="1"/>
  <c r="CC215" i="1"/>
  <c r="AA215" i="1" s="1"/>
  <c r="CH215" i="1"/>
  <c r="CB215" i="1" s="1"/>
  <c r="CI215" i="1"/>
  <c r="CI220" i="1"/>
  <c r="CH220" i="1"/>
  <c r="CB220" i="1" s="1"/>
  <c r="AA220" i="1" s="1"/>
  <c r="CC220" i="1"/>
  <c r="CI235" i="1"/>
  <c r="CC235" i="1"/>
  <c r="CG235" i="1"/>
  <c r="CA235" i="1" s="1"/>
  <c r="Q235" i="1" s="1"/>
  <c r="E38" i="1"/>
  <c r="CE44" i="1"/>
  <c r="CI57" i="1"/>
  <c r="CG90" i="1"/>
  <c r="CA90" i="1" s="1"/>
  <c r="CI117" i="1"/>
  <c r="CB117" i="1"/>
  <c r="S117" i="1" s="1"/>
  <c r="CC117" i="1"/>
  <c r="CC211" i="1"/>
  <c r="AA211" i="1" s="1"/>
  <c r="CI211" i="1"/>
  <c r="CI239" i="1"/>
  <c r="CG239" i="1"/>
  <c r="CA239" i="1" s="1"/>
  <c r="CI43" i="1"/>
  <c r="CH44" i="1"/>
  <c r="CB44" i="1" s="1"/>
  <c r="CK46" i="1"/>
  <c r="CJ49" i="1"/>
  <c r="CE49" i="1"/>
  <c r="CI49" i="1"/>
  <c r="F56" i="1"/>
  <c r="CH52" i="1"/>
  <c r="CB52" i="1" s="1"/>
  <c r="CC52" i="1"/>
  <c r="CC53" i="1"/>
  <c r="AJ53" i="1" s="1"/>
  <c r="CC57" i="1"/>
  <c r="CG84" i="1"/>
  <c r="CA84" i="1" s="1"/>
  <c r="CD92" i="1"/>
  <c r="CH92" i="1"/>
  <c r="CB92" i="1"/>
  <c r="CG92" i="1"/>
  <c r="CA92" i="1" s="1"/>
  <c r="CK96" i="1"/>
  <c r="CE96" i="1" s="1"/>
  <c r="CB96" i="1"/>
  <c r="CJ106" i="1"/>
  <c r="CK110" i="1"/>
  <c r="CE110" i="1" s="1"/>
  <c r="CG110" i="1"/>
  <c r="CA110" i="1" s="1"/>
  <c r="CB110" i="1"/>
  <c r="CH110" i="1"/>
  <c r="CH160" i="1"/>
  <c r="CB160" i="1" s="1"/>
  <c r="CG160" i="1"/>
  <c r="CA160" i="1" s="1"/>
  <c r="CJ160" i="1"/>
  <c r="CD160" i="1" s="1"/>
  <c r="CI160" i="1"/>
  <c r="CC160" i="1" s="1"/>
  <c r="CH178" i="1"/>
  <c r="CB178" i="1" s="1"/>
  <c r="AA178" i="1" s="1"/>
  <c r="CI178" i="1"/>
  <c r="CI185" i="1"/>
  <c r="CC197" i="1"/>
  <c r="CH197" i="1"/>
  <c r="CB197" i="1" s="1"/>
  <c r="CI197" i="1"/>
  <c r="CI216" i="1"/>
  <c r="CH216" i="1"/>
  <c r="CB216" i="1" s="1"/>
  <c r="AA216" i="1" s="1"/>
  <c r="CC216" i="1"/>
  <c r="CC239" i="1"/>
  <c r="CC19" i="1"/>
  <c r="CD19" i="1"/>
  <c r="CI19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8" i="1"/>
  <c r="CE43" i="1"/>
  <c r="CK43" i="1"/>
  <c r="CD44" i="1"/>
  <c r="CH46" i="1"/>
  <c r="CB46" i="1" s="1"/>
  <c r="AJ46" i="1" s="1"/>
  <c r="CC47" i="1"/>
  <c r="CK47" i="1"/>
  <c r="D51" i="1"/>
  <c r="CD52" i="1"/>
  <c r="CJ52" i="1"/>
  <c r="D55" i="1"/>
  <c r="CH57" i="1"/>
  <c r="CB57" i="1" s="1"/>
  <c r="CK82" i="1"/>
  <c r="CE82" i="1" s="1"/>
  <c r="CJ84" i="1"/>
  <c r="CD88" i="1"/>
  <c r="CH88" i="1"/>
  <c r="CB88" i="1"/>
  <c r="CG88" i="1"/>
  <c r="CA88" i="1" s="1"/>
  <c r="CK90" i="1"/>
  <c r="CE90" i="1" s="1"/>
  <c r="CJ92" i="1"/>
  <c r="CG96" i="1"/>
  <c r="CA96" i="1" s="1"/>
  <c r="T96" i="1" s="1"/>
  <c r="CD101" i="1"/>
  <c r="CH101" i="1"/>
  <c r="CB101" i="1"/>
  <c r="CG101" i="1"/>
  <c r="CA101" i="1" s="1"/>
  <c r="T101" i="1" s="1"/>
  <c r="CH103" i="1"/>
  <c r="CB103" i="1"/>
  <c r="CJ103" i="1"/>
  <c r="CG103" i="1"/>
  <c r="CA103" i="1" s="1"/>
  <c r="T103" i="1" s="1"/>
  <c r="CK104" i="1"/>
  <c r="CE104" i="1" s="1"/>
  <c r="CJ104" i="1"/>
  <c r="CB104" i="1"/>
  <c r="CH104" i="1"/>
  <c r="CD106" i="1"/>
  <c r="CD110" i="1"/>
  <c r="CH117" i="1"/>
  <c r="CI119" i="1"/>
  <c r="CB119" i="1"/>
  <c r="CC119" i="1"/>
  <c r="D129" i="1"/>
  <c r="D133" i="1"/>
  <c r="CG138" i="1"/>
  <c r="CA138" i="1" s="1"/>
  <c r="O138" i="1" s="1"/>
  <c r="CH162" i="1"/>
  <c r="CB162" i="1" s="1"/>
  <c r="CG162" i="1"/>
  <c r="CA162" i="1" s="1"/>
  <c r="CJ162" i="1"/>
  <c r="CD162" i="1" s="1"/>
  <c r="CI162" i="1"/>
  <c r="CC162" i="1" s="1"/>
  <c r="CI183" i="1"/>
  <c r="CC183" i="1"/>
  <c r="CH183" i="1"/>
  <c r="CB183" i="1" s="1"/>
  <c r="AA183" i="1" s="1"/>
  <c r="CI224" i="1"/>
  <c r="CH224" i="1"/>
  <c r="CB224" i="1" s="1"/>
  <c r="CC224" i="1"/>
  <c r="CJ83" i="1"/>
  <c r="CJ85" i="1"/>
  <c r="CJ87" i="1"/>
  <c r="CJ89" i="1"/>
  <c r="CJ91" i="1"/>
  <c r="CJ93" i="1"/>
  <c r="CH95" i="1"/>
  <c r="CH99" i="1"/>
  <c r="CB99" i="1"/>
  <c r="CJ100" i="1"/>
  <c r="CG102" i="1"/>
  <c r="CA102" i="1" s="1"/>
  <c r="T102" i="1" s="1"/>
  <c r="CK107" i="1"/>
  <c r="CE107" i="1" s="1"/>
  <c r="CG107" i="1"/>
  <c r="CA107" i="1" s="1"/>
  <c r="CB107" i="1"/>
  <c r="CD107" i="1"/>
  <c r="CJ107" i="1"/>
  <c r="CI116" i="1"/>
  <c r="CB116" i="1"/>
  <c r="CG116" i="1"/>
  <c r="CA116" i="1" s="1"/>
  <c r="CI118" i="1"/>
  <c r="CB118" i="1"/>
  <c r="CG118" i="1"/>
  <c r="CA118" i="1" s="1"/>
  <c r="CI120" i="1"/>
  <c r="CB120" i="1"/>
  <c r="CG120" i="1"/>
  <c r="CA120" i="1" s="1"/>
  <c r="S120" i="1" s="1"/>
  <c r="D122" i="1"/>
  <c r="F130" i="1"/>
  <c r="D130" i="1" s="1"/>
  <c r="CG136" i="1"/>
  <c r="CA136" i="1" s="1"/>
  <c r="O136" i="1" s="1"/>
  <c r="D136" i="1"/>
  <c r="CG140" i="1"/>
  <c r="CA140" i="1" s="1"/>
  <c r="O140" i="1" s="1"/>
  <c r="D140" i="1"/>
  <c r="AA185" i="1"/>
  <c r="CC189" i="1"/>
  <c r="CI189" i="1"/>
  <c r="CH189" i="1"/>
  <c r="CB189" i="1" s="1"/>
  <c r="CC207" i="1"/>
  <c r="CH207" i="1"/>
  <c r="CB207" i="1" s="1"/>
  <c r="CI208" i="1"/>
  <c r="CH208" i="1"/>
  <c r="CB208" i="1" s="1"/>
  <c r="AA208" i="1" s="1"/>
  <c r="CC219" i="1"/>
  <c r="CI219" i="1"/>
  <c r="CH219" i="1"/>
  <c r="CB219" i="1" s="1"/>
  <c r="AA219" i="1" s="1"/>
  <c r="CI222" i="1"/>
  <c r="CH222" i="1"/>
  <c r="CB222" i="1" s="1"/>
  <c r="CC222" i="1"/>
  <c r="F60" i="1"/>
  <c r="D60" i="1" s="1"/>
  <c r="CG83" i="1"/>
  <c r="CA83" i="1" s="1"/>
  <c r="CK83" i="1"/>
  <c r="CE83" i="1" s="1"/>
  <c r="CG85" i="1"/>
  <c r="CA85" i="1" s="1"/>
  <c r="CK85" i="1"/>
  <c r="CE85" i="1" s="1"/>
  <c r="CG87" i="1"/>
  <c r="CA87" i="1" s="1"/>
  <c r="CK87" i="1"/>
  <c r="CE87" i="1" s="1"/>
  <c r="CG89" i="1"/>
  <c r="CA89" i="1" s="1"/>
  <c r="CK89" i="1"/>
  <c r="CE89" i="1" s="1"/>
  <c r="CG91" i="1"/>
  <c r="CA91" i="1" s="1"/>
  <c r="CK91" i="1"/>
  <c r="CE91" i="1" s="1"/>
  <c r="CG93" i="1"/>
  <c r="CA93" i="1" s="1"/>
  <c r="CK93" i="1"/>
  <c r="CE93" i="1" s="1"/>
  <c r="CK95" i="1"/>
  <c r="CE95" i="1" s="1"/>
  <c r="T95" i="1" s="1"/>
  <c r="CH97" i="1"/>
  <c r="CB97" i="1"/>
  <c r="T97" i="1" s="1"/>
  <c r="CG98" i="1"/>
  <c r="CA98" i="1" s="1"/>
  <c r="T98" i="1" s="1"/>
  <c r="CG99" i="1"/>
  <c r="CA99" i="1" s="1"/>
  <c r="CG100" i="1"/>
  <c r="CA100" i="1" s="1"/>
  <c r="CK100" i="1"/>
  <c r="CE100" i="1" s="1"/>
  <c r="CH102" i="1"/>
  <c r="CK108" i="1"/>
  <c r="CE108" i="1" s="1"/>
  <c r="CG108" i="1"/>
  <c r="CA108" i="1" s="1"/>
  <c r="CB108" i="1"/>
  <c r="CD108" i="1"/>
  <c r="CJ108" i="1"/>
  <c r="CH116" i="1"/>
  <c r="CH118" i="1"/>
  <c r="CH120" i="1"/>
  <c r="D147" i="1"/>
  <c r="CG147" i="1" s="1"/>
  <c r="CA147" i="1" s="1"/>
  <c r="O147" i="1" s="1"/>
  <c r="CI181" i="1"/>
  <c r="CH187" i="1"/>
  <c r="CB187" i="1" s="1"/>
  <c r="AA187" i="1" s="1"/>
  <c r="CC195" i="1"/>
  <c r="AA195" i="1" s="1"/>
  <c r="CH195" i="1"/>
  <c r="CB195" i="1" s="1"/>
  <c r="CI196" i="1"/>
  <c r="CH196" i="1"/>
  <c r="CB196" i="1" s="1"/>
  <c r="CC196" i="1"/>
  <c r="CC203" i="1"/>
  <c r="AA203" i="1" s="1"/>
  <c r="CI203" i="1"/>
  <c r="CH203" i="1"/>
  <c r="CB203" i="1" s="1"/>
  <c r="CI206" i="1"/>
  <c r="CH206" i="1"/>
  <c r="CB206" i="1" s="1"/>
  <c r="CC206" i="1"/>
  <c r="CC208" i="1"/>
  <c r="CC217" i="1"/>
  <c r="CH217" i="1"/>
  <c r="CB217" i="1" s="1"/>
  <c r="AA225" i="1"/>
  <c r="CI240" i="1"/>
  <c r="CC240" i="1"/>
  <c r="Q240" i="1" s="1"/>
  <c r="CI188" i="1"/>
  <c r="CH188" i="1"/>
  <c r="CB188" i="1" s="1"/>
  <c r="AA188" i="1" s="1"/>
  <c r="CI190" i="1"/>
  <c r="CH190" i="1"/>
  <c r="CB190" i="1" s="1"/>
  <c r="CC190" i="1"/>
  <c r="CI212" i="1"/>
  <c r="CH212" i="1"/>
  <c r="CB212" i="1" s="1"/>
  <c r="AA212" i="1" s="1"/>
  <c r="CI214" i="1"/>
  <c r="CH214" i="1"/>
  <c r="CB214" i="1" s="1"/>
  <c r="CC214" i="1"/>
  <c r="CI186" i="1"/>
  <c r="CH186" i="1"/>
  <c r="CB186" i="1" s="1"/>
  <c r="AA186" i="1" s="1"/>
  <c r="CI198" i="1"/>
  <c r="CH198" i="1"/>
  <c r="CB198" i="1" s="1"/>
  <c r="AA198" i="1" s="1"/>
  <c r="AA205" i="1"/>
  <c r="CI210" i="1"/>
  <c r="CH210" i="1"/>
  <c r="CB210" i="1" s="1"/>
  <c r="AA210" i="1" s="1"/>
  <c r="AA213" i="1"/>
  <c r="CI218" i="1"/>
  <c r="CH218" i="1"/>
  <c r="CB218" i="1" s="1"/>
  <c r="AA218" i="1" s="1"/>
  <c r="CI226" i="1"/>
  <c r="CH226" i="1"/>
  <c r="CB226" i="1" s="1"/>
  <c r="AA226" i="1" s="1"/>
  <c r="X226" i="13"/>
  <c r="W226" i="13"/>
  <c r="V226" i="13"/>
  <c r="X225" i="13"/>
  <c r="W225" i="13"/>
  <c r="V225" i="13"/>
  <c r="X224" i="13"/>
  <c r="W224" i="13"/>
  <c r="V224" i="13"/>
  <c r="X223" i="13"/>
  <c r="W223" i="13"/>
  <c r="V223" i="13"/>
  <c r="X222" i="13"/>
  <c r="W222" i="13"/>
  <c r="V222" i="13"/>
  <c r="X221" i="13"/>
  <c r="W221" i="13"/>
  <c r="V221" i="13"/>
  <c r="X220" i="13"/>
  <c r="W220" i="13"/>
  <c r="V220" i="13"/>
  <c r="X219" i="13"/>
  <c r="W219" i="13"/>
  <c r="V219" i="13"/>
  <c r="X218" i="13"/>
  <c r="W218" i="13"/>
  <c r="V218" i="13"/>
  <c r="X217" i="13"/>
  <c r="W217" i="13"/>
  <c r="V217" i="13"/>
  <c r="X216" i="13"/>
  <c r="W216" i="13"/>
  <c r="V216" i="13"/>
  <c r="X215" i="13"/>
  <c r="W215" i="13"/>
  <c r="V215" i="13"/>
  <c r="X214" i="13"/>
  <c r="W214" i="13"/>
  <c r="V214" i="13"/>
  <c r="X213" i="13"/>
  <c r="W213" i="13"/>
  <c r="V213" i="13"/>
  <c r="X212" i="13"/>
  <c r="W212" i="13"/>
  <c r="V212" i="13"/>
  <c r="X211" i="13"/>
  <c r="W211" i="13"/>
  <c r="V211" i="13"/>
  <c r="X210" i="13"/>
  <c r="W210" i="13"/>
  <c r="V210" i="13"/>
  <c r="X209" i="13"/>
  <c r="W209" i="13"/>
  <c r="V209" i="13"/>
  <c r="X208" i="13"/>
  <c r="W208" i="13"/>
  <c r="V208" i="13"/>
  <c r="X207" i="13"/>
  <c r="W207" i="13"/>
  <c r="V207" i="13"/>
  <c r="X206" i="13"/>
  <c r="W206" i="13"/>
  <c r="V206" i="13"/>
  <c r="X205" i="13"/>
  <c r="W205" i="13"/>
  <c r="V205" i="13"/>
  <c r="X204" i="13"/>
  <c r="W204" i="13"/>
  <c r="V204" i="13"/>
  <c r="X203" i="13"/>
  <c r="W203" i="13"/>
  <c r="V203" i="13"/>
  <c r="V202" i="13"/>
  <c r="V201" i="13"/>
  <c r="V200" i="13"/>
  <c r="V199" i="13"/>
  <c r="X198" i="13"/>
  <c r="W198" i="13"/>
  <c r="V198" i="13"/>
  <c r="X197" i="13"/>
  <c r="W197" i="13"/>
  <c r="V197" i="13"/>
  <c r="X196" i="13"/>
  <c r="W196" i="13"/>
  <c r="V196" i="13"/>
  <c r="X195" i="13"/>
  <c r="W195" i="13"/>
  <c r="V195" i="13"/>
  <c r="Z226" i="13"/>
  <c r="Y226" i="13"/>
  <c r="Z225" i="13"/>
  <c r="Y225" i="13"/>
  <c r="Z224" i="13"/>
  <c r="Y224" i="13"/>
  <c r="Z223" i="13"/>
  <c r="Y223" i="13"/>
  <c r="Z222" i="13"/>
  <c r="Y222" i="13"/>
  <c r="Z221" i="13"/>
  <c r="Y221" i="13"/>
  <c r="Z220" i="13"/>
  <c r="Y220" i="13"/>
  <c r="Z219" i="13"/>
  <c r="Y219" i="13"/>
  <c r="Z218" i="13"/>
  <c r="Y218" i="13"/>
  <c r="Z217" i="13"/>
  <c r="Y217" i="13"/>
  <c r="Z216" i="13"/>
  <c r="Y216" i="13"/>
  <c r="Z215" i="13"/>
  <c r="Y215" i="13"/>
  <c r="Z214" i="13"/>
  <c r="Y214" i="13"/>
  <c r="Z213" i="13"/>
  <c r="Y213" i="13"/>
  <c r="Z212" i="13"/>
  <c r="Y212" i="13"/>
  <c r="Z211" i="13"/>
  <c r="Y211" i="13"/>
  <c r="Z210" i="13"/>
  <c r="Y210" i="13"/>
  <c r="Z209" i="13"/>
  <c r="Y209" i="13"/>
  <c r="Z208" i="13"/>
  <c r="Y208" i="13"/>
  <c r="Z207" i="13"/>
  <c r="Y207" i="13"/>
  <c r="Z206" i="13"/>
  <c r="Y206" i="13"/>
  <c r="Z205" i="13"/>
  <c r="Y205" i="13"/>
  <c r="Z204" i="13"/>
  <c r="Y204" i="13"/>
  <c r="Z203" i="13"/>
  <c r="Y203" i="13"/>
  <c r="Z202" i="13"/>
  <c r="Y202" i="13"/>
  <c r="Z201" i="13"/>
  <c r="Y201" i="13"/>
  <c r="Z200" i="13"/>
  <c r="Y200" i="13"/>
  <c r="Z199" i="13"/>
  <c r="Y199" i="13"/>
  <c r="Z198" i="13"/>
  <c r="Y198" i="13"/>
  <c r="Z197" i="13"/>
  <c r="Y197" i="13"/>
  <c r="Z196" i="13"/>
  <c r="Y196" i="13"/>
  <c r="Z195" i="13"/>
  <c r="Y195" i="13"/>
  <c r="Z194" i="13"/>
  <c r="Y194" i="13"/>
  <c r="Z193" i="13"/>
  <c r="Y193" i="13"/>
  <c r="Z192" i="13"/>
  <c r="Y192" i="13"/>
  <c r="Z191" i="13"/>
  <c r="Y191" i="13"/>
  <c r="Z190" i="13"/>
  <c r="Y190" i="13"/>
  <c r="X190" i="13"/>
  <c r="W190" i="13"/>
  <c r="V190" i="13"/>
  <c r="U190" i="13"/>
  <c r="T190" i="13"/>
  <c r="S190" i="13"/>
  <c r="Z189" i="13"/>
  <c r="Y189" i="13"/>
  <c r="X189" i="13"/>
  <c r="W189" i="13"/>
  <c r="V189" i="13"/>
  <c r="U189" i="13"/>
  <c r="T189" i="13"/>
  <c r="S189" i="13"/>
  <c r="Z188" i="13"/>
  <c r="Y188" i="13"/>
  <c r="X188" i="13"/>
  <c r="W188" i="13"/>
  <c r="V188" i="13"/>
  <c r="U188" i="13"/>
  <c r="T188" i="13"/>
  <c r="S188" i="13"/>
  <c r="Z187" i="13"/>
  <c r="Y187" i="13"/>
  <c r="X187" i="13"/>
  <c r="W187" i="13"/>
  <c r="V187" i="13"/>
  <c r="U187" i="13"/>
  <c r="T187" i="13"/>
  <c r="S187" i="13"/>
  <c r="Z186" i="13"/>
  <c r="Y186" i="13"/>
  <c r="X186" i="13"/>
  <c r="W186" i="13"/>
  <c r="V186" i="13"/>
  <c r="U186" i="13"/>
  <c r="T186" i="13"/>
  <c r="S186" i="13"/>
  <c r="Z185" i="13"/>
  <c r="Y185" i="13"/>
  <c r="X185" i="13"/>
  <c r="W185" i="13"/>
  <c r="V185" i="13"/>
  <c r="U185" i="13"/>
  <c r="T185" i="13"/>
  <c r="S185" i="13"/>
  <c r="Z184" i="13"/>
  <c r="Y184" i="13"/>
  <c r="X184" i="13"/>
  <c r="W184" i="13"/>
  <c r="V184" i="13"/>
  <c r="U184" i="13"/>
  <c r="T184" i="13"/>
  <c r="S184" i="13"/>
  <c r="Z183" i="13"/>
  <c r="Y183" i="13"/>
  <c r="X183" i="13"/>
  <c r="W183" i="13"/>
  <c r="V183" i="13"/>
  <c r="U183" i="13"/>
  <c r="T183" i="13"/>
  <c r="S183" i="13"/>
  <c r="Z182" i="13"/>
  <c r="Y182" i="13"/>
  <c r="X182" i="13"/>
  <c r="W182" i="13"/>
  <c r="V182" i="13"/>
  <c r="U182" i="13"/>
  <c r="T182" i="13"/>
  <c r="S182" i="13"/>
  <c r="Z181" i="13"/>
  <c r="Y181" i="13"/>
  <c r="X181" i="13"/>
  <c r="W181" i="13"/>
  <c r="V181" i="13"/>
  <c r="U181" i="13"/>
  <c r="T181" i="13"/>
  <c r="S181" i="13"/>
  <c r="Z180" i="13"/>
  <c r="Y180" i="13"/>
  <c r="X180" i="13"/>
  <c r="W180" i="13"/>
  <c r="V180" i="13"/>
  <c r="U180" i="13"/>
  <c r="T180" i="13"/>
  <c r="S180" i="13"/>
  <c r="Z179" i="13"/>
  <c r="Y179" i="13"/>
  <c r="X179" i="13"/>
  <c r="W179" i="13"/>
  <c r="V179" i="13"/>
  <c r="U179" i="13"/>
  <c r="T179" i="13"/>
  <c r="S179" i="13"/>
  <c r="Z178" i="13"/>
  <c r="Y178" i="13"/>
  <c r="X178" i="13"/>
  <c r="W178" i="13"/>
  <c r="V178" i="13"/>
  <c r="U178" i="13"/>
  <c r="T178" i="13"/>
  <c r="S178" i="13"/>
  <c r="Z177" i="13"/>
  <c r="Y177" i="13"/>
  <c r="X177" i="13"/>
  <c r="W177" i="13"/>
  <c r="V177" i="13"/>
  <c r="U177" i="13"/>
  <c r="T177" i="13"/>
  <c r="S177" i="13"/>
  <c r="R194" i="13"/>
  <c r="Q194" i="13"/>
  <c r="P194" i="13"/>
  <c r="O194" i="13"/>
  <c r="N194" i="13"/>
  <c r="M194" i="13"/>
  <c r="R193" i="13"/>
  <c r="Q193" i="13"/>
  <c r="P193" i="13"/>
  <c r="O193" i="13"/>
  <c r="N193" i="13"/>
  <c r="M193" i="13"/>
  <c r="R192" i="13"/>
  <c r="Q192" i="13"/>
  <c r="P192" i="13"/>
  <c r="O192" i="13"/>
  <c r="N192" i="13"/>
  <c r="M192" i="13"/>
  <c r="R191" i="13"/>
  <c r="Q191" i="13"/>
  <c r="P191" i="13"/>
  <c r="O191" i="13"/>
  <c r="N191" i="13"/>
  <c r="M191" i="13"/>
  <c r="R190" i="13"/>
  <c r="Q190" i="13"/>
  <c r="P190" i="13"/>
  <c r="O190" i="13"/>
  <c r="N190" i="13"/>
  <c r="M190" i="13"/>
  <c r="R189" i="13"/>
  <c r="Q189" i="13"/>
  <c r="P189" i="13"/>
  <c r="O189" i="13"/>
  <c r="N189" i="13"/>
  <c r="M189" i="13"/>
  <c r="R188" i="13"/>
  <c r="Q188" i="13"/>
  <c r="P188" i="13"/>
  <c r="O188" i="13"/>
  <c r="N188" i="13"/>
  <c r="M188" i="13"/>
  <c r="R187" i="13"/>
  <c r="Q187" i="13"/>
  <c r="P187" i="13"/>
  <c r="O187" i="13"/>
  <c r="N187" i="13"/>
  <c r="M187" i="13"/>
  <c r="R186" i="13"/>
  <c r="Q186" i="13"/>
  <c r="P186" i="13"/>
  <c r="O186" i="13"/>
  <c r="N186" i="13"/>
  <c r="M186" i="13"/>
  <c r="R185" i="13"/>
  <c r="Q185" i="13"/>
  <c r="P185" i="13"/>
  <c r="O185" i="13"/>
  <c r="N185" i="13"/>
  <c r="M185" i="13"/>
  <c r="R184" i="13"/>
  <c r="Q184" i="13"/>
  <c r="P184" i="13"/>
  <c r="O184" i="13"/>
  <c r="N184" i="13"/>
  <c r="M184" i="13"/>
  <c r="R183" i="13"/>
  <c r="Q183" i="13"/>
  <c r="P183" i="13"/>
  <c r="O183" i="13"/>
  <c r="N183" i="13"/>
  <c r="M183" i="13"/>
  <c r="R182" i="13"/>
  <c r="Q182" i="13"/>
  <c r="P182" i="13"/>
  <c r="O182" i="13"/>
  <c r="N182" i="13"/>
  <c r="M182" i="13"/>
  <c r="R181" i="13"/>
  <c r="Q181" i="13"/>
  <c r="P181" i="13"/>
  <c r="O181" i="13"/>
  <c r="N181" i="13"/>
  <c r="M181" i="13"/>
  <c r="R180" i="13"/>
  <c r="Q180" i="13"/>
  <c r="P180" i="13"/>
  <c r="O180" i="13"/>
  <c r="N180" i="13"/>
  <c r="M180" i="13"/>
  <c r="R179" i="13"/>
  <c r="Q179" i="13"/>
  <c r="P179" i="13"/>
  <c r="O179" i="13"/>
  <c r="N179" i="13"/>
  <c r="M179" i="13"/>
  <c r="R178" i="13"/>
  <c r="Q178" i="13"/>
  <c r="P178" i="13"/>
  <c r="O178" i="13"/>
  <c r="N178" i="13"/>
  <c r="M178" i="13"/>
  <c r="R177" i="13"/>
  <c r="Q177" i="13"/>
  <c r="P177" i="13"/>
  <c r="O177" i="13"/>
  <c r="N177" i="13"/>
  <c r="M177" i="13"/>
  <c r="U206" i="13"/>
  <c r="T206" i="13"/>
  <c r="S206" i="13"/>
  <c r="R206" i="13"/>
  <c r="Q206" i="13"/>
  <c r="P206" i="13"/>
  <c r="O206" i="13"/>
  <c r="N206" i="13"/>
  <c r="M206" i="13"/>
  <c r="U205" i="13"/>
  <c r="T205" i="13"/>
  <c r="S205" i="13"/>
  <c r="R205" i="13"/>
  <c r="Q205" i="13"/>
  <c r="P205" i="13"/>
  <c r="O205" i="13"/>
  <c r="N205" i="13"/>
  <c r="M205" i="13"/>
  <c r="U204" i="13"/>
  <c r="T204" i="13"/>
  <c r="S204" i="13"/>
  <c r="R204" i="13"/>
  <c r="Q204" i="13"/>
  <c r="P204" i="13"/>
  <c r="O204" i="13"/>
  <c r="N204" i="13"/>
  <c r="M204" i="13"/>
  <c r="U203" i="13"/>
  <c r="T203" i="13"/>
  <c r="S203" i="13"/>
  <c r="R203" i="13"/>
  <c r="Q203" i="13"/>
  <c r="P203" i="13"/>
  <c r="O203" i="13"/>
  <c r="N203" i="13"/>
  <c r="M203" i="13"/>
  <c r="U202" i="13"/>
  <c r="T202" i="13"/>
  <c r="S202" i="13"/>
  <c r="R202" i="13"/>
  <c r="Q202" i="13"/>
  <c r="P202" i="13"/>
  <c r="O202" i="13"/>
  <c r="N202" i="13"/>
  <c r="M202" i="13"/>
  <c r="U201" i="13"/>
  <c r="T201" i="13"/>
  <c r="S201" i="13"/>
  <c r="R201" i="13"/>
  <c r="Q201" i="13"/>
  <c r="P201" i="13"/>
  <c r="O201" i="13"/>
  <c r="N201" i="13"/>
  <c r="M201" i="13"/>
  <c r="U200" i="13"/>
  <c r="T200" i="13"/>
  <c r="S200" i="13"/>
  <c r="R200" i="13"/>
  <c r="Q200" i="13"/>
  <c r="P200" i="13"/>
  <c r="O200" i="13"/>
  <c r="N200" i="13"/>
  <c r="M200" i="13"/>
  <c r="U199" i="13"/>
  <c r="T199" i="13"/>
  <c r="S199" i="13"/>
  <c r="R199" i="13"/>
  <c r="Q199" i="13"/>
  <c r="P199" i="13"/>
  <c r="O199" i="13"/>
  <c r="N199" i="13"/>
  <c r="M199" i="13"/>
  <c r="U198" i="13"/>
  <c r="T198" i="13"/>
  <c r="S198" i="13"/>
  <c r="R198" i="13"/>
  <c r="Q198" i="13"/>
  <c r="P198" i="13"/>
  <c r="O198" i="13"/>
  <c r="N198" i="13"/>
  <c r="M198" i="13"/>
  <c r="U197" i="13"/>
  <c r="T197" i="13"/>
  <c r="S197" i="13"/>
  <c r="R197" i="13"/>
  <c r="Q197" i="13"/>
  <c r="P197" i="13"/>
  <c r="O197" i="13"/>
  <c r="N197" i="13"/>
  <c r="M197" i="13"/>
  <c r="U196" i="13"/>
  <c r="T196" i="13"/>
  <c r="S196" i="13"/>
  <c r="R196" i="13"/>
  <c r="Q196" i="13"/>
  <c r="P196" i="13"/>
  <c r="O196" i="13"/>
  <c r="N196" i="13"/>
  <c r="M196" i="13"/>
  <c r="U195" i="13"/>
  <c r="T195" i="13"/>
  <c r="S195" i="13"/>
  <c r="R195" i="13"/>
  <c r="Q195" i="13"/>
  <c r="P195" i="13"/>
  <c r="O195" i="13"/>
  <c r="N195" i="13"/>
  <c r="M195" i="13"/>
  <c r="U226" i="13"/>
  <c r="T226" i="13"/>
  <c r="S226" i="13"/>
  <c r="R226" i="13"/>
  <c r="Q226" i="13"/>
  <c r="P226" i="13"/>
  <c r="O226" i="13"/>
  <c r="N226" i="13"/>
  <c r="M226" i="13"/>
  <c r="U225" i="13"/>
  <c r="T225" i="13"/>
  <c r="S225" i="13"/>
  <c r="R225" i="13"/>
  <c r="Q225" i="13"/>
  <c r="P225" i="13"/>
  <c r="O225" i="13"/>
  <c r="N225" i="13"/>
  <c r="M225" i="13"/>
  <c r="U224" i="13"/>
  <c r="T224" i="13"/>
  <c r="S224" i="13"/>
  <c r="R224" i="13"/>
  <c r="Q224" i="13"/>
  <c r="P224" i="13"/>
  <c r="O224" i="13"/>
  <c r="N224" i="13"/>
  <c r="M224" i="13"/>
  <c r="U223" i="13"/>
  <c r="T223" i="13"/>
  <c r="S223" i="13"/>
  <c r="R223" i="13"/>
  <c r="Q223" i="13"/>
  <c r="P223" i="13"/>
  <c r="O223" i="13"/>
  <c r="N223" i="13"/>
  <c r="M223" i="13"/>
  <c r="U222" i="13"/>
  <c r="T222" i="13"/>
  <c r="S222" i="13"/>
  <c r="R222" i="13"/>
  <c r="Q222" i="13"/>
  <c r="P222" i="13"/>
  <c r="O222" i="13"/>
  <c r="N222" i="13"/>
  <c r="M222" i="13"/>
  <c r="U221" i="13"/>
  <c r="T221" i="13"/>
  <c r="S221" i="13"/>
  <c r="R221" i="13"/>
  <c r="Q221" i="13"/>
  <c r="P221" i="13"/>
  <c r="O221" i="13"/>
  <c r="N221" i="13"/>
  <c r="M221" i="13"/>
  <c r="U220" i="13"/>
  <c r="T220" i="13"/>
  <c r="S220" i="13"/>
  <c r="R220" i="13"/>
  <c r="Q220" i="13"/>
  <c r="P220" i="13"/>
  <c r="O220" i="13"/>
  <c r="N220" i="13"/>
  <c r="M220" i="13"/>
  <c r="U219" i="13"/>
  <c r="T219" i="13"/>
  <c r="S219" i="13"/>
  <c r="R219" i="13"/>
  <c r="Q219" i="13"/>
  <c r="P219" i="13"/>
  <c r="O219" i="13"/>
  <c r="N219" i="13"/>
  <c r="M219" i="13"/>
  <c r="U218" i="13"/>
  <c r="T218" i="13"/>
  <c r="S218" i="13"/>
  <c r="R218" i="13"/>
  <c r="Q218" i="13"/>
  <c r="P218" i="13"/>
  <c r="O218" i="13"/>
  <c r="N218" i="13"/>
  <c r="M218" i="13"/>
  <c r="U217" i="13"/>
  <c r="T217" i="13"/>
  <c r="S217" i="13"/>
  <c r="R217" i="13"/>
  <c r="Q217" i="13"/>
  <c r="P217" i="13"/>
  <c r="O217" i="13"/>
  <c r="N217" i="13"/>
  <c r="M217" i="13"/>
  <c r="U216" i="13"/>
  <c r="T216" i="13"/>
  <c r="S216" i="13"/>
  <c r="R216" i="13"/>
  <c r="Q216" i="13"/>
  <c r="P216" i="13"/>
  <c r="O216" i="13"/>
  <c r="N216" i="13"/>
  <c r="M216" i="13"/>
  <c r="U215" i="13"/>
  <c r="T215" i="13"/>
  <c r="S215" i="13"/>
  <c r="R215" i="13"/>
  <c r="Q215" i="13"/>
  <c r="P215" i="13"/>
  <c r="O215" i="13"/>
  <c r="N215" i="13"/>
  <c r="M215" i="13"/>
  <c r="U214" i="13"/>
  <c r="T214" i="13"/>
  <c r="S214" i="13"/>
  <c r="R214" i="13"/>
  <c r="Q214" i="13"/>
  <c r="P214" i="13"/>
  <c r="O214" i="13"/>
  <c r="N214" i="13"/>
  <c r="M214" i="13"/>
  <c r="U213" i="13"/>
  <c r="T213" i="13"/>
  <c r="S213" i="13"/>
  <c r="R213" i="13"/>
  <c r="Q213" i="13"/>
  <c r="P213" i="13"/>
  <c r="O213" i="13"/>
  <c r="N213" i="13"/>
  <c r="M213" i="13"/>
  <c r="U212" i="13"/>
  <c r="T212" i="13"/>
  <c r="S212" i="13"/>
  <c r="R212" i="13"/>
  <c r="Q212" i="13"/>
  <c r="P212" i="13"/>
  <c r="O212" i="13"/>
  <c r="N212" i="13"/>
  <c r="M212" i="13"/>
  <c r="U211" i="13"/>
  <c r="T211" i="13"/>
  <c r="S211" i="13"/>
  <c r="R211" i="13"/>
  <c r="Q211" i="13"/>
  <c r="P211" i="13"/>
  <c r="O211" i="13"/>
  <c r="N211" i="13"/>
  <c r="M211" i="13"/>
  <c r="U210" i="13"/>
  <c r="T210" i="13"/>
  <c r="S210" i="13"/>
  <c r="R210" i="13"/>
  <c r="Q210" i="13"/>
  <c r="P210" i="13"/>
  <c r="O210" i="13"/>
  <c r="N210" i="13"/>
  <c r="M210" i="13"/>
  <c r="U209" i="13"/>
  <c r="T209" i="13"/>
  <c r="S209" i="13"/>
  <c r="R209" i="13"/>
  <c r="Q209" i="13"/>
  <c r="P209" i="13"/>
  <c r="O209" i="13"/>
  <c r="N209" i="13"/>
  <c r="M209" i="13"/>
  <c r="U208" i="13"/>
  <c r="T208" i="13"/>
  <c r="S208" i="13"/>
  <c r="R208" i="13"/>
  <c r="Q208" i="13"/>
  <c r="P208" i="13"/>
  <c r="O208" i="13"/>
  <c r="N208" i="13"/>
  <c r="M208" i="13"/>
  <c r="U207" i="13"/>
  <c r="T207" i="13"/>
  <c r="S207" i="13"/>
  <c r="R207" i="13"/>
  <c r="Q207" i="13"/>
  <c r="P207" i="13"/>
  <c r="O207" i="13"/>
  <c r="N207" i="13"/>
  <c r="M207" i="13"/>
  <c r="L226" i="13"/>
  <c r="K226" i="13"/>
  <c r="J226" i="13"/>
  <c r="I226" i="13"/>
  <c r="H226" i="13"/>
  <c r="G226" i="13"/>
  <c r="L225" i="13"/>
  <c r="K225" i="13"/>
  <c r="J225" i="13"/>
  <c r="I225" i="13"/>
  <c r="H225" i="13"/>
  <c r="G225" i="13"/>
  <c r="L224" i="13"/>
  <c r="K224" i="13"/>
  <c r="J224" i="13"/>
  <c r="I224" i="13"/>
  <c r="H224" i="13"/>
  <c r="G224" i="13"/>
  <c r="L223" i="13"/>
  <c r="K223" i="13"/>
  <c r="J223" i="13"/>
  <c r="I223" i="13"/>
  <c r="H223" i="13"/>
  <c r="G223" i="13"/>
  <c r="L222" i="13"/>
  <c r="K222" i="13"/>
  <c r="J222" i="13"/>
  <c r="I222" i="13"/>
  <c r="H222" i="13"/>
  <c r="G222" i="13"/>
  <c r="L221" i="13"/>
  <c r="K221" i="13"/>
  <c r="J221" i="13"/>
  <c r="I221" i="13"/>
  <c r="H221" i="13"/>
  <c r="G221" i="13"/>
  <c r="L220" i="13"/>
  <c r="K220" i="13"/>
  <c r="J220" i="13"/>
  <c r="I220" i="13"/>
  <c r="H220" i="13"/>
  <c r="G220" i="13"/>
  <c r="L219" i="13"/>
  <c r="K219" i="13"/>
  <c r="J219" i="13"/>
  <c r="I219" i="13"/>
  <c r="H219" i="13"/>
  <c r="G219" i="13"/>
  <c r="L218" i="13"/>
  <c r="K218" i="13"/>
  <c r="J218" i="13"/>
  <c r="I218" i="13"/>
  <c r="H218" i="13"/>
  <c r="G218" i="13"/>
  <c r="L217" i="13"/>
  <c r="K217" i="13"/>
  <c r="J217" i="13"/>
  <c r="I217" i="13"/>
  <c r="H217" i="13"/>
  <c r="G217" i="13"/>
  <c r="L216" i="13"/>
  <c r="K216" i="13"/>
  <c r="J216" i="13"/>
  <c r="I216" i="13"/>
  <c r="H216" i="13"/>
  <c r="G216" i="13"/>
  <c r="L215" i="13"/>
  <c r="K215" i="13"/>
  <c r="J215" i="13"/>
  <c r="I215" i="13"/>
  <c r="H215" i="13"/>
  <c r="G215" i="13"/>
  <c r="L206" i="13"/>
  <c r="K206" i="13"/>
  <c r="J206" i="13"/>
  <c r="I206" i="13"/>
  <c r="H206" i="13"/>
  <c r="G206" i="13"/>
  <c r="L205" i="13"/>
  <c r="K205" i="13"/>
  <c r="J205" i="13"/>
  <c r="I205" i="13"/>
  <c r="H205" i="13"/>
  <c r="G205" i="13"/>
  <c r="L204" i="13"/>
  <c r="K204" i="13"/>
  <c r="J204" i="13"/>
  <c r="I204" i="13"/>
  <c r="H204" i="13"/>
  <c r="G204" i="13"/>
  <c r="L203" i="13"/>
  <c r="K203" i="13"/>
  <c r="J203" i="13"/>
  <c r="I203" i="13"/>
  <c r="H203" i="13"/>
  <c r="G203" i="13"/>
  <c r="L202" i="13"/>
  <c r="K202" i="13"/>
  <c r="J202" i="13"/>
  <c r="I202" i="13"/>
  <c r="H202" i="13"/>
  <c r="G202" i="13"/>
  <c r="L201" i="13"/>
  <c r="K201" i="13"/>
  <c r="J201" i="13"/>
  <c r="I201" i="13"/>
  <c r="H201" i="13"/>
  <c r="G201" i="13"/>
  <c r="L200" i="13"/>
  <c r="K200" i="13"/>
  <c r="J200" i="13"/>
  <c r="I200" i="13"/>
  <c r="H200" i="13"/>
  <c r="G200" i="13"/>
  <c r="L199" i="13"/>
  <c r="K199" i="13"/>
  <c r="J199" i="13"/>
  <c r="I199" i="13"/>
  <c r="H199" i="13"/>
  <c r="G199" i="13"/>
  <c r="L198" i="13"/>
  <c r="K198" i="13"/>
  <c r="J198" i="13"/>
  <c r="I198" i="13"/>
  <c r="H198" i="13"/>
  <c r="G198" i="13"/>
  <c r="L197" i="13"/>
  <c r="K197" i="13"/>
  <c r="J197" i="13"/>
  <c r="I197" i="13"/>
  <c r="H197" i="13"/>
  <c r="G197" i="13"/>
  <c r="L196" i="13"/>
  <c r="K196" i="13"/>
  <c r="J196" i="13"/>
  <c r="I196" i="13"/>
  <c r="H196" i="13"/>
  <c r="G196" i="13"/>
  <c r="L195" i="13"/>
  <c r="K195" i="13"/>
  <c r="J195" i="13"/>
  <c r="I195" i="13"/>
  <c r="H195" i="13"/>
  <c r="G195" i="13"/>
  <c r="L194" i="13"/>
  <c r="K194" i="13"/>
  <c r="J194" i="13"/>
  <c r="I194" i="13"/>
  <c r="H194" i="13"/>
  <c r="G194" i="13"/>
  <c r="L193" i="13"/>
  <c r="K193" i="13"/>
  <c r="J193" i="13"/>
  <c r="I193" i="13"/>
  <c r="H193" i="13"/>
  <c r="G193" i="13"/>
  <c r="L192" i="13"/>
  <c r="K192" i="13"/>
  <c r="J192" i="13"/>
  <c r="I192" i="13"/>
  <c r="H192" i="13"/>
  <c r="G192" i="13"/>
  <c r="L191" i="13"/>
  <c r="K191" i="13"/>
  <c r="J191" i="13"/>
  <c r="I191" i="13"/>
  <c r="H191" i="13"/>
  <c r="G191" i="13"/>
  <c r="L190" i="13"/>
  <c r="K190" i="13"/>
  <c r="J190" i="13"/>
  <c r="I190" i="13"/>
  <c r="H190" i="13"/>
  <c r="G190" i="13"/>
  <c r="L189" i="13"/>
  <c r="K189" i="13"/>
  <c r="J189" i="13"/>
  <c r="I189" i="13"/>
  <c r="H189" i="13"/>
  <c r="G189" i="13"/>
  <c r="L188" i="13"/>
  <c r="K188" i="13"/>
  <c r="J188" i="13"/>
  <c r="I188" i="13"/>
  <c r="H188" i="13"/>
  <c r="G188" i="13"/>
  <c r="L187" i="13"/>
  <c r="K187" i="13"/>
  <c r="J187" i="13"/>
  <c r="I187" i="13"/>
  <c r="H187" i="13"/>
  <c r="G187" i="13"/>
  <c r="L186" i="13"/>
  <c r="K186" i="13"/>
  <c r="J186" i="13"/>
  <c r="I186" i="13"/>
  <c r="H186" i="13"/>
  <c r="G186" i="13"/>
  <c r="L185" i="13"/>
  <c r="K185" i="13"/>
  <c r="J185" i="13"/>
  <c r="I185" i="13"/>
  <c r="H185" i="13"/>
  <c r="G185" i="13"/>
  <c r="L184" i="13"/>
  <c r="K184" i="13"/>
  <c r="J184" i="13"/>
  <c r="I184" i="13"/>
  <c r="H184" i="13"/>
  <c r="G184" i="13"/>
  <c r="L183" i="13"/>
  <c r="K183" i="13"/>
  <c r="J183" i="13"/>
  <c r="I183" i="13"/>
  <c r="H183" i="13"/>
  <c r="G183" i="13"/>
  <c r="L182" i="13"/>
  <c r="K182" i="13"/>
  <c r="J182" i="13"/>
  <c r="I182" i="13"/>
  <c r="H182" i="13"/>
  <c r="G182" i="13"/>
  <c r="L181" i="13"/>
  <c r="K181" i="13"/>
  <c r="J181" i="13"/>
  <c r="I181" i="13"/>
  <c r="H181" i="13"/>
  <c r="G181" i="13"/>
  <c r="L180" i="13"/>
  <c r="K180" i="13"/>
  <c r="J180" i="13"/>
  <c r="I180" i="13"/>
  <c r="H180" i="13"/>
  <c r="G180" i="13"/>
  <c r="L179" i="13"/>
  <c r="K179" i="13"/>
  <c r="J179" i="13"/>
  <c r="I179" i="13"/>
  <c r="H179" i="13"/>
  <c r="G179" i="13"/>
  <c r="L178" i="13"/>
  <c r="K178" i="13"/>
  <c r="J178" i="13"/>
  <c r="I178" i="13"/>
  <c r="H178" i="13"/>
  <c r="G178" i="13"/>
  <c r="L177" i="13"/>
  <c r="K177" i="13"/>
  <c r="J177" i="13"/>
  <c r="I177" i="13"/>
  <c r="H177" i="13"/>
  <c r="G177" i="13"/>
  <c r="S110" i="13"/>
  <c r="R110" i="13"/>
  <c r="S109" i="13"/>
  <c r="R109" i="13"/>
  <c r="S108" i="13"/>
  <c r="R108" i="13"/>
  <c r="S107" i="13"/>
  <c r="R107" i="13"/>
  <c r="S106" i="13"/>
  <c r="R106" i="13"/>
  <c r="S105" i="13"/>
  <c r="R105" i="13"/>
  <c r="S104" i="13"/>
  <c r="R104" i="13"/>
  <c r="S103" i="13"/>
  <c r="R103" i="13"/>
  <c r="S102" i="13"/>
  <c r="R102" i="13"/>
  <c r="S101" i="13"/>
  <c r="R101" i="13"/>
  <c r="S100" i="13"/>
  <c r="R100" i="13"/>
  <c r="S99" i="13"/>
  <c r="R99" i="13"/>
  <c r="S98" i="13"/>
  <c r="R98" i="13"/>
  <c r="S97" i="13"/>
  <c r="R97" i="13"/>
  <c r="S96" i="13"/>
  <c r="R96" i="13"/>
  <c r="S95" i="13"/>
  <c r="R95" i="13"/>
  <c r="S94" i="13"/>
  <c r="R94" i="13"/>
  <c r="S93" i="13"/>
  <c r="R93" i="13"/>
  <c r="S92" i="13"/>
  <c r="R92" i="13"/>
  <c r="S91" i="13"/>
  <c r="R91" i="13"/>
  <c r="S90" i="13"/>
  <c r="R90" i="13"/>
  <c r="S89" i="13"/>
  <c r="R89" i="13"/>
  <c r="S88" i="13"/>
  <c r="R88" i="13"/>
  <c r="S87" i="13"/>
  <c r="R87" i="13"/>
  <c r="S86" i="13"/>
  <c r="R86" i="13"/>
  <c r="S85" i="13"/>
  <c r="R85" i="13"/>
  <c r="S84" i="13"/>
  <c r="R84" i="13"/>
  <c r="S83" i="13"/>
  <c r="R83" i="13"/>
  <c r="S82" i="13"/>
  <c r="R82" i="13"/>
  <c r="Q93" i="13"/>
  <c r="Q92" i="13"/>
  <c r="Q91" i="13"/>
  <c r="Q90" i="13"/>
  <c r="Q89" i="13"/>
  <c r="Q88" i="13"/>
  <c r="Q87" i="13"/>
  <c r="Q86" i="13"/>
  <c r="Q85" i="13"/>
  <c r="Q84" i="13"/>
  <c r="Q83" i="13"/>
  <c r="Q82" i="13"/>
  <c r="Q110" i="13"/>
  <c r="Q109" i="13"/>
  <c r="Q108" i="13"/>
  <c r="Q107" i="13"/>
  <c r="Q106" i="13"/>
  <c r="Q105" i="13"/>
  <c r="Q101" i="13"/>
  <c r="Q100" i="13"/>
  <c r="Q99" i="13"/>
  <c r="Q98" i="13"/>
  <c r="Q97" i="13"/>
  <c r="Q96" i="13"/>
  <c r="O110" i="13"/>
  <c r="O109" i="13"/>
  <c r="O108" i="13"/>
  <c r="O107" i="13"/>
  <c r="O106" i="13"/>
  <c r="O105" i="13"/>
  <c r="O104" i="13"/>
  <c r="O103" i="13"/>
  <c r="O102" i="13"/>
  <c r="O101" i="13"/>
  <c r="O100" i="13"/>
  <c r="P110" i="13"/>
  <c r="P109" i="13"/>
  <c r="P108" i="13"/>
  <c r="P107" i="13"/>
  <c r="P106" i="13"/>
  <c r="P105" i="13"/>
  <c r="P104" i="13"/>
  <c r="P103" i="13"/>
  <c r="P102" i="13"/>
  <c r="P101" i="13"/>
  <c r="P100" i="13"/>
  <c r="P99" i="13"/>
  <c r="P98" i="13"/>
  <c r="P97" i="13"/>
  <c r="P96" i="13"/>
  <c r="P95" i="13"/>
  <c r="P94" i="13"/>
  <c r="P93" i="13"/>
  <c r="O93" i="13"/>
  <c r="P92" i="13"/>
  <c r="O92" i="13"/>
  <c r="P91" i="13"/>
  <c r="O91" i="13"/>
  <c r="P90" i="13"/>
  <c r="O90" i="13"/>
  <c r="P89" i="13"/>
  <c r="O89" i="13"/>
  <c r="P88" i="13"/>
  <c r="O88" i="13"/>
  <c r="P87" i="13"/>
  <c r="O87" i="13"/>
  <c r="P86" i="13"/>
  <c r="O86" i="13"/>
  <c r="P85" i="13"/>
  <c r="O85" i="13"/>
  <c r="P84" i="13"/>
  <c r="O84" i="13"/>
  <c r="P83" i="13"/>
  <c r="O83" i="13"/>
  <c r="P82" i="13"/>
  <c r="O82" i="13"/>
  <c r="N93" i="13"/>
  <c r="M93" i="13"/>
  <c r="L93" i="13"/>
  <c r="N92" i="13"/>
  <c r="M92" i="13"/>
  <c r="L92" i="13"/>
  <c r="N91" i="13"/>
  <c r="M91" i="13"/>
  <c r="L91" i="13"/>
  <c r="N90" i="13"/>
  <c r="M90" i="13"/>
  <c r="L90" i="13"/>
  <c r="N89" i="13"/>
  <c r="M89" i="13"/>
  <c r="L89" i="13"/>
  <c r="N88" i="13"/>
  <c r="M88" i="13"/>
  <c r="L88" i="13"/>
  <c r="N87" i="13"/>
  <c r="M87" i="13"/>
  <c r="L87" i="13"/>
  <c r="N86" i="13"/>
  <c r="M86" i="13"/>
  <c r="L86" i="13"/>
  <c r="N85" i="13"/>
  <c r="M85" i="13"/>
  <c r="L85" i="13"/>
  <c r="N84" i="13"/>
  <c r="M84" i="13"/>
  <c r="L84" i="13"/>
  <c r="N83" i="13"/>
  <c r="M83" i="13"/>
  <c r="L83" i="13"/>
  <c r="N82" i="13"/>
  <c r="M82" i="13"/>
  <c r="L82" i="13"/>
  <c r="N110" i="13"/>
  <c r="M110" i="13"/>
  <c r="L110" i="13"/>
  <c r="N109" i="13"/>
  <c r="M109" i="13"/>
  <c r="L109" i="13"/>
  <c r="N108" i="13"/>
  <c r="M108" i="13"/>
  <c r="L108" i="13"/>
  <c r="N107" i="13"/>
  <c r="M107" i="13"/>
  <c r="L107" i="13"/>
  <c r="N106" i="13"/>
  <c r="M106" i="13"/>
  <c r="L106" i="13"/>
  <c r="N105" i="13"/>
  <c r="M105" i="13"/>
  <c r="L105" i="13"/>
  <c r="N104" i="13"/>
  <c r="M104" i="13"/>
  <c r="L104" i="13"/>
  <c r="N103" i="13"/>
  <c r="M103" i="13"/>
  <c r="L103" i="13"/>
  <c r="N102" i="13"/>
  <c r="M102" i="13"/>
  <c r="L102" i="13"/>
  <c r="N101" i="13"/>
  <c r="M101" i="13"/>
  <c r="L101" i="13"/>
  <c r="N100" i="13"/>
  <c r="M100" i="13"/>
  <c r="L100" i="13"/>
  <c r="N99" i="13"/>
  <c r="M99" i="13"/>
  <c r="L99" i="13"/>
  <c r="N98" i="13"/>
  <c r="M98" i="13"/>
  <c r="L98" i="13"/>
  <c r="N97" i="13"/>
  <c r="M97" i="13"/>
  <c r="L97" i="13"/>
  <c r="N96" i="13"/>
  <c r="M96" i="13"/>
  <c r="L96" i="13"/>
  <c r="K110" i="13"/>
  <c r="J110" i="13"/>
  <c r="I110" i="13"/>
  <c r="H110" i="13"/>
  <c r="G110" i="13"/>
  <c r="K109" i="13"/>
  <c r="J109" i="13"/>
  <c r="I109" i="13"/>
  <c r="H109" i="13"/>
  <c r="G109" i="13"/>
  <c r="K108" i="13"/>
  <c r="J108" i="13"/>
  <c r="I108" i="13"/>
  <c r="H108" i="13"/>
  <c r="G108" i="13"/>
  <c r="K107" i="13"/>
  <c r="J107" i="13"/>
  <c r="I107" i="13"/>
  <c r="H107" i="13"/>
  <c r="G107" i="13"/>
  <c r="K106" i="13"/>
  <c r="J106" i="13"/>
  <c r="I106" i="13"/>
  <c r="H106" i="13"/>
  <c r="G106" i="13"/>
  <c r="K105" i="13"/>
  <c r="J105" i="13"/>
  <c r="I105" i="13"/>
  <c r="H105" i="13"/>
  <c r="G105" i="13"/>
  <c r="K101" i="13"/>
  <c r="J101" i="13"/>
  <c r="K100" i="13"/>
  <c r="J100" i="13"/>
  <c r="K91" i="13"/>
  <c r="J91" i="13"/>
  <c r="K90" i="13"/>
  <c r="J90" i="13"/>
  <c r="K89" i="13"/>
  <c r="J89" i="13"/>
  <c r="K88" i="13"/>
  <c r="J88" i="13"/>
  <c r="K87" i="13"/>
  <c r="J87" i="13"/>
  <c r="K86" i="13"/>
  <c r="J86" i="13"/>
  <c r="K85" i="13"/>
  <c r="J85" i="13"/>
  <c r="K84" i="13"/>
  <c r="J84" i="13"/>
  <c r="K83" i="13"/>
  <c r="J83" i="13"/>
  <c r="K82" i="13"/>
  <c r="J82" i="13"/>
  <c r="K99" i="13"/>
  <c r="J99" i="13"/>
  <c r="I99" i="13"/>
  <c r="H99" i="13"/>
  <c r="K98" i="13"/>
  <c r="J98" i="13"/>
  <c r="I98" i="13"/>
  <c r="H98" i="13"/>
  <c r="K97" i="13"/>
  <c r="J97" i="13"/>
  <c r="I97" i="13"/>
  <c r="H97" i="13"/>
  <c r="K96" i="13"/>
  <c r="J96" i="13"/>
  <c r="I96" i="13"/>
  <c r="H96" i="13"/>
  <c r="G99" i="13"/>
  <c r="G98" i="13"/>
  <c r="G97" i="13"/>
  <c r="G96" i="13"/>
  <c r="G95" i="13"/>
  <c r="G94" i="13"/>
  <c r="K95" i="13"/>
  <c r="K94" i="13"/>
  <c r="K93" i="13"/>
  <c r="J93" i="13"/>
  <c r="I93" i="13"/>
  <c r="I85" i="13"/>
  <c r="H85" i="13"/>
  <c r="G85" i="13"/>
  <c r="I84" i="13"/>
  <c r="H84" i="13"/>
  <c r="G84" i="13"/>
  <c r="I83" i="13"/>
  <c r="H83" i="13"/>
  <c r="G83" i="13"/>
  <c r="I82" i="13"/>
  <c r="H82" i="13"/>
  <c r="G82" i="13"/>
  <c r="F110" i="13"/>
  <c r="E110" i="13"/>
  <c r="F109" i="13"/>
  <c r="E109" i="13"/>
  <c r="F108" i="13"/>
  <c r="E108" i="13"/>
  <c r="F107" i="13"/>
  <c r="E107" i="13"/>
  <c r="F106" i="13"/>
  <c r="E106" i="13"/>
  <c r="F105" i="13"/>
  <c r="E105" i="13"/>
  <c r="F104" i="13"/>
  <c r="E104" i="13"/>
  <c r="F103" i="13"/>
  <c r="E103" i="13"/>
  <c r="F102" i="13"/>
  <c r="E102" i="13"/>
  <c r="F101" i="13"/>
  <c r="E101" i="13"/>
  <c r="F100" i="13"/>
  <c r="E100" i="13"/>
  <c r="F99" i="13"/>
  <c r="E99" i="13"/>
  <c r="F98" i="13"/>
  <c r="E98" i="13"/>
  <c r="F97" i="13"/>
  <c r="E97" i="13"/>
  <c r="F96" i="13"/>
  <c r="E96" i="13"/>
  <c r="F95" i="13"/>
  <c r="E95" i="13"/>
  <c r="F94" i="13"/>
  <c r="E94" i="13"/>
  <c r="F93" i="13"/>
  <c r="E93" i="13"/>
  <c r="F92" i="13"/>
  <c r="E92" i="13"/>
  <c r="F91" i="13"/>
  <c r="E91" i="13"/>
  <c r="F90" i="13"/>
  <c r="E90" i="13"/>
  <c r="F89" i="13"/>
  <c r="E89" i="13"/>
  <c r="F88" i="13"/>
  <c r="E88" i="13"/>
  <c r="F87" i="13"/>
  <c r="E87" i="13"/>
  <c r="F86" i="13"/>
  <c r="E86" i="13"/>
  <c r="F85" i="13"/>
  <c r="E85" i="13"/>
  <c r="F84" i="13"/>
  <c r="E84" i="13"/>
  <c r="F83" i="13"/>
  <c r="E83" i="13"/>
  <c r="F82" i="13"/>
  <c r="E82" i="13"/>
  <c r="AK37" i="13"/>
  <c r="AJ37" i="13"/>
  <c r="AI37" i="13"/>
  <c r="AH37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AK36" i="13"/>
  <c r="AJ36" i="13"/>
  <c r="AI36" i="13"/>
  <c r="AH36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AK34" i="13"/>
  <c r="AJ34" i="13"/>
  <c r="AI34" i="13"/>
  <c r="AH34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AK33" i="13"/>
  <c r="AJ33" i="13"/>
  <c r="AI33" i="13"/>
  <c r="AH33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AK32" i="13"/>
  <c r="AJ32" i="13"/>
  <c r="AI32" i="13"/>
  <c r="AH32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AK31" i="13"/>
  <c r="AJ31" i="13"/>
  <c r="AI31" i="13"/>
  <c r="AH31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AK30" i="13"/>
  <c r="AJ30" i="13"/>
  <c r="AI30" i="13"/>
  <c r="AH30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AK29" i="13"/>
  <c r="AJ29" i="13"/>
  <c r="AI29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AK28" i="13"/>
  <c r="AJ28" i="13"/>
  <c r="AI28" i="13"/>
  <c r="AH28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AK27" i="13"/>
  <c r="AJ27" i="13"/>
  <c r="AI27" i="13"/>
  <c r="AH27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AK26" i="13"/>
  <c r="AJ26" i="13"/>
  <c r="AI26" i="13"/>
  <c r="AH26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AK25" i="13"/>
  <c r="AJ25" i="13"/>
  <c r="AI25" i="13"/>
  <c r="AH25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AK24" i="13"/>
  <c r="AJ24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AK22" i="13"/>
  <c r="AJ22" i="13"/>
  <c r="AI22" i="13"/>
  <c r="AH22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AK20" i="13"/>
  <c r="AJ20" i="13"/>
  <c r="AI20" i="13"/>
  <c r="AH20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AK19" i="13"/>
  <c r="AJ19" i="13"/>
  <c r="AI19" i="13"/>
  <c r="AH19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AI15" i="13"/>
  <c r="AH15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AI14" i="13"/>
  <c r="AH14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AI13" i="13"/>
  <c r="AH13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AI12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T85" i="2" l="1"/>
  <c r="B301" i="3"/>
  <c r="T90" i="2"/>
  <c r="AA196" i="1"/>
  <c r="T93" i="1"/>
  <c r="T89" i="1"/>
  <c r="T85" i="1"/>
  <c r="AA189" i="1"/>
  <c r="AA224" i="1"/>
  <c r="T104" i="1"/>
  <c r="AJ57" i="1"/>
  <c r="AA177" i="1"/>
  <c r="S121" i="1"/>
  <c r="T109" i="1"/>
  <c r="T105" i="1"/>
  <c r="AJ47" i="1"/>
  <c r="AJ43" i="1"/>
  <c r="AJ58" i="1"/>
  <c r="AJ49" i="1"/>
  <c r="AJ15" i="1"/>
  <c r="AJ13" i="1"/>
  <c r="AJ54" i="1"/>
  <c r="AA208" i="2"/>
  <c r="T107" i="2"/>
  <c r="AA187" i="2"/>
  <c r="AE160" i="2"/>
  <c r="CI185" i="2"/>
  <c r="CC185" i="2"/>
  <c r="CH185" i="2"/>
  <c r="CB185" i="2" s="1"/>
  <c r="AA185" i="2" s="1"/>
  <c r="T91" i="2"/>
  <c r="AA216" i="2"/>
  <c r="AA184" i="2"/>
  <c r="AE160" i="1"/>
  <c r="T110" i="1"/>
  <c r="T90" i="1"/>
  <c r="AL36" i="1"/>
  <c r="AL28" i="2"/>
  <c r="AJ14" i="2"/>
  <c r="AJ49" i="2"/>
  <c r="AJ43" i="2"/>
  <c r="AL24" i="2"/>
  <c r="AL20" i="2"/>
  <c r="AA217" i="3"/>
  <c r="AA196" i="3"/>
  <c r="CH181" i="1"/>
  <c r="CB181" i="1" s="1"/>
  <c r="AA181" i="1" s="1"/>
  <c r="CC181" i="1"/>
  <c r="AA214" i="1"/>
  <c r="AA217" i="1"/>
  <c r="AA207" i="1"/>
  <c r="S118" i="1"/>
  <c r="AA197" i="1"/>
  <c r="Q239" i="1"/>
  <c r="AA184" i="1"/>
  <c r="AA222" i="2"/>
  <c r="AA206" i="2"/>
  <c r="AA195" i="2"/>
  <c r="AJ15" i="2"/>
  <c r="AL22" i="2"/>
  <c r="T87" i="2"/>
  <c r="CH45" i="2"/>
  <c r="CB45" i="2" s="1"/>
  <c r="AJ45" i="2" s="1"/>
  <c r="CD45" i="2"/>
  <c r="CK53" i="2"/>
  <c r="CH53" i="2"/>
  <c r="CB53" i="2" s="1"/>
  <c r="AJ53" i="2" s="1"/>
  <c r="AA182" i="1"/>
  <c r="AJ15" i="3"/>
  <c r="AE163" i="3"/>
  <c r="AJ58" i="3"/>
  <c r="AE161" i="3"/>
  <c r="CI181" i="2"/>
  <c r="CH181" i="2"/>
  <c r="CB181" i="2" s="1"/>
  <c r="CC181" i="2"/>
  <c r="AE163" i="2"/>
  <c r="S120" i="2"/>
  <c r="CJ51" i="2"/>
  <c r="CE51" i="2"/>
  <c r="CI51" i="2"/>
  <c r="CC51" i="2"/>
  <c r="CH51" i="2"/>
  <c r="CB51" i="2" s="1"/>
  <c r="CK51" i="2"/>
  <c r="CD51" i="2"/>
  <c r="CI33" i="2"/>
  <c r="CE33" i="2"/>
  <c r="CH33" i="2"/>
  <c r="CB33" i="2" s="1"/>
  <c r="CC33" i="2"/>
  <c r="CL33" i="2"/>
  <c r="CK33" i="2"/>
  <c r="CD33" i="2"/>
  <c r="CJ33" i="2"/>
  <c r="CF33" i="2"/>
  <c r="CI29" i="2"/>
  <c r="CE29" i="2"/>
  <c r="CH29" i="2"/>
  <c r="CB29" i="2" s="1"/>
  <c r="CC29" i="2"/>
  <c r="CL29" i="2"/>
  <c r="CK29" i="2"/>
  <c r="CD29" i="2"/>
  <c r="CF29" i="2"/>
  <c r="CJ29" i="2"/>
  <c r="AE161" i="2"/>
  <c r="Q240" i="2"/>
  <c r="AJ59" i="2"/>
  <c r="CJ46" i="2"/>
  <c r="CE46" i="2"/>
  <c r="CH46" i="2"/>
  <c r="CB46" i="2" s="1"/>
  <c r="CD46" i="2"/>
  <c r="CK46" i="2"/>
  <c r="CC46" i="2"/>
  <c r="CI46" i="2"/>
  <c r="CJ44" i="2"/>
  <c r="CD44" i="2"/>
  <c r="CK44" i="2"/>
  <c r="CE44" i="2"/>
  <c r="CH44" i="2"/>
  <c r="CB44" i="2" s="1"/>
  <c r="AL23" i="2"/>
  <c r="AJ12" i="2"/>
  <c r="AJ54" i="2"/>
  <c r="CH50" i="2"/>
  <c r="CB50" i="2" s="1"/>
  <c r="CC50" i="2"/>
  <c r="D56" i="2"/>
  <c r="CK50" i="2"/>
  <c r="CE50" i="2"/>
  <c r="CJ50" i="2"/>
  <c r="CI50" i="2"/>
  <c r="CD50" i="2"/>
  <c r="D38" i="2"/>
  <c r="A301" i="2" s="1"/>
  <c r="CI189" i="2"/>
  <c r="CH189" i="2"/>
  <c r="CB189" i="2" s="1"/>
  <c r="CC189" i="2"/>
  <c r="CI34" i="2"/>
  <c r="CE34" i="2"/>
  <c r="CH34" i="2"/>
  <c r="CB34" i="2" s="1"/>
  <c r="CC34" i="2"/>
  <c r="CL34" i="2"/>
  <c r="CK34" i="2"/>
  <c r="CD34" i="2"/>
  <c r="CJ34" i="2"/>
  <c r="CF34" i="2"/>
  <c r="CI30" i="2"/>
  <c r="CE30" i="2"/>
  <c r="CH30" i="2"/>
  <c r="CB30" i="2" s="1"/>
  <c r="CC30" i="2"/>
  <c r="CL30" i="2"/>
  <c r="CK30" i="2"/>
  <c r="CD30" i="2"/>
  <c r="CF30" i="2"/>
  <c r="CJ30" i="2"/>
  <c r="CI213" i="2"/>
  <c r="CH213" i="2"/>
  <c r="CB213" i="2" s="1"/>
  <c r="CC213" i="2"/>
  <c r="T84" i="2"/>
  <c r="CJ55" i="2"/>
  <c r="CE55" i="2"/>
  <c r="CI55" i="2"/>
  <c r="CC55" i="2"/>
  <c r="CH55" i="2"/>
  <c r="CB55" i="2" s="1"/>
  <c r="CK55" i="2"/>
  <c r="CD55" i="2"/>
  <c r="CI32" i="2"/>
  <c r="CE32" i="2"/>
  <c r="CH32" i="2"/>
  <c r="CB32" i="2" s="1"/>
  <c r="CC32" i="2"/>
  <c r="CL32" i="2"/>
  <c r="CK32" i="2"/>
  <c r="CD32" i="2"/>
  <c r="CF32" i="2"/>
  <c r="CJ32" i="2"/>
  <c r="T82" i="2"/>
  <c r="AJ52" i="2"/>
  <c r="CL37" i="2"/>
  <c r="CH37" i="2"/>
  <c r="CB37" i="2" s="1"/>
  <c r="CD37" i="2"/>
  <c r="CK37" i="2"/>
  <c r="CF37" i="2"/>
  <c r="CE37" i="2"/>
  <c r="CJ37" i="2"/>
  <c r="CI37" i="2"/>
  <c r="CC37" i="2"/>
  <c r="AL27" i="2"/>
  <c r="AJ13" i="2"/>
  <c r="CH183" i="2"/>
  <c r="CB183" i="2" s="1"/>
  <c r="CI183" i="2"/>
  <c r="CC183" i="2"/>
  <c r="T105" i="2"/>
  <c r="S116" i="2"/>
  <c r="CI31" i="2"/>
  <c r="CE31" i="2"/>
  <c r="CH31" i="2"/>
  <c r="CB31" i="2" s="1"/>
  <c r="CC31" i="2"/>
  <c r="CL31" i="2"/>
  <c r="CK31" i="2"/>
  <c r="CD31" i="2"/>
  <c r="CJ31" i="2"/>
  <c r="CF31" i="2"/>
  <c r="AE162" i="2"/>
  <c r="T83" i="2"/>
  <c r="CL36" i="2"/>
  <c r="CH36" i="2"/>
  <c r="CB36" i="2" s="1"/>
  <c r="CD36" i="2"/>
  <c r="CK36" i="2"/>
  <c r="CF36" i="2"/>
  <c r="CE36" i="2"/>
  <c r="CJ36" i="2"/>
  <c r="CI36" i="2"/>
  <c r="CC36" i="2"/>
  <c r="AL25" i="2"/>
  <c r="CI31" i="1"/>
  <c r="CE31" i="1"/>
  <c r="CH31" i="1"/>
  <c r="CB31" i="1" s="1"/>
  <c r="CC31" i="1"/>
  <c r="CK31" i="1"/>
  <c r="CJ31" i="1"/>
  <c r="CD31" i="1"/>
  <c r="CL31" i="1"/>
  <c r="CF31" i="1"/>
  <c r="CI27" i="1"/>
  <c r="CE27" i="1"/>
  <c r="CH27" i="1"/>
  <c r="CB27" i="1" s="1"/>
  <c r="CC27" i="1"/>
  <c r="CK27" i="1"/>
  <c r="CL27" i="1"/>
  <c r="CF27" i="1"/>
  <c r="CJ27" i="1"/>
  <c r="CD27" i="1"/>
  <c r="CI23" i="1"/>
  <c r="CE23" i="1"/>
  <c r="CH23" i="1"/>
  <c r="CB23" i="1" s="1"/>
  <c r="CC23" i="1"/>
  <c r="CL23" i="1"/>
  <c r="CK23" i="1"/>
  <c r="CF23" i="1"/>
  <c r="CJ23" i="1"/>
  <c r="CD23" i="1"/>
  <c r="Q236" i="1"/>
  <c r="T82" i="1"/>
  <c r="AA206" i="1"/>
  <c r="T108" i="1"/>
  <c r="T100" i="1"/>
  <c r="T107" i="1"/>
  <c r="AE162" i="1"/>
  <c r="CJ51" i="1"/>
  <c r="CE51" i="1"/>
  <c r="CI51" i="1"/>
  <c r="CC51" i="1"/>
  <c r="CH51" i="1"/>
  <c r="CB51" i="1" s="1"/>
  <c r="CK51" i="1"/>
  <c r="CD51" i="1"/>
  <c r="CI34" i="1"/>
  <c r="CE34" i="1"/>
  <c r="CH34" i="1"/>
  <c r="CB34" i="1" s="1"/>
  <c r="CC34" i="1"/>
  <c r="CL34" i="1"/>
  <c r="CF34" i="1"/>
  <c r="CJ34" i="1"/>
  <c r="CD34" i="1"/>
  <c r="CK34" i="1"/>
  <c r="CI30" i="1"/>
  <c r="CE30" i="1"/>
  <c r="CH30" i="1"/>
  <c r="CB30" i="1" s="1"/>
  <c r="CC30" i="1"/>
  <c r="CF30" i="1"/>
  <c r="CJ30" i="1"/>
  <c r="CD30" i="1"/>
  <c r="CL30" i="1"/>
  <c r="CK30" i="1"/>
  <c r="CI26" i="1"/>
  <c r="CE26" i="1"/>
  <c r="CH26" i="1"/>
  <c r="CB26" i="1" s="1"/>
  <c r="CC26" i="1"/>
  <c r="CF26" i="1"/>
  <c r="CL26" i="1"/>
  <c r="CK26" i="1"/>
  <c r="CD26" i="1"/>
  <c r="CJ26" i="1"/>
  <c r="CI22" i="1"/>
  <c r="CE22" i="1"/>
  <c r="CH22" i="1"/>
  <c r="CB22" i="1" s="1"/>
  <c r="CC22" i="1"/>
  <c r="CF22" i="1"/>
  <c r="CL22" i="1"/>
  <c r="CK22" i="1"/>
  <c r="CD22" i="1"/>
  <c r="CJ22" i="1"/>
  <c r="T92" i="1"/>
  <c r="T84" i="1"/>
  <c r="AJ52" i="1"/>
  <c r="AJ50" i="1"/>
  <c r="AJ12" i="1"/>
  <c r="T99" i="1"/>
  <c r="T91" i="1"/>
  <c r="T87" i="1"/>
  <c r="T83" i="1"/>
  <c r="AA222" i="1"/>
  <c r="CJ55" i="1"/>
  <c r="CE55" i="1"/>
  <c r="CI55" i="1"/>
  <c r="CC55" i="1"/>
  <c r="CK55" i="1"/>
  <c r="CH55" i="1"/>
  <c r="CB55" i="1" s="1"/>
  <c r="CD55" i="1"/>
  <c r="CI33" i="1"/>
  <c r="CE33" i="1"/>
  <c r="CH33" i="1"/>
  <c r="CB33" i="1" s="1"/>
  <c r="CC33" i="1"/>
  <c r="CL33" i="1"/>
  <c r="CK33" i="1"/>
  <c r="CF33" i="1"/>
  <c r="CJ33" i="1"/>
  <c r="CD33" i="1"/>
  <c r="CI29" i="1"/>
  <c r="CE29" i="1"/>
  <c r="CH29" i="1"/>
  <c r="CB29" i="1" s="1"/>
  <c r="CC29" i="1"/>
  <c r="CL29" i="1"/>
  <c r="CK29" i="1"/>
  <c r="CF29" i="1"/>
  <c r="CJ29" i="1"/>
  <c r="CD29" i="1"/>
  <c r="CI25" i="1"/>
  <c r="CE25" i="1"/>
  <c r="CH25" i="1"/>
  <c r="CB25" i="1" s="1"/>
  <c r="CC25" i="1"/>
  <c r="CK25" i="1"/>
  <c r="CL25" i="1"/>
  <c r="CF25" i="1"/>
  <c r="CD25" i="1"/>
  <c r="CJ25" i="1"/>
  <c r="AE161" i="1"/>
  <c r="T86" i="1"/>
  <c r="AA204" i="1"/>
  <c r="AJ45" i="1"/>
  <c r="CJ20" i="1"/>
  <c r="CF20" i="1"/>
  <c r="CH20" i="1"/>
  <c r="CC20" i="1"/>
  <c r="CL20" i="1"/>
  <c r="CK20" i="1"/>
  <c r="CE20" i="1"/>
  <c r="CD20" i="1"/>
  <c r="CI20" i="1"/>
  <c r="AA190" i="1"/>
  <c r="S116" i="1"/>
  <c r="S119" i="1"/>
  <c r="T88" i="1"/>
  <c r="CI32" i="1"/>
  <c r="CE32" i="1"/>
  <c r="CH32" i="1"/>
  <c r="CB32" i="1" s="1"/>
  <c r="CC32" i="1"/>
  <c r="CF32" i="1"/>
  <c r="CL32" i="1"/>
  <c r="CK32" i="1"/>
  <c r="CJ32" i="1"/>
  <c r="CD32" i="1"/>
  <c r="CI28" i="1"/>
  <c r="CE28" i="1"/>
  <c r="CH28" i="1"/>
  <c r="CB28" i="1" s="1"/>
  <c r="CC28" i="1"/>
  <c r="CF28" i="1"/>
  <c r="CL28" i="1"/>
  <c r="CK28" i="1"/>
  <c r="CJ28" i="1"/>
  <c r="CD28" i="1"/>
  <c r="CI24" i="1"/>
  <c r="CE24" i="1"/>
  <c r="CH24" i="1"/>
  <c r="CB24" i="1" s="1"/>
  <c r="CC24" i="1"/>
  <c r="CL24" i="1"/>
  <c r="CF24" i="1"/>
  <c r="CK24" i="1"/>
  <c r="CJ24" i="1"/>
  <c r="CD24" i="1"/>
  <c r="AJ44" i="1"/>
  <c r="AL19" i="1"/>
  <c r="T106" i="1"/>
  <c r="AE163" i="1"/>
  <c r="D56" i="1"/>
  <c r="A301" i="1" s="1"/>
  <c r="E246" i="13"/>
  <c r="D246" i="13"/>
  <c r="CH240" i="13"/>
  <c r="CB240" i="13" s="1"/>
  <c r="D240" i="13"/>
  <c r="CI240" i="13" s="1"/>
  <c r="CH239" i="13"/>
  <c r="CB239" i="13" s="1"/>
  <c r="D239" i="13"/>
  <c r="CI239" i="13" s="1"/>
  <c r="CH237" i="13"/>
  <c r="CB237" i="13" s="1"/>
  <c r="D237" i="13"/>
  <c r="CI237" i="13" s="1"/>
  <c r="CH236" i="13"/>
  <c r="CB236" i="13" s="1"/>
  <c r="D236" i="13"/>
  <c r="CI236" i="13" s="1"/>
  <c r="CH235" i="13"/>
  <c r="CB235" i="13" s="1"/>
  <c r="D235" i="13"/>
  <c r="CI235" i="13" s="1"/>
  <c r="Z230" i="13"/>
  <c r="Y230" i="13"/>
  <c r="X230" i="13"/>
  <c r="W230" i="13"/>
  <c r="V230" i="13"/>
  <c r="U230" i="13"/>
  <c r="T230" i="13"/>
  <c r="S230" i="13"/>
  <c r="R230" i="13"/>
  <c r="Q230" i="13"/>
  <c r="P230" i="13"/>
  <c r="O230" i="13"/>
  <c r="N230" i="13"/>
  <c r="M230" i="13"/>
  <c r="L230" i="13"/>
  <c r="K230" i="13"/>
  <c r="J230" i="13"/>
  <c r="I230" i="13"/>
  <c r="H230" i="13"/>
  <c r="G230" i="13"/>
  <c r="Z229" i="13"/>
  <c r="Y229" i="13"/>
  <c r="X229" i="13"/>
  <c r="W229" i="13"/>
  <c r="V229" i="13"/>
  <c r="U229" i="13"/>
  <c r="T229" i="13"/>
  <c r="S229" i="13"/>
  <c r="R229" i="13"/>
  <c r="Q229" i="13"/>
  <c r="P229" i="13"/>
  <c r="O229" i="13"/>
  <c r="N229" i="13"/>
  <c r="M229" i="13"/>
  <c r="L229" i="13"/>
  <c r="K229" i="13"/>
  <c r="J229" i="13"/>
  <c r="I229" i="13"/>
  <c r="H229" i="13"/>
  <c r="G229" i="13"/>
  <c r="Z228" i="13"/>
  <c r="Y228" i="13"/>
  <c r="X228" i="13"/>
  <c r="W228" i="13"/>
  <c r="V228" i="13"/>
  <c r="U228" i="13"/>
  <c r="T228" i="13"/>
  <c r="S228" i="13"/>
  <c r="R228" i="13"/>
  <c r="Q228" i="13"/>
  <c r="P228" i="13"/>
  <c r="O228" i="13"/>
  <c r="N228" i="13"/>
  <c r="M228" i="13"/>
  <c r="L228" i="13"/>
  <c r="K228" i="13"/>
  <c r="J228" i="13"/>
  <c r="I228" i="13"/>
  <c r="H228" i="13"/>
  <c r="G228" i="13"/>
  <c r="Z227" i="13"/>
  <c r="Y227" i="13"/>
  <c r="X227" i="13"/>
  <c r="W227" i="13"/>
  <c r="V227" i="13"/>
  <c r="U227" i="13"/>
  <c r="T227" i="13"/>
  <c r="S227" i="13"/>
  <c r="R227" i="13"/>
  <c r="Q227" i="13"/>
  <c r="P227" i="13"/>
  <c r="O227" i="13"/>
  <c r="N227" i="13"/>
  <c r="M227" i="13"/>
  <c r="L227" i="13"/>
  <c r="K227" i="13"/>
  <c r="J227" i="13"/>
  <c r="I227" i="13"/>
  <c r="H227" i="13"/>
  <c r="G227" i="13"/>
  <c r="CG226" i="13"/>
  <c r="CA226" i="13" s="1"/>
  <c r="F226" i="13"/>
  <c r="E226" i="13"/>
  <c r="CG225" i="13"/>
  <c r="CA225" i="13" s="1"/>
  <c r="F225" i="13"/>
  <c r="E225" i="13"/>
  <c r="CG224" i="13"/>
  <c r="CA224" i="13" s="1"/>
  <c r="F224" i="13"/>
  <c r="E224" i="13"/>
  <c r="CG223" i="13"/>
  <c r="CA223" i="13" s="1"/>
  <c r="F223" i="13"/>
  <c r="E223" i="13"/>
  <c r="CG222" i="13"/>
  <c r="CA222" i="13" s="1"/>
  <c r="F222" i="13"/>
  <c r="E222" i="13"/>
  <c r="CG221" i="13"/>
  <c r="CA221" i="13" s="1"/>
  <c r="F221" i="13"/>
  <c r="E221" i="13"/>
  <c r="CG220" i="13"/>
  <c r="CA220" i="13" s="1"/>
  <c r="F220" i="13"/>
  <c r="E220" i="13"/>
  <c r="CG219" i="13"/>
  <c r="CA219" i="13" s="1"/>
  <c r="F219" i="13"/>
  <c r="E219" i="13"/>
  <c r="CG218" i="13"/>
  <c r="CA218" i="13" s="1"/>
  <c r="F218" i="13"/>
  <c r="E218" i="13"/>
  <c r="CG217" i="13"/>
  <c r="CA217" i="13" s="1"/>
  <c r="F217" i="13"/>
  <c r="E217" i="13"/>
  <c r="CG216" i="13"/>
  <c r="CA216" i="13" s="1"/>
  <c r="F216" i="13"/>
  <c r="E216" i="13"/>
  <c r="CG215" i="13"/>
  <c r="CA215" i="13" s="1"/>
  <c r="F215" i="13"/>
  <c r="E215" i="13"/>
  <c r="CG214" i="13"/>
  <c r="CA214" i="13" s="1"/>
  <c r="F214" i="13"/>
  <c r="E214" i="13"/>
  <c r="CG213" i="13"/>
  <c r="CA213" i="13" s="1"/>
  <c r="F213" i="13"/>
  <c r="E213" i="13"/>
  <c r="CG212" i="13"/>
  <c r="CA212" i="13" s="1"/>
  <c r="F212" i="13"/>
  <c r="E212" i="13"/>
  <c r="CG211" i="13"/>
  <c r="CA211" i="13" s="1"/>
  <c r="F211" i="13"/>
  <c r="E211" i="13"/>
  <c r="CG210" i="13"/>
  <c r="CA210" i="13" s="1"/>
  <c r="F210" i="13"/>
  <c r="E210" i="13"/>
  <c r="CG209" i="13"/>
  <c r="CA209" i="13" s="1"/>
  <c r="F209" i="13"/>
  <c r="E209" i="13"/>
  <c r="CG208" i="13"/>
  <c r="CA208" i="13" s="1"/>
  <c r="F208" i="13"/>
  <c r="E208" i="13"/>
  <c r="CG207" i="13"/>
  <c r="CA207" i="13" s="1"/>
  <c r="F207" i="13"/>
  <c r="E207" i="13"/>
  <c r="CG206" i="13"/>
  <c r="CA206" i="13" s="1"/>
  <c r="F206" i="13"/>
  <c r="E206" i="13"/>
  <c r="CG205" i="13"/>
  <c r="CA205" i="13" s="1"/>
  <c r="F205" i="13"/>
  <c r="E205" i="13"/>
  <c r="CG204" i="13"/>
  <c r="CA204" i="13" s="1"/>
  <c r="F204" i="13"/>
  <c r="E204" i="13"/>
  <c r="CG203" i="13"/>
  <c r="CA203" i="13" s="1"/>
  <c r="F203" i="13"/>
  <c r="E203" i="13"/>
  <c r="F202" i="13"/>
  <c r="E202" i="13"/>
  <c r="F201" i="13"/>
  <c r="E201" i="13"/>
  <c r="F200" i="13"/>
  <c r="E200" i="13"/>
  <c r="F199" i="13"/>
  <c r="E199" i="13"/>
  <c r="CG198" i="13"/>
  <c r="CA198" i="13" s="1"/>
  <c r="F198" i="13"/>
  <c r="E198" i="13"/>
  <c r="CG197" i="13"/>
  <c r="CA197" i="13" s="1"/>
  <c r="F197" i="13"/>
  <c r="E197" i="13"/>
  <c r="CG196" i="13"/>
  <c r="CA196" i="13" s="1"/>
  <c r="F196" i="13"/>
  <c r="E196" i="13"/>
  <c r="CG195" i="13"/>
  <c r="CA195" i="13" s="1"/>
  <c r="F195" i="13"/>
  <c r="E195" i="13"/>
  <c r="F194" i="13"/>
  <c r="E194" i="13"/>
  <c r="F193" i="13"/>
  <c r="E193" i="13"/>
  <c r="F192" i="13"/>
  <c r="E192" i="13"/>
  <c r="F191" i="13"/>
  <c r="E191" i="13"/>
  <c r="CG190" i="13"/>
  <c r="CA190" i="13" s="1"/>
  <c r="F190" i="13"/>
  <c r="E190" i="13"/>
  <c r="CG189" i="13"/>
  <c r="CA189" i="13" s="1"/>
  <c r="F189" i="13"/>
  <c r="E189" i="13"/>
  <c r="CG188" i="13"/>
  <c r="CA188" i="13" s="1"/>
  <c r="F188" i="13"/>
  <c r="E188" i="13"/>
  <c r="CG187" i="13"/>
  <c r="CA187" i="13" s="1"/>
  <c r="F187" i="13"/>
  <c r="E187" i="13"/>
  <c r="CG186" i="13"/>
  <c r="CA186" i="13" s="1"/>
  <c r="F186" i="13"/>
  <c r="E186" i="13"/>
  <c r="CG185" i="13"/>
  <c r="CA185" i="13" s="1"/>
  <c r="F185" i="13"/>
  <c r="E185" i="13"/>
  <c r="CG184" i="13"/>
  <c r="CA184" i="13" s="1"/>
  <c r="F184" i="13"/>
  <c r="E184" i="13"/>
  <c r="CG183" i="13"/>
  <c r="CA183" i="13" s="1"/>
  <c r="F183" i="13"/>
  <c r="E183" i="13"/>
  <c r="CG182" i="13"/>
  <c r="CA182" i="13" s="1"/>
  <c r="F182" i="13"/>
  <c r="E182" i="13"/>
  <c r="CG181" i="13"/>
  <c r="CA181" i="13" s="1"/>
  <c r="F181" i="13"/>
  <c r="E181" i="13"/>
  <c r="CG180" i="13"/>
  <c r="CA180" i="13" s="1"/>
  <c r="F180" i="13"/>
  <c r="E180" i="13"/>
  <c r="CG179" i="13"/>
  <c r="CA179" i="13" s="1"/>
  <c r="F179" i="13"/>
  <c r="E179" i="13"/>
  <c r="CG178" i="13"/>
  <c r="CA178" i="13" s="1"/>
  <c r="F178" i="13"/>
  <c r="E178" i="13"/>
  <c r="CG177" i="13"/>
  <c r="CA177" i="13" s="1"/>
  <c r="F177" i="13"/>
  <c r="E177" i="13"/>
  <c r="D172" i="13"/>
  <c r="CG172" i="13" s="1"/>
  <c r="CA172" i="13" s="1"/>
  <c r="K172" i="13" s="1"/>
  <c r="D171" i="13"/>
  <c r="CG171" i="13" s="1"/>
  <c r="CA171" i="13" s="1"/>
  <c r="K171" i="13" s="1"/>
  <c r="D170" i="13"/>
  <c r="CG170" i="13" s="1"/>
  <c r="CA170" i="13" s="1"/>
  <c r="K170" i="13" s="1"/>
  <c r="D169" i="13"/>
  <c r="CG169" i="13" s="1"/>
  <c r="CA169" i="13" s="1"/>
  <c r="K169" i="13" s="1"/>
  <c r="F163" i="13"/>
  <c r="E163" i="13"/>
  <c r="F162" i="13"/>
  <c r="E162" i="13"/>
  <c r="F161" i="13"/>
  <c r="E161" i="13"/>
  <c r="F160" i="13"/>
  <c r="E160" i="13"/>
  <c r="F155" i="13"/>
  <c r="E155" i="13"/>
  <c r="D155" i="13" s="1"/>
  <c r="CG155" i="13" s="1"/>
  <c r="CA155" i="13" s="1"/>
  <c r="O155" i="13" s="1"/>
  <c r="F154" i="13"/>
  <c r="D154" i="13" s="1"/>
  <c r="CG154" i="13" s="1"/>
  <c r="CA154" i="13" s="1"/>
  <c r="O154" i="13" s="1"/>
  <c r="E154" i="13"/>
  <c r="F153" i="13"/>
  <c r="E153" i="13"/>
  <c r="D153" i="13" s="1"/>
  <c r="CG153" i="13" s="1"/>
  <c r="CA153" i="13" s="1"/>
  <c r="O153" i="13" s="1"/>
  <c r="F152" i="13"/>
  <c r="D152" i="13" s="1"/>
  <c r="CG152" i="13" s="1"/>
  <c r="CA152" i="13" s="1"/>
  <c r="O152" i="13" s="1"/>
  <c r="E152" i="13"/>
  <c r="F151" i="13"/>
  <c r="E151" i="13"/>
  <c r="D151" i="13"/>
  <c r="CG151" i="13" s="1"/>
  <c r="CA151" i="13" s="1"/>
  <c r="O151" i="13" s="1"/>
  <c r="F150" i="13"/>
  <c r="E150" i="13"/>
  <c r="F149" i="13"/>
  <c r="D149" i="13" s="1"/>
  <c r="CG149" i="13" s="1"/>
  <c r="CA149" i="13" s="1"/>
  <c r="O149" i="13" s="1"/>
  <c r="E149" i="13"/>
  <c r="F148" i="13"/>
  <c r="E148" i="13"/>
  <c r="F147" i="13"/>
  <c r="E147" i="13"/>
  <c r="D147" i="13" s="1"/>
  <c r="CG147" i="13" s="1"/>
  <c r="CA147" i="13" s="1"/>
  <c r="O147" i="13" s="1"/>
  <c r="F146" i="13"/>
  <c r="D146" i="13" s="1"/>
  <c r="CG146" i="13" s="1"/>
  <c r="CA146" i="13" s="1"/>
  <c r="O146" i="13" s="1"/>
  <c r="E146" i="13"/>
  <c r="F145" i="13"/>
  <c r="E145" i="13"/>
  <c r="D145" i="13" s="1"/>
  <c r="CG145" i="13" s="1"/>
  <c r="CA145" i="13" s="1"/>
  <c r="O145" i="13" s="1"/>
  <c r="F144" i="13"/>
  <c r="D144" i="13" s="1"/>
  <c r="CG144" i="13" s="1"/>
  <c r="CA144" i="13" s="1"/>
  <c r="O144" i="13" s="1"/>
  <c r="E144" i="13"/>
  <c r="F143" i="13"/>
  <c r="D143" i="13" s="1"/>
  <c r="CG143" i="13" s="1"/>
  <c r="CA143" i="13" s="1"/>
  <c r="O143" i="13" s="1"/>
  <c r="E143" i="13"/>
  <c r="F142" i="13"/>
  <c r="E142" i="13"/>
  <c r="F141" i="13"/>
  <c r="E141" i="13"/>
  <c r="D141" i="13"/>
  <c r="CG141" i="13" s="1"/>
  <c r="CA141" i="13" s="1"/>
  <c r="O141" i="13" s="1"/>
  <c r="E140" i="13"/>
  <c r="CG139" i="13"/>
  <c r="CA139" i="13" s="1"/>
  <c r="O139" i="13" s="1"/>
  <c r="E139" i="13"/>
  <c r="D139" i="13"/>
  <c r="E138" i="13"/>
  <c r="CG138" i="13" s="1"/>
  <c r="CA138" i="13" s="1"/>
  <c r="O138" i="13" s="1"/>
  <c r="E137" i="13"/>
  <c r="CG137" i="13" s="1"/>
  <c r="CA137" i="13" s="1"/>
  <c r="O137" i="13" s="1"/>
  <c r="F136" i="13"/>
  <c r="F135" i="13"/>
  <c r="CG135" i="13" s="1"/>
  <c r="CA135" i="13" s="1"/>
  <c r="O135" i="13" s="1"/>
  <c r="F134" i="13"/>
  <c r="CG134" i="13" s="1"/>
  <c r="CA134" i="13" s="1"/>
  <c r="O134" i="13" s="1"/>
  <c r="F133" i="13"/>
  <c r="CG133" i="13" s="1"/>
  <c r="CA133" i="13" s="1"/>
  <c r="O133" i="13" s="1"/>
  <c r="F132" i="13"/>
  <c r="CG132" i="13" s="1"/>
  <c r="CA132" i="13" s="1"/>
  <c r="O132" i="13" s="1"/>
  <c r="F131" i="13"/>
  <c r="CG131" i="13" s="1"/>
  <c r="CA131" i="13" s="1"/>
  <c r="O131" i="13" s="1"/>
  <c r="N130" i="13"/>
  <c r="M130" i="13"/>
  <c r="L130" i="13"/>
  <c r="J130" i="13"/>
  <c r="F129" i="13"/>
  <c r="CG129" i="13" s="1"/>
  <c r="CA129" i="13" s="1"/>
  <c r="O129" i="13" s="1"/>
  <c r="F128" i="13"/>
  <c r="CG128" i="13" s="1"/>
  <c r="CA128" i="13" s="1"/>
  <c r="O128" i="13" s="1"/>
  <c r="F127" i="13"/>
  <c r="D127" i="13" s="1"/>
  <c r="R122" i="13"/>
  <c r="Q122" i="13"/>
  <c r="P122" i="13"/>
  <c r="O122" i="13"/>
  <c r="N122" i="13"/>
  <c r="M122" i="13"/>
  <c r="L122" i="13"/>
  <c r="K122" i="13"/>
  <c r="J122" i="13"/>
  <c r="I122" i="13"/>
  <c r="H122" i="13"/>
  <c r="G122" i="13"/>
  <c r="F122" i="13"/>
  <c r="E122" i="13"/>
  <c r="D121" i="13"/>
  <c r="CG121" i="13" s="1"/>
  <c r="CA121" i="13" s="1"/>
  <c r="D120" i="13"/>
  <c r="CG120" i="13" s="1"/>
  <c r="CA120" i="13" s="1"/>
  <c r="D119" i="13"/>
  <c r="CG119" i="13" s="1"/>
  <c r="CA119" i="13" s="1"/>
  <c r="D118" i="13"/>
  <c r="CG118" i="13" s="1"/>
  <c r="CA118" i="13" s="1"/>
  <c r="CH117" i="13"/>
  <c r="D117" i="13"/>
  <c r="CG117" i="13" s="1"/>
  <c r="CA117" i="13" s="1"/>
  <c r="D116" i="13"/>
  <c r="CG116" i="13" s="1"/>
  <c r="CA116" i="13" s="1"/>
  <c r="S111" i="13"/>
  <c r="R111" i="13"/>
  <c r="Q111" i="13"/>
  <c r="P111" i="13"/>
  <c r="O111" i="13"/>
  <c r="N111" i="13"/>
  <c r="M111" i="13"/>
  <c r="L111" i="13"/>
  <c r="K111" i="13"/>
  <c r="J111" i="13"/>
  <c r="I111" i="13"/>
  <c r="H111" i="13"/>
  <c r="G111" i="13"/>
  <c r="F111" i="13"/>
  <c r="E111" i="13"/>
  <c r="CI110" i="13"/>
  <c r="CC110" i="13" s="1"/>
  <c r="D110" i="13"/>
  <c r="CD110" i="13" s="1"/>
  <c r="CI109" i="13"/>
  <c r="CC109" i="13" s="1"/>
  <c r="D109" i="13"/>
  <c r="CD109" i="13" s="1"/>
  <c r="CI108" i="13"/>
  <c r="CC108" i="13" s="1"/>
  <c r="D108" i="13"/>
  <c r="CD108" i="13" s="1"/>
  <c r="CI107" i="13"/>
  <c r="CC107" i="13" s="1"/>
  <c r="D107" i="13"/>
  <c r="CD107" i="13" s="1"/>
  <c r="CI106" i="13"/>
  <c r="CC106" i="13" s="1"/>
  <c r="D106" i="13"/>
  <c r="CD106" i="13" s="1"/>
  <c r="CI105" i="13"/>
  <c r="CC105" i="13" s="1"/>
  <c r="D105" i="13"/>
  <c r="CD105" i="13" s="1"/>
  <c r="D104" i="13"/>
  <c r="CD104" i="13" s="1"/>
  <c r="D103" i="13"/>
  <c r="CK103" i="13" s="1"/>
  <c r="CE103" i="13" s="1"/>
  <c r="D102" i="13"/>
  <c r="CJ102" i="13" s="1"/>
  <c r="CI101" i="13"/>
  <c r="CC101" i="13" s="1"/>
  <c r="D101" i="13"/>
  <c r="CK101" i="13" s="1"/>
  <c r="CE101" i="13" s="1"/>
  <c r="CI100" i="13"/>
  <c r="CC100" i="13" s="1"/>
  <c r="D100" i="13"/>
  <c r="CK100" i="13" s="1"/>
  <c r="CE100" i="13" s="1"/>
  <c r="CI99" i="13"/>
  <c r="CC99" i="13" s="1"/>
  <c r="D99" i="13"/>
  <c r="CK99" i="13" s="1"/>
  <c r="CE99" i="13" s="1"/>
  <c r="CI98" i="13"/>
  <c r="CC98" i="13" s="1"/>
  <c r="D98" i="13"/>
  <c r="CH98" i="13" s="1"/>
  <c r="CI97" i="13"/>
  <c r="CC97" i="13" s="1"/>
  <c r="D97" i="13"/>
  <c r="CK97" i="13" s="1"/>
  <c r="CE97" i="13" s="1"/>
  <c r="CI96" i="13"/>
  <c r="CC96" i="13" s="1"/>
  <c r="D96" i="13"/>
  <c r="CH96" i="13" s="1"/>
  <c r="D95" i="13"/>
  <c r="CK95" i="13" s="1"/>
  <c r="CE95" i="13" s="1"/>
  <c r="D94" i="13"/>
  <c r="CK94" i="13" s="1"/>
  <c r="CE94" i="13" s="1"/>
  <c r="CI93" i="13"/>
  <c r="CC93" i="13" s="1"/>
  <c r="D93" i="13"/>
  <c r="CH93" i="13" s="1"/>
  <c r="CI92" i="13"/>
  <c r="CC92" i="13" s="1"/>
  <c r="D92" i="13"/>
  <c r="CH92" i="13" s="1"/>
  <c r="CI91" i="13"/>
  <c r="CC91" i="13" s="1"/>
  <c r="D91" i="13"/>
  <c r="CH91" i="13" s="1"/>
  <c r="CI90" i="13"/>
  <c r="CC90" i="13" s="1"/>
  <c r="D90" i="13"/>
  <c r="CK90" i="13" s="1"/>
  <c r="CE90" i="13" s="1"/>
  <c r="CI89" i="13"/>
  <c r="CC89" i="13" s="1"/>
  <c r="D89" i="13"/>
  <c r="CK89" i="13" s="1"/>
  <c r="CE89" i="13" s="1"/>
  <c r="CI88" i="13"/>
  <c r="CC88" i="13" s="1"/>
  <c r="D88" i="13"/>
  <c r="CK88" i="13" s="1"/>
  <c r="CE88" i="13" s="1"/>
  <c r="CI87" i="13"/>
  <c r="CC87" i="13" s="1"/>
  <c r="D87" i="13"/>
  <c r="CH87" i="13" s="1"/>
  <c r="CI86" i="13"/>
  <c r="CC86" i="13" s="1"/>
  <c r="D86" i="13"/>
  <c r="CH86" i="13" s="1"/>
  <c r="CI85" i="13"/>
  <c r="CC85" i="13" s="1"/>
  <c r="D85" i="13"/>
  <c r="CK85" i="13" s="1"/>
  <c r="CE85" i="13" s="1"/>
  <c r="CI84" i="13"/>
  <c r="CC84" i="13" s="1"/>
  <c r="D84" i="13"/>
  <c r="CK84" i="13" s="1"/>
  <c r="CE84" i="13" s="1"/>
  <c r="CI83" i="13"/>
  <c r="CC83" i="13" s="1"/>
  <c r="D83" i="13"/>
  <c r="CK83" i="13" s="1"/>
  <c r="CE83" i="13" s="1"/>
  <c r="CI82" i="13"/>
  <c r="CC82" i="13" s="1"/>
  <c r="D82" i="13"/>
  <c r="CH82" i="13" s="1"/>
  <c r="D78" i="13"/>
  <c r="D77" i="13"/>
  <c r="CG73" i="13"/>
  <c r="CA73" i="13" s="1"/>
  <c r="F73" i="13" s="1"/>
  <c r="CG72" i="13"/>
  <c r="CA72" i="13" s="1"/>
  <c r="F72" i="13" s="1"/>
  <c r="CG71" i="13"/>
  <c r="CA71" i="13"/>
  <c r="F71" i="13" s="1"/>
  <c r="CG70" i="13"/>
  <c r="CA70" i="13" s="1"/>
  <c r="F70" i="13" s="1"/>
  <c r="CG69" i="13"/>
  <c r="CA69" i="13"/>
  <c r="F69" i="13" s="1"/>
  <c r="CG68" i="13"/>
  <c r="CA68" i="13"/>
  <c r="F68" i="13" s="1"/>
  <c r="CG67" i="13"/>
  <c r="CA67" i="13" s="1"/>
  <c r="F67" i="13" s="1"/>
  <c r="CG66" i="13"/>
  <c r="CA66" i="13" s="1"/>
  <c r="F66" i="13" s="1"/>
  <c r="CG65" i="13"/>
  <c r="CA65" i="13" s="1"/>
  <c r="F65" i="13" s="1"/>
  <c r="CG64" i="13"/>
  <c r="CA64" i="13" s="1"/>
  <c r="F64" i="13" s="1"/>
  <c r="CG63" i="13"/>
  <c r="CA63" i="13"/>
  <c r="F63" i="13" s="1"/>
  <c r="AI60" i="13"/>
  <c r="AH60" i="13"/>
  <c r="AG60" i="13"/>
  <c r="AF60" i="13"/>
  <c r="AE60" i="13"/>
  <c r="AD60" i="13"/>
  <c r="AC60" i="13"/>
  <c r="AB60" i="13"/>
  <c r="AA60" i="13"/>
  <c r="Z60" i="13"/>
  <c r="Y60" i="13"/>
  <c r="CG59" i="13"/>
  <c r="CA59" i="13"/>
  <c r="F59" i="13"/>
  <c r="E59" i="13"/>
  <c r="D59" i="13" s="1"/>
  <c r="CG58" i="13"/>
  <c r="CA58" i="13" s="1"/>
  <c r="F58" i="13"/>
  <c r="E58" i="13"/>
  <c r="D58" i="13" s="1"/>
  <c r="CG57" i="13"/>
  <c r="CA57" i="13" s="1"/>
  <c r="F57" i="13"/>
  <c r="E57" i="13"/>
  <c r="D57" i="13" s="1"/>
  <c r="AI56" i="13"/>
  <c r="AH56" i="13"/>
  <c r="AG56" i="13"/>
  <c r="AF56" i="13"/>
  <c r="AE56" i="13"/>
  <c r="AD56" i="13"/>
  <c r="AC56" i="13"/>
  <c r="AB56" i="13"/>
  <c r="AA56" i="13"/>
  <c r="Z56" i="13"/>
  <c r="Y56" i="13"/>
  <c r="X56" i="13"/>
  <c r="W56" i="13"/>
  <c r="V56" i="13"/>
  <c r="U56" i="13"/>
  <c r="T56" i="13"/>
  <c r="S56" i="13"/>
  <c r="R56" i="13"/>
  <c r="Q56" i="13"/>
  <c r="P56" i="13"/>
  <c r="O56" i="13"/>
  <c r="N56" i="13"/>
  <c r="M56" i="13"/>
  <c r="L56" i="13"/>
  <c r="K56" i="13"/>
  <c r="J56" i="13"/>
  <c r="I56" i="13"/>
  <c r="H56" i="13"/>
  <c r="G56" i="13"/>
  <c r="CG55" i="13"/>
  <c r="CA55" i="13" s="1"/>
  <c r="F55" i="13"/>
  <c r="E55" i="13"/>
  <c r="CG54" i="13"/>
  <c r="CA54" i="13"/>
  <c r="F54" i="13"/>
  <c r="E54" i="13"/>
  <c r="D54" i="13"/>
  <c r="CH54" i="13" s="1"/>
  <c r="CB54" i="13" s="1"/>
  <c r="CG53" i="13"/>
  <c r="CA53" i="13" s="1"/>
  <c r="F53" i="13"/>
  <c r="E53" i="13"/>
  <c r="CG52" i="13"/>
  <c r="CA52" i="13"/>
  <c r="F52" i="13"/>
  <c r="D52" i="13" s="1"/>
  <c r="E52" i="13"/>
  <c r="CG51" i="13"/>
  <c r="CA51" i="13" s="1"/>
  <c r="F51" i="13"/>
  <c r="E51" i="13"/>
  <c r="CG50" i="13"/>
  <c r="CA50" i="13" s="1"/>
  <c r="F50" i="13"/>
  <c r="E50" i="13"/>
  <c r="E56" i="13" s="1"/>
  <c r="D50" i="13"/>
  <c r="CH50" i="13" s="1"/>
  <c r="CB50" i="13" s="1"/>
  <c r="CG49" i="13"/>
  <c r="CA49" i="13" s="1"/>
  <c r="F49" i="13"/>
  <c r="E49" i="13"/>
  <c r="AI48" i="13"/>
  <c r="AH48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F48" i="13" s="1"/>
  <c r="U48" i="13"/>
  <c r="F47" i="13"/>
  <c r="E47" i="13"/>
  <c r="D47" i="13" s="1"/>
  <c r="CG46" i="13"/>
  <c r="CA46" i="13" s="1"/>
  <c r="F46" i="13"/>
  <c r="E46" i="13"/>
  <c r="D46" i="13" s="1"/>
  <c r="F45" i="13"/>
  <c r="D45" i="13" s="1"/>
  <c r="E45" i="13"/>
  <c r="F44" i="13"/>
  <c r="E44" i="13"/>
  <c r="D44" i="13" s="1"/>
  <c r="CG43" i="13"/>
  <c r="CA43" i="13"/>
  <c r="F43" i="13"/>
  <c r="E43" i="13"/>
  <c r="AK38" i="13"/>
  <c r="AJ38" i="13"/>
  <c r="AI38" i="13"/>
  <c r="AH38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CG37" i="13"/>
  <c r="CA37" i="13" s="1"/>
  <c r="F37" i="13"/>
  <c r="E37" i="13"/>
  <c r="CG36" i="13"/>
  <c r="CA36" i="13" s="1"/>
  <c r="F36" i="13"/>
  <c r="E36" i="13"/>
  <c r="CL35" i="13"/>
  <c r="CK35" i="13"/>
  <c r="CJ35" i="13"/>
  <c r="CI35" i="13"/>
  <c r="CH35" i="13"/>
  <c r="CG35" i="13"/>
  <c r="CF35" i="13"/>
  <c r="CE35" i="13"/>
  <c r="CD35" i="13"/>
  <c r="CC35" i="13"/>
  <c r="CB35" i="13"/>
  <c r="CA35" i="13"/>
  <c r="CG34" i="13"/>
  <c r="CA34" i="13" s="1"/>
  <c r="F34" i="13"/>
  <c r="E34" i="13"/>
  <c r="CG33" i="13"/>
  <c r="CA33" i="13" s="1"/>
  <c r="F33" i="13"/>
  <c r="E33" i="13"/>
  <c r="CG32" i="13"/>
  <c r="CA32" i="13" s="1"/>
  <c r="F32" i="13"/>
  <c r="E32" i="13"/>
  <c r="CG31" i="13"/>
  <c r="CA31" i="13" s="1"/>
  <c r="F31" i="13"/>
  <c r="E31" i="13"/>
  <c r="CG30" i="13"/>
  <c r="CA30" i="13" s="1"/>
  <c r="F30" i="13"/>
  <c r="E30" i="13"/>
  <c r="CG29" i="13"/>
  <c r="CA29" i="13" s="1"/>
  <c r="F29" i="13"/>
  <c r="E29" i="13"/>
  <c r="CG28" i="13"/>
  <c r="CA28" i="13" s="1"/>
  <c r="F28" i="13"/>
  <c r="E28" i="13"/>
  <c r="CG27" i="13"/>
  <c r="CA27" i="13" s="1"/>
  <c r="F27" i="13"/>
  <c r="E27" i="13"/>
  <c r="CG26" i="13"/>
  <c r="CA26" i="13" s="1"/>
  <c r="F26" i="13"/>
  <c r="E26" i="13"/>
  <c r="CG25" i="13"/>
  <c r="CA25" i="13" s="1"/>
  <c r="F25" i="13"/>
  <c r="E25" i="13"/>
  <c r="CG24" i="13"/>
  <c r="CA24" i="13" s="1"/>
  <c r="F24" i="13"/>
  <c r="E24" i="13"/>
  <c r="CG23" i="13"/>
  <c r="CA23" i="13" s="1"/>
  <c r="F23" i="13"/>
  <c r="E23" i="13"/>
  <c r="CG22" i="13"/>
  <c r="CA22" i="13" s="1"/>
  <c r="F22" i="13"/>
  <c r="E22" i="13"/>
  <c r="CL21" i="13"/>
  <c r="CK21" i="13"/>
  <c r="CJ21" i="13"/>
  <c r="CI21" i="13"/>
  <c r="CH21" i="13"/>
  <c r="CG21" i="13"/>
  <c r="CA21" i="13" s="1"/>
  <c r="CF21" i="13"/>
  <c r="CE21" i="13"/>
  <c r="CD21" i="13"/>
  <c r="CC21" i="13"/>
  <c r="CB21" i="13"/>
  <c r="CG20" i="13"/>
  <c r="CA20" i="13" s="1"/>
  <c r="F20" i="13"/>
  <c r="E20" i="13"/>
  <c r="CG19" i="13"/>
  <c r="CA19" i="13" s="1"/>
  <c r="F19" i="13"/>
  <c r="E19" i="13"/>
  <c r="CG15" i="13"/>
  <c r="CA15" i="13" s="1"/>
  <c r="F15" i="13"/>
  <c r="E15" i="13"/>
  <c r="CG14" i="13"/>
  <c r="CA14" i="13" s="1"/>
  <c r="F14" i="13"/>
  <c r="E14" i="13"/>
  <c r="CG13" i="13"/>
  <c r="CA13" i="13" s="1"/>
  <c r="F13" i="13"/>
  <c r="E13" i="13"/>
  <c r="CG12" i="13"/>
  <c r="CA12" i="13" s="1"/>
  <c r="F12" i="13"/>
  <c r="E12" i="13"/>
  <c r="A5" i="13"/>
  <c r="A4" i="13"/>
  <c r="A3" i="13"/>
  <c r="A2" i="13"/>
  <c r="CE45" i="13" l="1"/>
  <c r="CH45" i="13"/>
  <c r="CB45" i="13" s="1"/>
  <c r="CJ47" i="13"/>
  <c r="CK47" i="13"/>
  <c r="CE47" i="13"/>
  <c r="CH52" i="13"/>
  <c r="CB52" i="13" s="1"/>
  <c r="CI52" i="13"/>
  <c r="CD52" i="13"/>
  <c r="CH59" i="13"/>
  <c r="CB59" i="13" s="1"/>
  <c r="CD59" i="13"/>
  <c r="CI59" i="13"/>
  <c r="CH57" i="13"/>
  <c r="CB57" i="13" s="1"/>
  <c r="CI57" i="13"/>
  <c r="CD57" i="13"/>
  <c r="CI54" i="13"/>
  <c r="CG127" i="13"/>
  <c r="CA127" i="13" s="1"/>
  <c r="O127" i="13" s="1"/>
  <c r="CD50" i="13"/>
  <c r="AL21" i="13"/>
  <c r="E48" i="13"/>
  <c r="F56" i="13"/>
  <c r="CI50" i="13"/>
  <c r="AL35" i="13"/>
  <c r="D51" i="13"/>
  <c r="D55" i="13"/>
  <c r="F60" i="13"/>
  <c r="CB117" i="13"/>
  <c r="D128" i="13"/>
  <c r="D133" i="13"/>
  <c r="D135" i="13"/>
  <c r="D137" i="13"/>
  <c r="D150" i="13"/>
  <c r="CG150" i="13" s="1"/>
  <c r="CA150" i="13" s="1"/>
  <c r="O150" i="13" s="1"/>
  <c r="D160" i="13"/>
  <c r="D162" i="13"/>
  <c r="CD54" i="13"/>
  <c r="D43" i="13"/>
  <c r="D49" i="13"/>
  <c r="D53" i="13"/>
  <c r="D131" i="13"/>
  <c r="D134" i="13"/>
  <c r="D142" i="13"/>
  <c r="CG142" i="13" s="1"/>
  <c r="CA142" i="13" s="1"/>
  <c r="O142" i="13" s="1"/>
  <c r="D148" i="13"/>
  <c r="CG148" i="13" s="1"/>
  <c r="CA148" i="13" s="1"/>
  <c r="O148" i="13" s="1"/>
  <c r="D161" i="13"/>
  <c r="D163" i="13"/>
  <c r="AL24" i="1"/>
  <c r="AL22" i="1"/>
  <c r="AJ51" i="1"/>
  <c r="AA183" i="2"/>
  <c r="AA213" i="2"/>
  <c r="AJ46" i="2"/>
  <c r="D213" i="13"/>
  <c r="CI213" i="13" s="1"/>
  <c r="D214" i="13"/>
  <c r="CC214" i="13" s="1"/>
  <c r="D226" i="13"/>
  <c r="CH226" i="13" s="1"/>
  <c r="CB226" i="13" s="1"/>
  <c r="D36" i="13"/>
  <c r="CL36" i="13" s="1"/>
  <c r="D212" i="13"/>
  <c r="CI212" i="13" s="1"/>
  <c r="D216" i="13"/>
  <c r="CH216" i="13" s="1"/>
  <c r="CB216" i="13" s="1"/>
  <c r="D13" i="13"/>
  <c r="CE13" i="13" s="1"/>
  <c r="D15" i="13"/>
  <c r="CJ15" i="13" s="1"/>
  <c r="D22" i="13"/>
  <c r="CL22" i="13" s="1"/>
  <c r="D26" i="13"/>
  <c r="CL26" i="13" s="1"/>
  <c r="D30" i="13"/>
  <c r="CF30" i="13" s="1"/>
  <c r="D34" i="13"/>
  <c r="CH34" i="13" s="1"/>
  <c r="CB34" i="13" s="1"/>
  <c r="D194" i="13"/>
  <c r="CH194" i="13" s="1"/>
  <c r="CB194" i="13" s="1"/>
  <c r="AA194" i="13" s="1"/>
  <c r="D202" i="13"/>
  <c r="CH202" i="13" s="1"/>
  <c r="CB202" i="13" s="1"/>
  <c r="AA202" i="13" s="1"/>
  <c r="E229" i="13"/>
  <c r="AL31" i="2"/>
  <c r="AJ55" i="2"/>
  <c r="AL34" i="2"/>
  <c r="AA189" i="2"/>
  <c r="AL33" i="2"/>
  <c r="AL37" i="2"/>
  <c r="AJ51" i="2"/>
  <c r="AA181" i="2"/>
  <c r="D37" i="13"/>
  <c r="CI37" i="13" s="1"/>
  <c r="D220" i="13"/>
  <c r="CI220" i="13" s="1"/>
  <c r="AL36" i="2"/>
  <c r="AJ50" i="2"/>
  <c r="AJ44" i="2"/>
  <c r="AL32" i="2"/>
  <c r="AL30" i="2"/>
  <c r="AL29" i="2"/>
  <c r="B301" i="2"/>
  <c r="AL25" i="1"/>
  <c r="AL31" i="1"/>
  <c r="D14" i="13"/>
  <c r="CE14" i="13" s="1"/>
  <c r="D25" i="13"/>
  <c r="CF25" i="13" s="1"/>
  <c r="D29" i="13"/>
  <c r="CE29" i="13" s="1"/>
  <c r="D33" i="13"/>
  <c r="CI33" i="13" s="1"/>
  <c r="CJ105" i="13"/>
  <c r="D192" i="13"/>
  <c r="CH192" i="13" s="1"/>
  <c r="CB192" i="13" s="1"/>
  <c r="AA192" i="13" s="1"/>
  <c r="D200" i="13"/>
  <c r="CH200" i="13" s="1"/>
  <c r="CB200" i="13" s="1"/>
  <c r="AA200" i="13" s="1"/>
  <c r="D208" i="13"/>
  <c r="CI208" i="13" s="1"/>
  <c r="D209" i="13"/>
  <c r="CH209" i="13" s="1"/>
  <c r="CB209" i="13" s="1"/>
  <c r="AL28" i="1"/>
  <c r="AL29" i="1"/>
  <c r="AL26" i="1"/>
  <c r="AL32" i="1"/>
  <c r="AL33" i="1"/>
  <c r="AJ55" i="1"/>
  <c r="AL30" i="1"/>
  <c r="AL23" i="1"/>
  <c r="D23" i="13"/>
  <c r="CL23" i="13" s="1"/>
  <c r="D27" i="13"/>
  <c r="CI27" i="13" s="1"/>
  <c r="D31" i="13"/>
  <c r="CI31" i="13" s="1"/>
  <c r="CB105" i="13"/>
  <c r="D184" i="13"/>
  <c r="CC184" i="13" s="1"/>
  <c r="D206" i="13"/>
  <c r="CI206" i="13" s="1"/>
  <c r="D207" i="13"/>
  <c r="CH207" i="13" s="1"/>
  <c r="CB207" i="13" s="1"/>
  <c r="D210" i="13"/>
  <c r="CH210" i="13" s="1"/>
  <c r="CB210" i="13" s="1"/>
  <c r="D224" i="13"/>
  <c r="CH224" i="13" s="1"/>
  <c r="CB224" i="13" s="1"/>
  <c r="CB20" i="1"/>
  <c r="AL20" i="1" s="1"/>
  <c r="B301" i="1"/>
  <c r="AL34" i="1"/>
  <c r="AL27" i="1"/>
  <c r="D198" i="13"/>
  <c r="CI198" i="13" s="1"/>
  <c r="E230" i="13"/>
  <c r="D178" i="13"/>
  <c r="CH178" i="13" s="1"/>
  <c r="CB178" i="13" s="1"/>
  <c r="D180" i="13"/>
  <c r="CI180" i="13" s="1"/>
  <c r="D181" i="13"/>
  <c r="CC181" i="13" s="1"/>
  <c r="D182" i="13"/>
  <c r="CI182" i="13" s="1"/>
  <c r="D186" i="13"/>
  <c r="CC186" i="13" s="1"/>
  <c r="D188" i="13"/>
  <c r="CH188" i="13" s="1"/>
  <c r="CB188" i="13" s="1"/>
  <c r="D190" i="13"/>
  <c r="CC190" i="13" s="1"/>
  <c r="D191" i="13"/>
  <c r="CH191" i="13" s="1"/>
  <c r="CB191" i="13" s="1"/>
  <c r="AA191" i="13" s="1"/>
  <c r="D196" i="13"/>
  <c r="CI196" i="13" s="1"/>
  <c r="D197" i="13"/>
  <c r="CC197" i="13" s="1"/>
  <c r="D199" i="13"/>
  <c r="CH199" i="13" s="1"/>
  <c r="CB199" i="13" s="1"/>
  <c r="AA199" i="13" s="1"/>
  <c r="D201" i="13"/>
  <c r="CH201" i="13" s="1"/>
  <c r="CB201" i="13" s="1"/>
  <c r="AA201" i="13" s="1"/>
  <c r="D204" i="13"/>
  <c r="CH204" i="13" s="1"/>
  <c r="CB204" i="13" s="1"/>
  <c r="D211" i="13"/>
  <c r="CC211" i="13" s="1"/>
  <c r="D218" i="13"/>
  <c r="CH218" i="13" s="1"/>
  <c r="CB218" i="13" s="1"/>
  <c r="F227" i="13"/>
  <c r="F230" i="13"/>
  <c r="D222" i="13"/>
  <c r="CI222" i="13" s="1"/>
  <c r="D223" i="13"/>
  <c r="CC223" i="13" s="1"/>
  <c r="D215" i="13"/>
  <c r="CI215" i="13" s="1"/>
  <c r="D219" i="13"/>
  <c r="CC219" i="13" s="1"/>
  <c r="D225" i="13"/>
  <c r="CC225" i="13" s="1"/>
  <c r="D217" i="13"/>
  <c r="CC217" i="13" s="1"/>
  <c r="D221" i="13"/>
  <c r="CI221" i="13" s="1"/>
  <c r="D205" i="13"/>
  <c r="CC205" i="13" s="1"/>
  <c r="D203" i="13"/>
  <c r="CC203" i="13" s="1"/>
  <c r="E227" i="13"/>
  <c r="E228" i="13"/>
  <c r="D177" i="13"/>
  <c r="CC177" i="13" s="1"/>
  <c r="D185" i="13"/>
  <c r="CC185" i="13" s="1"/>
  <c r="D189" i="13"/>
  <c r="CC189" i="13" s="1"/>
  <c r="D193" i="13"/>
  <c r="CH193" i="13" s="1"/>
  <c r="CB193" i="13" s="1"/>
  <c r="AA193" i="13" s="1"/>
  <c r="F228" i="13"/>
  <c r="D183" i="13"/>
  <c r="CI183" i="13" s="1"/>
  <c r="D179" i="13"/>
  <c r="CI179" i="13" s="1"/>
  <c r="D187" i="13"/>
  <c r="CC187" i="13" s="1"/>
  <c r="D195" i="13"/>
  <c r="CH195" i="13" s="1"/>
  <c r="CB195" i="13" s="1"/>
  <c r="F229" i="13"/>
  <c r="CH118" i="13"/>
  <c r="CB121" i="13"/>
  <c r="CH121" i="13"/>
  <c r="CB116" i="13"/>
  <c r="CB120" i="13"/>
  <c r="CH116" i="13"/>
  <c r="CB119" i="13"/>
  <c r="CH120" i="13"/>
  <c r="CB118" i="13"/>
  <c r="CH119" i="13"/>
  <c r="CI116" i="13"/>
  <c r="CI117" i="13"/>
  <c r="CI118" i="13"/>
  <c r="CI119" i="13"/>
  <c r="CI120" i="13"/>
  <c r="CI121" i="13"/>
  <c r="CH85" i="13"/>
  <c r="CD103" i="13"/>
  <c r="CG105" i="13"/>
  <c r="CA105" i="13" s="1"/>
  <c r="CJ108" i="13"/>
  <c r="CB110" i="13"/>
  <c r="CJ110" i="13"/>
  <c r="CG110" i="13"/>
  <c r="CA110" i="13" s="1"/>
  <c r="CG103" i="13"/>
  <c r="CA103" i="13" s="1"/>
  <c r="CJ109" i="13"/>
  <c r="CH103" i="13"/>
  <c r="CB109" i="13"/>
  <c r="CB103" i="13"/>
  <c r="CG106" i="13"/>
  <c r="CA106" i="13" s="1"/>
  <c r="CK107" i="13"/>
  <c r="CE107" i="13" s="1"/>
  <c r="CB106" i="13"/>
  <c r="CG107" i="13"/>
  <c r="CA107" i="13" s="1"/>
  <c r="CK108" i="13"/>
  <c r="CE108" i="13" s="1"/>
  <c r="CK105" i="13"/>
  <c r="CE105" i="13" s="1"/>
  <c r="CK106" i="13"/>
  <c r="CE106" i="13" s="1"/>
  <c r="CJ107" i="13"/>
  <c r="CB108" i="13"/>
  <c r="CG109" i="13"/>
  <c r="CA109" i="13" s="1"/>
  <c r="CK110" i="13"/>
  <c r="CE110" i="13" s="1"/>
  <c r="CJ106" i="13"/>
  <c r="CB107" i="13"/>
  <c r="CG108" i="13"/>
  <c r="CA108" i="13" s="1"/>
  <c r="CK109" i="13"/>
  <c r="CE109" i="13" s="1"/>
  <c r="CH89" i="13"/>
  <c r="CB99" i="13"/>
  <c r="CH99" i="13"/>
  <c r="CH97" i="13"/>
  <c r="CG97" i="13"/>
  <c r="CA97" i="13" s="1"/>
  <c r="CB97" i="13"/>
  <c r="CG99" i="13"/>
  <c r="CA99" i="13" s="1"/>
  <c r="F38" i="13"/>
  <c r="D24" i="13"/>
  <c r="CL24" i="13" s="1"/>
  <c r="D28" i="13"/>
  <c r="CE28" i="13" s="1"/>
  <c r="D32" i="13"/>
  <c r="CJ32" i="13" s="1"/>
  <c r="D20" i="13"/>
  <c r="CJ20" i="13" s="1"/>
  <c r="D12" i="13"/>
  <c r="CE12" i="13" s="1"/>
  <c r="CK46" i="13"/>
  <c r="CJ46" i="13"/>
  <c r="CE46" i="13"/>
  <c r="CI46" i="13"/>
  <c r="CD46" i="13"/>
  <c r="CH46" i="13"/>
  <c r="CB46" i="13" s="1"/>
  <c r="AJ46" i="13" s="1"/>
  <c r="CC46" i="13"/>
  <c r="D48" i="13"/>
  <c r="CJ58" i="13"/>
  <c r="CE58" i="13"/>
  <c r="CD58" i="13"/>
  <c r="CH58" i="13"/>
  <c r="CB58" i="13" s="1"/>
  <c r="CC58" i="13"/>
  <c r="CI58" i="13"/>
  <c r="CK58" i="13"/>
  <c r="CI34" i="13"/>
  <c r="CD34" i="13"/>
  <c r="CJ51" i="13"/>
  <c r="CE51" i="13"/>
  <c r="CI51" i="13"/>
  <c r="CC51" i="13"/>
  <c r="AJ51" i="13" s="1"/>
  <c r="CD51" i="13"/>
  <c r="CH51" i="13"/>
  <c r="CB51" i="13" s="1"/>
  <c r="CK51" i="13"/>
  <c r="CJ55" i="13"/>
  <c r="CE55" i="13"/>
  <c r="CI55" i="13"/>
  <c r="CH55" i="13"/>
  <c r="CB55" i="13" s="1"/>
  <c r="CC55" i="13"/>
  <c r="CD55" i="13"/>
  <c r="CK55" i="13"/>
  <c r="CK44" i="13"/>
  <c r="CJ44" i="13"/>
  <c r="CH44" i="13"/>
  <c r="CB44" i="13" s="1"/>
  <c r="CD44" i="13"/>
  <c r="CE44" i="13"/>
  <c r="CI43" i="13"/>
  <c r="CH43" i="13"/>
  <c r="CB43" i="13" s="1"/>
  <c r="CJ43" i="13"/>
  <c r="CD43" i="13"/>
  <c r="CK43" i="13"/>
  <c r="CE43" i="13"/>
  <c r="CK49" i="13"/>
  <c r="CJ49" i="13"/>
  <c r="CE49" i="13"/>
  <c r="CI49" i="13"/>
  <c r="CD49" i="13"/>
  <c r="CH49" i="13"/>
  <c r="CB49" i="13" s="1"/>
  <c r="CC49" i="13"/>
  <c r="CJ53" i="13"/>
  <c r="CE53" i="13"/>
  <c r="AJ53" i="13" s="1"/>
  <c r="CI53" i="13"/>
  <c r="CD53" i="13"/>
  <c r="CH53" i="13"/>
  <c r="CB53" i="13" s="1"/>
  <c r="CK53" i="13"/>
  <c r="CC53" i="13"/>
  <c r="CH83" i="13"/>
  <c r="CH84" i="13"/>
  <c r="CH88" i="13"/>
  <c r="CH90" i="13"/>
  <c r="CH100" i="13"/>
  <c r="CH101" i="13"/>
  <c r="CJ104" i="13"/>
  <c r="E38" i="13"/>
  <c r="CJ52" i="13"/>
  <c r="CJ54" i="13"/>
  <c r="CJ59" i="13"/>
  <c r="CD83" i="13"/>
  <c r="CD84" i="13"/>
  <c r="CD88" i="13"/>
  <c r="CD89" i="13"/>
  <c r="CD91" i="13"/>
  <c r="CD101" i="13"/>
  <c r="CJ160" i="13"/>
  <c r="CD160" i="13" s="1"/>
  <c r="CH160" i="13"/>
  <c r="CB160" i="13" s="1"/>
  <c r="CG160" i="13"/>
  <c r="CA160" i="13" s="1"/>
  <c r="CJ163" i="13"/>
  <c r="CD163" i="13" s="1"/>
  <c r="CH163" i="13"/>
  <c r="CB163" i="13" s="1"/>
  <c r="CG163" i="13"/>
  <c r="CA163" i="13" s="1"/>
  <c r="CC47" i="13"/>
  <c r="CK57" i="13"/>
  <c r="CK59" i="13"/>
  <c r="CJ83" i="13"/>
  <c r="CJ92" i="13"/>
  <c r="CI36" i="13"/>
  <c r="E60" i="13"/>
  <c r="D60" i="13" s="1"/>
  <c r="CF36" i="13"/>
  <c r="CJ36" i="13"/>
  <c r="CJ45" i="13"/>
  <c r="CH47" i="13"/>
  <c r="CB47" i="13" s="1"/>
  <c r="CE50" i="13"/>
  <c r="CJ50" i="13"/>
  <c r="CE52" i="13"/>
  <c r="CE54" i="13"/>
  <c r="D56" i="13"/>
  <c r="CE57" i="13"/>
  <c r="CJ57" i="13"/>
  <c r="CE59" i="13"/>
  <c r="CD82" i="13"/>
  <c r="CD85" i="13"/>
  <c r="CD86" i="13"/>
  <c r="CD87" i="13"/>
  <c r="CD90" i="13"/>
  <c r="CD92" i="13"/>
  <c r="CD93" i="13"/>
  <c r="CG94" i="13"/>
  <c r="CA94" i="13" s="1"/>
  <c r="CG95" i="13"/>
  <c r="CA95" i="13" s="1"/>
  <c r="CK96" i="13"/>
  <c r="CE96" i="13" s="1"/>
  <c r="CK98" i="13"/>
  <c r="CE98" i="13" s="1"/>
  <c r="CD100" i="13"/>
  <c r="CK102" i="13"/>
  <c r="CE102" i="13" s="1"/>
  <c r="CK104" i="13"/>
  <c r="CE104" i="13" s="1"/>
  <c r="F130" i="13"/>
  <c r="D130" i="13" s="1"/>
  <c r="CG136" i="13"/>
  <c r="CA136" i="13" s="1"/>
  <c r="O136" i="13" s="1"/>
  <c r="D136" i="13"/>
  <c r="CG140" i="13"/>
  <c r="CA140" i="13" s="1"/>
  <c r="O140" i="13" s="1"/>
  <c r="D140" i="13"/>
  <c r="CJ161" i="13"/>
  <c r="CD161" i="13" s="1"/>
  <c r="CH161" i="13"/>
  <c r="CB161" i="13" s="1"/>
  <c r="CG161" i="13"/>
  <c r="CA161" i="13" s="1"/>
  <c r="CJ162" i="13"/>
  <c r="CD162" i="13" s="1"/>
  <c r="CH162" i="13"/>
  <c r="CB162" i="13" s="1"/>
  <c r="CG162" i="13"/>
  <c r="CA162" i="13" s="1"/>
  <c r="CC13" i="13"/>
  <c r="D19" i="13"/>
  <c r="CC36" i="13"/>
  <c r="CC37" i="13"/>
  <c r="CD45" i="13"/>
  <c r="AJ45" i="13" s="1"/>
  <c r="CK45" i="13"/>
  <c r="CI47" i="13"/>
  <c r="CK50" i="13"/>
  <c r="CK52" i="13"/>
  <c r="CK54" i="13"/>
  <c r="CJ82" i="13"/>
  <c r="CJ84" i="13"/>
  <c r="CJ85" i="13"/>
  <c r="CJ86" i="13"/>
  <c r="CJ87" i="13"/>
  <c r="CJ88" i="13"/>
  <c r="CJ89" i="13"/>
  <c r="CJ90" i="13"/>
  <c r="CJ91" i="13"/>
  <c r="CJ93" i="13"/>
  <c r="CH94" i="13"/>
  <c r="CH95" i="13"/>
  <c r="CG96" i="13"/>
  <c r="CA96" i="13" s="1"/>
  <c r="CG98" i="13"/>
  <c r="CA98" i="13" s="1"/>
  <c r="CJ100" i="13"/>
  <c r="CJ101" i="13"/>
  <c r="CG102" i="13"/>
  <c r="CA102" i="13" s="1"/>
  <c r="CJ103" i="13"/>
  <c r="CG104" i="13"/>
  <c r="CA104" i="13" s="1"/>
  <c r="CH105" i="13"/>
  <c r="CH106" i="13"/>
  <c r="CH107" i="13"/>
  <c r="CH108" i="13"/>
  <c r="CH109" i="13"/>
  <c r="CH110" i="13"/>
  <c r="D111" i="13"/>
  <c r="CC116" i="13"/>
  <c r="CC117" i="13"/>
  <c r="S117" i="13" s="1"/>
  <c r="CC118" i="13"/>
  <c r="S118" i="13" s="1"/>
  <c r="CC119" i="13"/>
  <c r="CC120" i="13"/>
  <c r="S120" i="13" s="1"/>
  <c r="CC121" i="13"/>
  <c r="S121" i="13" s="1"/>
  <c r="D122" i="13"/>
  <c r="CC220" i="13"/>
  <c r="CH36" i="13"/>
  <c r="CB36" i="13" s="1"/>
  <c r="CL37" i="13"/>
  <c r="CD47" i="13"/>
  <c r="CC50" i="13"/>
  <c r="AJ50" i="13" s="1"/>
  <c r="CC52" i="13"/>
  <c r="CC54" i="13"/>
  <c r="AJ54" i="13" s="1"/>
  <c r="CC57" i="13"/>
  <c r="CC59" i="13"/>
  <c r="AJ59" i="13" s="1"/>
  <c r="CB82" i="13"/>
  <c r="CG82" i="13"/>
  <c r="CA82" i="13" s="1"/>
  <c r="CK82" i="13"/>
  <c r="CE82" i="13" s="1"/>
  <c r="CB83" i="13"/>
  <c r="CG83" i="13"/>
  <c r="CA83" i="13" s="1"/>
  <c r="CB84" i="13"/>
  <c r="CG84" i="13"/>
  <c r="CA84" i="13" s="1"/>
  <c r="CB85" i="13"/>
  <c r="CG85" i="13"/>
  <c r="CA85" i="13" s="1"/>
  <c r="CB86" i="13"/>
  <c r="CG86" i="13"/>
  <c r="CA86" i="13" s="1"/>
  <c r="CK86" i="13"/>
  <c r="CE86" i="13" s="1"/>
  <c r="CB87" i="13"/>
  <c r="CG87" i="13"/>
  <c r="CA87" i="13" s="1"/>
  <c r="CK87" i="13"/>
  <c r="CE87" i="13" s="1"/>
  <c r="CB88" i="13"/>
  <c r="CG88" i="13"/>
  <c r="CA88" i="13" s="1"/>
  <c r="CB89" i="13"/>
  <c r="CG89" i="13"/>
  <c r="CA89" i="13" s="1"/>
  <c r="CB90" i="13"/>
  <c r="CG90" i="13"/>
  <c r="CA90" i="13" s="1"/>
  <c r="CB91" i="13"/>
  <c r="CG91" i="13"/>
  <c r="CA91" i="13" s="1"/>
  <c r="CK91" i="13"/>
  <c r="CE91" i="13" s="1"/>
  <c r="CB92" i="13"/>
  <c r="CG92" i="13"/>
  <c r="CA92" i="13" s="1"/>
  <c r="CK92" i="13"/>
  <c r="CE92" i="13" s="1"/>
  <c r="CB93" i="13"/>
  <c r="CG93" i="13"/>
  <c r="CA93" i="13" s="1"/>
  <c r="CK93" i="13"/>
  <c r="CE93" i="13" s="1"/>
  <c r="CB94" i="13"/>
  <c r="CB95" i="13"/>
  <c r="CB96" i="13"/>
  <c r="CB98" i="13"/>
  <c r="CB100" i="13"/>
  <c r="CG100" i="13"/>
  <c r="CA100" i="13" s="1"/>
  <c r="CB101" i="13"/>
  <c r="CG101" i="13"/>
  <c r="CA101" i="13" s="1"/>
  <c r="CB102" i="13"/>
  <c r="CH102" i="13"/>
  <c r="CB104" i="13"/>
  <c r="CH104" i="13"/>
  <c r="D129" i="13"/>
  <c r="D132" i="13"/>
  <c r="CI160" i="13"/>
  <c r="CC160" i="13" s="1"/>
  <c r="CI161" i="13"/>
  <c r="CC161" i="13" s="1"/>
  <c r="CI162" i="13"/>
  <c r="CC162" i="13" s="1"/>
  <c r="CI163" i="13"/>
  <c r="CC163" i="13" s="1"/>
  <c r="CD102" i="13"/>
  <c r="CC235" i="13"/>
  <c r="CC236" i="13"/>
  <c r="CC237" i="13"/>
  <c r="CC239" i="13"/>
  <c r="CC240" i="13"/>
  <c r="CG235" i="13"/>
  <c r="CA235" i="13" s="1"/>
  <c r="CG236" i="13"/>
  <c r="CA236" i="13" s="1"/>
  <c r="CG237" i="13"/>
  <c r="CA237" i="13" s="1"/>
  <c r="Q237" i="13" s="1"/>
  <c r="CG239" i="13"/>
  <c r="CA239" i="13" s="1"/>
  <c r="Q239" i="13" s="1"/>
  <c r="CG240" i="13"/>
  <c r="CA240" i="13" s="1"/>
  <c r="D138" i="13"/>
  <c r="CD36" i="13" l="1"/>
  <c r="CC15" i="13"/>
  <c r="CE37" i="13"/>
  <c r="CI214" i="13"/>
  <c r="CE32" i="13"/>
  <c r="CJ28" i="13"/>
  <c r="CH190" i="13"/>
  <c r="CB190" i="13" s="1"/>
  <c r="CH182" i="13"/>
  <c r="CB182" i="13" s="1"/>
  <c r="CI29" i="13"/>
  <c r="CF31" i="13"/>
  <c r="CC207" i="13"/>
  <c r="AA207" i="13" s="1"/>
  <c r="CI190" i="13"/>
  <c r="CL27" i="13"/>
  <c r="CI185" i="13"/>
  <c r="CC213" i="13"/>
  <c r="CH181" i="13"/>
  <c r="CB181" i="13" s="1"/>
  <c r="AA181" i="13" s="1"/>
  <c r="CH37" i="13"/>
  <c r="CB37" i="13" s="1"/>
  <c r="CI15" i="13"/>
  <c r="CH184" i="13"/>
  <c r="CB184" i="13" s="1"/>
  <c r="AA184" i="13" s="1"/>
  <c r="CH179" i="13"/>
  <c r="CB179" i="13" s="1"/>
  <c r="CJ29" i="13"/>
  <c r="CD27" i="13"/>
  <c r="CK22" i="13"/>
  <c r="CH220" i="13"/>
  <c r="CB220" i="13" s="1"/>
  <c r="CD37" i="13"/>
  <c r="CD15" i="13"/>
  <c r="CH222" i="13"/>
  <c r="CB222" i="13" s="1"/>
  <c r="CC179" i="13"/>
  <c r="AA179" i="13" s="1"/>
  <c r="CK37" i="13"/>
  <c r="CH15" i="13"/>
  <c r="CB15" i="13" s="1"/>
  <c r="CF37" i="13"/>
  <c r="CH198" i="13"/>
  <c r="CB198" i="13" s="1"/>
  <c r="CK29" i="13"/>
  <c r="CJ34" i="13"/>
  <c r="CE22" i="13"/>
  <c r="CC222" i="13"/>
  <c r="CK15" i="13"/>
  <c r="CE15" i="13"/>
  <c r="CC34" i="13"/>
  <c r="CL34" i="13"/>
  <c r="AJ58" i="13"/>
  <c r="AJ52" i="13"/>
  <c r="CI211" i="13"/>
  <c r="AE161" i="13"/>
  <c r="AJ57" i="13"/>
  <c r="CJ37" i="13"/>
  <c r="CK36" i="13"/>
  <c r="AJ49" i="13"/>
  <c r="CD33" i="13"/>
  <c r="CL25" i="13"/>
  <c r="CK34" i="13"/>
  <c r="CE34" i="13"/>
  <c r="CI184" i="13"/>
  <c r="CE36" i="13"/>
  <c r="AJ55" i="13"/>
  <c r="CF34" i="13"/>
  <c r="CH223" i="13"/>
  <c r="CB223" i="13" s="1"/>
  <c r="AA223" i="13" s="1"/>
  <c r="CC218" i="13"/>
  <c r="AA218" i="13" s="1"/>
  <c r="CH206" i="13"/>
  <c r="CB206" i="13" s="1"/>
  <c r="CI181" i="13"/>
  <c r="CC206" i="13"/>
  <c r="CH189" i="13"/>
  <c r="CB189" i="13" s="1"/>
  <c r="AA189" i="13" s="1"/>
  <c r="CC196" i="13"/>
  <c r="CD29" i="13"/>
  <c r="CH29" i="13"/>
  <c r="CB29" i="13" s="1"/>
  <c r="CF27" i="13"/>
  <c r="CH27" i="13"/>
  <c r="CB27" i="13" s="1"/>
  <c r="CH22" i="13"/>
  <c r="CB22" i="13" s="1"/>
  <c r="CI22" i="13"/>
  <c r="CC212" i="13"/>
  <c r="CI189" i="13"/>
  <c r="CH213" i="13"/>
  <c r="CB213" i="13" s="1"/>
  <c r="AA213" i="13" s="1"/>
  <c r="CC198" i="13"/>
  <c r="CF29" i="13"/>
  <c r="CL29" i="13"/>
  <c r="CC27" i="13"/>
  <c r="CE27" i="13"/>
  <c r="CJ22" i="13"/>
  <c r="CD22" i="13"/>
  <c r="CF22" i="13"/>
  <c r="CI226" i="13"/>
  <c r="CH212" i="13"/>
  <c r="CB212" i="13" s="1"/>
  <c r="AA212" i="13" s="1"/>
  <c r="CC29" i="13"/>
  <c r="CJ27" i="13"/>
  <c r="CK27" i="13"/>
  <c r="CC22" i="13"/>
  <c r="CF28" i="13"/>
  <c r="T99" i="13"/>
  <c r="T108" i="13"/>
  <c r="CH214" i="13"/>
  <c r="CB214" i="13" s="1"/>
  <c r="AA214" i="13" s="1"/>
  <c r="CC208" i="13"/>
  <c r="CC31" i="13"/>
  <c r="CD14" i="13"/>
  <c r="CE30" i="13"/>
  <c r="CC216" i="13"/>
  <c r="CK20" i="13"/>
  <c r="CC30" i="13"/>
  <c r="CC226" i="13"/>
  <c r="AA226" i="13" s="1"/>
  <c r="CH13" i="13"/>
  <c r="CB13" i="13" s="1"/>
  <c r="CC209" i="13"/>
  <c r="AA209" i="13" s="1"/>
  <c r="CI14" i="13"/>
  <c r="CC14" i="13"/>
  <c r="CJ30" i="13"/>
  <c r="CL30" i="13"/>
  <c r="D229" i="13"/>
  <c r="CI210" i="13"/>
  <c r="CI13" i="13"/>
  <c r="CI177" i="13"/>
  <c r="CK13" i="13"/>
  <c r="CI186" i="13"/>
  <c r="CJ13" i="13"/>
  <c r="CE20" i="13"/>
  <c r="CJ14" i="13"/>
  <c r="CD30" i="13"/>
  <c r="CI30" i="13"/>
  <c r="T105" i="13"/>
  <c r="CD13" i="13"/>
  <c r="CI209" i="13"/>
  <c r="CC178" i="13"/>
  <c r="AA178" i="13" s="1"/>
  <c r="CH14" i="13"/>
  <c r="CB14" i="13" s="1"/>
  <c r="CK14" i="13"/>
  <c r="CK30" i="13"/>
  <c r="CH30" i="13"/>
  <c r="CB30" i="13" s="1"/>
  <c r="CJ24" i="13"/>
  <c r="CI187" i="13"/>
  <c r="CC33" i="13"/>
  <c r="CJ33" i="13"/>
  <c r="CJ31" i="13"/>
  <c r="CE31" i="13"/>
  <c r="CF26" i="13"/>
  <c r="CE26" i="13"/>
  <c r="CD32" i="13"/>
  <c r="CF24" i="13"/>
  <c r="CD26" i="13"/>
  <c r="CI26" i="13"/>
  <c r="CH208" i="13"/>
  <c r="CB208" i="13" s="1"/>
  <c r="CC182" i="13"/>
  <c r="AA182" i="13" s="1"/>
  <c r="CH221" i="13"/>
  <c r="CB221" i="13" s="1"/>
  <c r="CI216" i="13"/>
  <c r="CF33" i="13"/>
  <c r="CH33" i="13"/>
  <c r="CB33" i="13" s="1"/>
  <c r="CH31" i="13"/>
  <c r="CB31" i="13" s="1"/>
  <c r="CC26" i="13"/>
  <c r="CH26" i="13"/>
  <c r="CB26" i="13" s="1"/>
  <c r="CJ26" i="13"/>
  <c r="CI12" i="13"/>
  <c r="CC221" i="13"/>
  <c r="AA190" i="13"/>
  <c r="CI207" i="13"/>
  <c r="CL33" i="13"/>
  <c r="CE33" i="13"/>
  <c r="CK31" i="13"/>
  <c r="CL31" i="13"/>
  <c r="CK26" i="13"/>
  <c r="CC32" i="13"/>
  <c r="T107" i="13"/>
  <c r="CC23" i="13"/>
  <c r="CH24" i="13"/>
  <c r="CB24" i="13" s="1"/>
  <c r="CC12" i="13"/>
  <c r="CJ12" i="13"/>
  <c r="D227" i="13"/>
  <c r="AA216" i="13"/>
  <c r="CE23" i="13"/>
  <c r="CL32" i="13"/>
  <c r="CI24" i="13"/>
  <c r="CD12" i="13"/>
  <c r="CK12" i="13"/>
  <c r="CH25" i="13"/>
  <c r="CB25" i="13" s="1"/>
  <c r="CK32" i="13"/>
  <c r="CI32" i="13"/>
  <c r="CD24" i="13"/>
  <c r="CH12" i="13"/>
  <c r="CB12" i="13" s="1"/>
  <c r="CH180" i="13"/>
  <c r="CB180" i="13" s="1"/>
  <c r="CJ25" i="13"/>
  <c r="CE25" i="13"/>
  <c r="CD23" i="13"/>
  <c r="CI23" i="13"/>
  <c r="CD20" i="13"/>
  <c r="CI20" i="13"/>
  <c r="CH28" i="13"/>
  <c r="CB28" i="13" s="1"/>
  <c r="CC25" i="13"/>
  <c r="CF23" i="13"/>
  <c r="CF20" i="13"/>
  <c r="CC224" i="13"/>
  <c r="AA224" i="13" s="1"/>
  <c r="CH197" i="13"/>
  <c r="CB197" i="13" s="1"/>
  <c r="AA197" i="13" s="1"/>
  <c r="CI25" i="13"/>
  <c r="CK23" i="13"/>
  <c r="CH23" i="13"/>
  <c r="CB23" i="13" s="1"/>
  <c r="CH20" i="13"/>
  <c r="CB20" i="13" s="1"/>
  <c r="CI224" i="13"/>
  <c r="CI197" i="13"/>
  <c r="CH225" i="13"/>
  <c r="CB225" i="13" s="1"/>
  <c r="AA225" i="13" s="1"/>
  <c r="CC210" i="13"/>
  <c r="AA210" i="13" s="1"/>
  <c r="CC204" i="13"/>
  <c r="AA204" i="13" s="1"/>
  <c r="CC215" i="13"/>
  <c r="CH211" i="13"/>
  <c r="CB211" i="13" s="1"/>
  <c r="AA211" i="13" s="1"/>
  <c r="CH215" i="13"/>
  <c r="CB215" i="13" s="1"/>
  <c r="CK33" i="13"/>
  <c r="CK25" i="13"/>
  <c r="CD25" i="13"/>
  <c r="CD31" i="13"/>
  <c r="CJ23" i="13"/>
  <c r="CC20" i="13"/>
  <c r="CL20" i="13"/>
  <c r="CF32" i="13"/>
  <c r="CH32" i="13"/>
  <c r="CB32" i="13" s="1"/>
  <c r="CH205" i="13"/>
  <c r="CB205" i="13" s="1"/>
  <c r="AA205" i="13" s="1"/>
  <c r="CI223" i="13"/>
  <c r="CI218" i="13"/>
  <c r="CI205" i="13"/>
  <c r="CI204" i="13"/>
  <c r="CI195" i="13"/>
  <c r="CH196" i="13"/>
  <c r="CB196" i="13" s="1"/>
  <c r="CC188" i="13"/>
  <c r="AA188" i="13" s="1"/>
  <c r="CC183" i="13"/>
  <c r="CC180" i="13"/>
  <c r="D230" i="13"/>
  <c r="CI188" i="13"/>
  <c r="CH183" i="13"/>
  <c r="CB183" i="13" s="1"/>
  <c r="CH186" i="13"/>
  <c r="CB186" i="13" s="1"/>
  <c r="AA186" i="13" s="1"/>
  <c r="CI178" i="13"/>
  <c r="CH185" i="13"/>
  <c r="CB185" i="13" s="1"/>
  <c r="AA185" i="13" s="1"/>
  <c r="CH187" i="13"/>
  <c r="CB187" i="13" s="1"/>
  <c r="AA187" i="13" s="1"/>
  <c r="CH177" i="13"/>
  <c r="CB177" i="13" s="1"/>
  <c r="AA177" i="13" s="1"/>
  <c r="CH203" i="13"/>
  <c r="CB203" i="13" s="1"/>
  <c r="AA203" i="13" s="1"/>
  <c r="D228" i="13"/>
  <c r="CH219" i="13"/>
  <c r="CB219" i="13" s="1"/>
  <c r="AA219" i="13" s="1"/>
  <c r="CI219" i="13"/>
  <c r="AA220" i="13"/>
  <c r="CH217" i="13"/>
  <c r="CB217" i="13" s="1"/>
  <c r="AA217" i="13" s="1"/>
  <c r="CI225" i="13"/>
  <c r="CI217" i="13"/>
  <c r="CI203" i="13"/>
  <c r="CC195" i="13"/>
  <c r="AA195" i="13" s="1"/>
  <c r="S116" i="13"/>
  <c r="S119" i="13"/>
  <c r="T110" i="13"/>
  <c r="T103" i="13"/>
  <c r="T104" i="13"/>
  <c r="T109" i="13"/>
  <c r="T106" i="13"/>
  <c r="T100" i="13"/>
  <c r="T89" i="13"/>
  <c r="T97" i="13"/>
  <c r="AL36" i="13"/>
  <c r="CD28" i="13"/>
  <c r="CI28" i="13"/>
  <c r="CK24" i="13"/>
  <c r="CE24" i="13"/>
  <c r="CK28" i="13"/>
  <c r="CL28" i="13"/>
  <c r="CC28" i="13"/>
  <c r="CC24" i="13"/>
  <c r="Q236" i="13"/>
  <c r="T101" i="13"/>
  <c r="T92" i="13"/>
  <c r="T87" i="13"/>
  <c r="T82" i="13"/>
  <c r="T102" i="13"/>
  <c r="T96" i="13"/>
  <c r="T94" i="13"/>
  <c r="AJ47" i="13"/>
  <c r="AE163" i="13"/>
  <c r="AJ44" i="13"/>
  <c r="CJ19" i="13"/>
  <c r="CF19" i="13"/>
  <c r="CI19" i="13"/>
  <c r="CE19" i="13"/>
  <c r="CL19" i="13"/>
  <c r="CH19" i="13"/>
  <c r="CB19" i="13" s="1"/>
  <c r="CD19" i="13"/>
  <c r="D38" i="13"/>
  <c r="CK19" i="13"/>
  <c r="CC19" i="13"/>
  <c r="Q240" i="13"/>
  <c r="Q235" i="13"/>
  <c r="T93" i="13"/>
  <c r="T90" i="13"/>
  <c r="T88" i="13"/>
  <c r="T85" i="13"/>
  <c r="T83" i="13"/>
  <c r="AJ43" i="13"/>
  <c r="T91" i="13"/>
  <c r="T86" i="13"/>
  <c r="T84" i="13"/>
  <c r="T98" i="13"/>
  <c r="AE162" i="13"/>
  <c r="T95" i="13"/>
  <c r="AE160" i="13"/>
  <c r="AA198" i="13" l="1"/>
  <c r="AA221" i="13"/>
  <c r="AA222" i="13"/>
  <c r="AL37" i="13"/>
  <c r="AL26" i="13"/>
  <c r="AJ14" i="13"/>
  <c r="AL34" i="13"/>
  <c r="AJ13" i="13"/>
  <c r="AL33" i="13"/>
  <c r="AL28" i="13"/>
  <c r="AL27" i="13"/>
  <c r="AJ15" i="13"/>
  <c r="AL30" i="13"/>
  <c r="AL22" i="13"/>
  <c r="AA206" i="13"/>
  <c r="AJ12" i="13"/>
  <c r="AL29" i="13"/>
  <c r="AA196" i="13"/>
  <c r="AA208" i="13"/>
  <c r="AL25" i="13"/>
  <c r="AL31" i="13"/>
  <c r="AA180" i="13"/>
  <c r="AA215" i="13"/>
  <c r="AA183" i="13"/>
  <c r="AL32" i="13"/>
  <c r="AL20" i="13"/>
  <c r="AL23" i="13"/>
  <c r="AL24" i="13"/>
  <c r="A301" i="13"/>
  <c r="B301" i="13"/>
  <c r="AL19" i="13"/>
</calcChain>
</file>

<file path=xl/sharedStrings.xml><?xml version="1.0" encoding="utf-8"?>
<sst xmlns="http://schemas.openxmlformats.org/spreadsheetml/2006/main" count="7359" uniqueCount="236">
  <si>
    <t>SERVICIO DE SALUD</t>
  </si>
  <si>
    <t xml:space="preserve"> REM-A9.  ATENCIÓN DE SALUD ODONTOLÓGICA EN APS Y ESPECIALIDADES</t>
  </si>
  <si>
    <t>SECCIÓN A: CONSULTAS Y CONTROLES ODONTOLÓGICOS</t>
  </si>
  <si>
    <t xml:space="preserve">ACTIVIDAD </t>
  </si>
  <si>
    <t>TOTAL</t>
  </si>
  <si>
    <t>SEGÚN GRUPOS DE EDAD O DE RIESGO</t>
  </si>
  <si>
    <t>EMBARAZADAS</t>
  </si>
  <si>
    <t>60 AÑOS (INCLUÍDO EN GRUPOS DE 20-64 AÑOS)</t>
  </si>
  <si>
    <t>USUARIOS EN SITUACIÓN DE DISCAPACIDAD*</t>
  </si>
  <si>
    <t>NIÑOS, NIÑAS, ADOLESCENTES Y JÓVENES POBLACIÓN SENAME</t>
  </si>
  <si>
    <t>MIGRANTES</t>
  </si>
  <si>
    <t>Menos de 1 año</t>
  </si>
  <si>
    <t>1 año</t>
  </si>
  <si>
    <t>2 años</t>
  </si>
  <si>
    <t>3 años</t>
  </si>
  <si>
    <t>4 años</t>
  </si>
  <si>
    <t>5 años</t>
  </si>
  <si>
    <t>6 años</t>
  </si>
  <si>
    <t>12 
años</t>
  </si>
  <si>
    <t>Resto 
&lt;15 años</t>
  </si>
  <si>
    <t>15-19 
años</t>
  </si>
  <si>
    <t>20-64 
años</t>
  </si>
  <si>
    <t>65 y 
más años</t>
  </si>
  <si>
    <t>Ambos Sexos</t>
  </si>
  <si>
    <t>Hombres</t>
  </si>
  <si>
    <t>Mujeres</t>
  </si>
  <si>
    <t>CONSULTA DE MORBILIDAD</t>
  </si>
  <si>
    <t>CONTROL ODONTOLÓGICO</t>
  </si>
  <si>
    <t>CONSULTA DE URGENCIA (GES)</t>
  </si>
  <si>
    <t>INASISTENCIA A CONSULTA</t>
  </si>
  <si>
    <t>SECCIÓN B: OTRAS ACTIVIDADES DE ODONTOLOGÍA GENERAL</t>
  </si>
  <si>
    <t>TIPO DE ACTIVIDAD</t>
  </si>
  <si>
    <t xml:space="preserve">TOTAL </t>
  </si>
  <si>
    <t>BENEFICIARIOS</t>
  </si>
  <si>
    <t>COMPRA DE SERVICIO</t>
  </si>
  <si>
    <t>EDUCACIÓN INDIVIDUAL CON INSTRUCCIÓN DE TÉCNICA DE CEPILLADO</t>
  </si>
  <si>
    <t>CONSEJERÍA BREVE EN TABACO</t>
  </si>
  <si>
    <t>EXAMEN DE SALUD ORAL</t>
  </si>
  <si>
    <t>APLICACIÓN DE SELLANTES</t>
  </si>
  <si>
    <t>FLUORURACIÓN TÓPICA BARNIZ</t>
  </si>
  <si>
    <t>PULIDO CORONARIO</t>
  </si>
  <si>
    <t>ACTIVIDAD INTERCEPTIVA DE ANOMALÍAS DENTO MAXILARES (OPI)</t>
  </si>
  <si>
    <t>DESTARTRAJE SUPRAGINGIVAL</t>
  </si>
  <si>
    <t>EXODONCIA</t>
  </si>
  <si>
    <t>PULPOTOMÍA</t>
  </si>
  <si>
    <t>RESTAURACIÓN PROVISORIA</t>
  </si>
  <si>
    <t>RESTAURACIÓN ESTÉTICA</t>
  </si>
  <si>
    <t>RESTAURACIÓN DE AMALGAMAS</t>
  </si>
  <si>
    <t>OBTURACIONES DE VIDIRIO IONÓMERO EN DIENTE TEMPORAL</t>
  </si>
  <si>
    <t>DESTARTRAJE SUBGINGIVAL Y PULIDO RADICULAR POR SEXTANTE</t>
  </si>
  <si>
    <t>PROCEDIMIENTOS MÉDICO-QUIRÚRGICOS</t>
  </si>
  <si>
    <t>RADIOGRAFÍA INTRAORAL (RETROALVEOLARES, BITE WING Y OCLUSALES)</t>
  </si>
  <si>
    <t xml:space="preserve">Total Actividades </t>
  </si>
  <si>
    <t>SECCIÓN C : INGRESOS Y EGRESOS  EN ESTABLECIMIENTOS APS</t>
  </si>
  <si>
    <t>TIPO DE INGRESO O EGRESO</t>
  </si>
  <si>
    <t xml:space="preserve">TOTAL  </t>
  </si>
  <si>
    <t>Según grupos de edad o de riesgo</t>
  </si>
  <si>
    <t>12 años</t>
  </si>
  <si>
    <t>15-19 años</t>
  </si>
  <si>
    <t>INGRESOS A TRATAMIENTO ODONTOLOGÍA GENERAL</t>
  </si>
  <si>
    <t>INGRESO CONTROL CON ENFOQUE RIESGO ODONTOLÓGICO (CERO)</t>
  </si>
  <si>
    <t>EGRESO CONTROL CON ENFOQUE RIESGO ODONTOLÓGICO (CERO)</t>
  </si>
  <si>
    <t>ALTAS ODONTOLÓGICAS PREVENTIVAS</t>
  </si>
  <si>
    <t>ALTAS ODONTOLÓGICAS INTEGRALES (EXCLUYE SECCIÓN G)</t>
  </si>
  <si>
    <t>ALTAS ODONTOLÓGICAS TOTALES</t>
  </si>
  <si>
    <t>EGRESOS POR ABANDONO</t>
  </si>
  <si>
    <t xml:space="preserve">ÍNDICE ceod O COPD EN PACIENTES INGRESADOS (Índice ceod se usa en menores de 7 años, para resto se utiliza COPD) </t>
  </si>
  <si>
    <t>1 a 2</t>
  </si>
  <si>
    <t>3 a 4</t>
  </si>
  <si>
    <t>5 a 6</t>
  </si>
  <si>
    <t>7 a 8</t>
  </si>
  <si>
    <t>9 o más</t>
  </si>
  <si>
    <t>CÓDIGO EXAMEN PERIODONTAL BASICO (EPB) EN PACIENTES INGRESADOS</t>
  </si>
  <si>
    <t>1,2,3</t>
  </si>
  <si>
    <t>4 y *</t>
  </si>
  <si>
    <t>SECCIÓN D : INTERCONSULTAS GENERADAS EN ESTABLECIMIENTOS APS</t>
  </si>
  <si>
    <t>ESPECIALIDAD</t>
  </si>
  <si>
    <t>GESTANTE</t>
  </si>
  <si>
    <t>ENDODONCIA</t>
  </si>
  <si>
    <t>REHABILITACIÓN ORAL</t>
  </si>
  <si>
    <t>PRÓTESIS REMOVIBLES</t>
  </si>
  <si>
    <t>PRÓTESIS FIJA</t>
  </si>
  <si>
    <t>CIRUGÍA BUCAL Y TRAUMATOLOGÍA MAXILOFACIAL</t>
  </si>
  <si>
    <t xml:space="preserve">ODONTOPEDIATRÍA </t>
  </si>
  <si>
    <t>ORTODONCIA</t>
  </si>
  <si>
    <t>PERIODONCIA</t>
  </si>
  <si>
    <t xml:space="preserve">IMAGENOLOGÍA ORAL Y MAXILOFACIAL </t>
  </si>
  <si>
    <t>PATOLOGÍA ORAL</t>
  </si>
  <si>
    <t>IMPLANTOLOGÍA BUCO MAXILOFACIAL</t>
  </si>
  <si>
    <t>TRASTORNOS TEMPOROMANDIBULARES Y DOLOR OROFACIAL</t>
  </si>
  <si>
    <t>SECCIÓN E: CONSULTAS ODONTOLÓGICAS  EN HORARIO CONTINUADO (incluidas en  Secciones A y B. . Excluye extensiones horarias de Sección G )</t>
  </si>
  <si>
    <t>JORNADA</t>
  </si>
  <si>
    <t xml:space="preserve">CONSULTAS  </t>
  </si>
  <si>
    <t xml:space="preserve"> HORARIO CONTINUADO</t>
  </si>
  <si>
    <t>VESPERTINA (LUNES-VIERNES)</t>
  </si>
  <si>
    <t>SÁBADO, DOMINGO o FESTIVO</t>
  </si>
  <si>
    <t>SECCIÓN F:  ACTIVIDADES EN ATENCIÓN DE ESPECIALIDADES</t>
  </si>
  <si>
    <t>ACTIVIDADES DE ESPECIALIDADES</t>
  </si>
  <si>
    <t xml:space="preserve">COMPRA DE SERVICIO </t>
  </si>
  <si>
    <t>USUARIOS EN SITUACIÓN DE DISCAPACIDAD *</t>
  </si>
  <si>
    <t>0-5 
años</t>
  </si>
  <si>
    <t>6 
años</t>
  </si>
  <si>
    <t>7 
años</t>
  </si>
  <si>
    <t>EXAMEN Y DIAGNÓSTICO DE ESPECIALIDAD</t>
  </si>
  <si>
    <t>ACTIVIDAD DE URGENCIA ESPECIALIDADES</t>
  </si>
  <si>
    <t>OBTURACIÓN DIRECTA E INDIRECTA</t>
  </si>
  <si>
    <t>ENDODONCIA ACTIVIDAD</t>
  </si>
  <si>
    <t>PERIODONCIA ACTIVIDAD</t>
  </si>
  <si>
    <t>TRATAMIENTO ENDODONCIA UNIRRADICULAR</t>
  </si>
  <si>
    <t>TRATAMIENTO ENDODONCIA BIRRADICULAR</t>
  </si>
  <si>
    <t>TRATAMIENTO ENDODONCIA MULTIRRADICULAR</t>
  </si>
  <si>
    <t>FÉRULA PERIODONCIA</t>
  </si>
  <si>
    <t>INSTALACIÓN DE PLANO ALIVIO OCLUSAL</t>
  </si>
  <si>
    <t>CIRUGÍA PERIODONTAL</t>
  </si>
  <si>
    <t>INSTALACIÓN APARATO ORTOPEDIA PREQUIRÚRGICA (FISURA LABIOPALATINA)</t>
  </si>
  <si>
    <t>ORTOPEDIA PREQUIRÚRGICA, ACTIVIDAD (FISURA LABIOPALATINA)</t>
  </si>
  <si>
    <t>ORTODONCIA, ACTIVIDAD</t>
  </si>
  <si>
    <t>INSTALACIÓN APARATO ORTODONCIA. (INCLUYE APARATO REMOVIBLE U OTRO)</t>
  </si>
  <si>
    <t>INSTALACIÓN APARATO FIJO EN ORTODONCIA. (BRACKETS)</t>
  </si>
  <si>
    <t>INSTALACIÓN APARATO DE CONTENCIÓN</t>
  </si>
  <si>
    <t>PRÓTESIS FIJA (UNITARIA O PLURAL)</t>
  </si>
  <si>
    <t>PRÓTESIS FIJA PROVISORIA (UNITARIA O PLURAL)</t>
  </si>
  <si>
    <t>PRÓTESIS REMOVIBLE ACRÍLICA</t>
  </si>
  <si>
    <t>PRÓTESIS REMOVIBLE METÁLICA</t>
  </si>
  <si>
    <t>REPARACIÓN DE PRÓTESIS</t>
  </si>
  <si>
    <t>CIRUGÍA BUCAL (INTERVENCIÓN)</t>
  </si>
  <si>
    <t>CIRUGÍA Y TRAUMATOLOGÍA MAXILOFACIAL (INTERVENCIÓN)</t>
  </si>
  <si>
    <t>CONTROLES DE CIRUGÍA BUCAL Y TRAUMATOLOGÍA MAXILOFACIAL</t>
  </si>
  <si>
    <t>TRATAMIENTO TRAUMATISMO DENTOALVEOLAR</t>
  </si>
  <si>
    <t>INSTALACIÓN DE IMPLANTE ENDO-ÓSEO OSEOINTEGRABLE</t>
  </si>
  <si>
    <t>TERAPIA TRATAMIENTO TEMPOROMANDIBULAR</t>
  </si>
  <si>
    <t xml:space="preserve">    </t>
  </si>
  <si>
    <t>SECCIÓN F.1:  ACTIVIDADES DE APOYO EN ATENCIÓN DE ESPECIALIDADES</t>
  </si>
  <si>
    <t>ACTIVIDADES DE APOYO</t>
  </si>
  <si>
    <t>RADIOGRAFÍA EXTRAORAL (POR PLACA)</t>
  </si>
  <si>
    <t>RADIOGRAFÍA OCLUSAL (POR PLACA)</t>
  </si>
  <si>
    <t>TELERRADIOGRAFÍA</t>
  </si>
  <si>
    <t>RADIOGRAFÍA PANORÁMICA (POR PLACA)</t>
  </si>
  <si>
    <t>TOMOGRAFÍA COMPUTACIONAL MAXILO FACIAL CONE BEAM</t>
  </si>
  <si>
    <t>SIALOGRAFÍAS (PROCEDIMIENTO)</t>
  </si>
  <si>
    <t>SECCIÓN G: PROGRAMAS ESPECIALES Y GES (Actividades incluidas en Sección B)</t>
  </si>
  <si>
    <t>PROGRAMA - ACTIVIDAD</t>
  </si>
  <si>
    <t>PROGRAMA ODONTOLÓGICO INTEGRAL, ESTRATEGIA MÁS SONRISAS PARA CHILE</t>
  </si>
  <si>
    <t>N°AUDITORÍAS CLÍNICAS REALIZADAS</t>
  </si>
  <si>
    <t>ALTAS INTEGRALES</t>
  </si>
  <si>
    <t>JUNJI-INTEGRA-MINEDUC</t>
  </si>
  <si>
    <t>SERNAM</t>
  </si>
  <si>
    <t>PRODEMU</t>
  </si>
  <si>
    <t xml:space="preserve">CHILE SOLIDARIO </t>
  </si>
  <si>
    <t>MINVU</t>
  </si>
  <si>
    <t>DEMANDA LOCAL</t>
  </si>
  <si>
    <t xml:space="preserve">PROGRAMA ODONTOLÓGICO INTEGRAL, HOMBRES DE ESCASOS RECURSOS </t>
  </si>
  <si>
    <t>ALTAS INTEGRALES/ACTIVIDADES</t>
  </si>
  <si>
    <t>TOTAL ALTAS INTEGRALES</t>
  </si>
  <si>
    <t>Nº DE AUDITORIAS CLÍNICAS REALIZADAS</t>
  </si>
  <si>
    <t>REPARACIÓN DE PROTESIS</t>
  </si>
  <si>
    <t>PROGRAMA ODONTOLÓGICO INTEGRAL, ATENCION ODONTOLOGICA EN DOMICILIO</t>
  </si>
  <si>
    <t>ALTAS ODONTOLOGICAS</t>
  </si>
  <si>
    <t xml:space="preserve">TOTAL ALTAS </t>
  </si>
  <si>
    <t>PROGRAMA MEJORAMIENTO DEL ACCESO, ESTRATEGIA RESOLUCIÓN DE ESPECIALIDAD EN APS</t>
  </si>
  <si>
    <t>TRATAMIENTO ENDODONCIA</t>
  </si>
  <si>
    <t>N° PACIENTES</t>
  </si>
  <si>
    <t>N° DIENTES</t>
  </si>
  <si>
    <t>N° PRÓTESIS</t>
  </si>
  <si>
    <t>PROGRAMA GES ODONTOLÓGICO ADULTO DE 60 AÑOS.</t>
  </si>
  <si>
    <t>PROGRAMA ODONTOLOGICO INTEGRAL</t>
  </si>
  <si>
    <t>ALTAS INTEGRALES ESTUDIANTES DE CUARTO MEDIO</t>
  </si>
  <si>
    <t>ALTA INTEGRAL EN CENTRO DE SALUD</t>
  </si>
  <si>
    <t>ALTA INTEGRAL EN UNIDAD DENTAL MÓVIL O PORTÁTIL</t>
  </si>
  <si>
    <t>ALTA INTEGRAL EN ESTABLECIMIENTO EDUCACIONAL</t>
  </si>
  <si>
    <t>PROGRAMA MEJORAMIENTO DEL ACCESO</t>
  </si>
  <si>
    <t>MORBILIDAD ADULTO</t>
  </si>
  <si>
    <t>N° TOTAL DE ACTIVIDAD RECUPERATIVA REALIZADA EN &gt;20 AÑOS, EN EXTENSIÓN HORARIA</t>
  </si>
  <si>
    <t>N° DE CONSULTAS DE MORBILIDAD REALIZADAS EN &gt;20 AÑOS, EN EXTENSIÓN HORARIA</t>
  </si>
  <si>
    <t>SECCIÓN G.1: PROGRAMA SEMBRANDO SONRISAS</t>
  </si>
  <si>
    <t>ACTIVIDAD</t>
  </si>
  <si>
    <t>JUNJI</t>
  </si>
  <si>
    <t>INTEGRA</t>
  </si>
  <si>
    <t>MINEDUC</t>
  </si>
  <si>
    <t>0-14 años</t>
  </si>
  <si>
    <t>EXAMEN DE SALUD</t>
  </si>
  <si>
    <t>Nº DE NIÑOS CON ÍNDICE ceod=0 AL INGRESO</t>
  </si>
  <si>
    <t>SET DE HIGIENE ORAL ENTREGADOS</t>
  </si>
  <si>
    <t>Nº DE APLICACIONES FLÚOR BARNIZ</t>
  </si>
  <si>
    <t>EDUCACIÓN GRUPAL EN ESTABLECIMIENTO DE EDUCACIÓN</t>
  </si>
  <si>
    <t>SECCIÓN H: SEDACIÓN Y ANESTESIA</t>
  </si>
  <si>
    <t>0-5 años</t>
  </si>
  <si>
    <t>6 -14años</t>
  </si>
  <si>
    <t>20-64 años</t>
  </si>
  <si>
    <t>ATENCIÓN BAJO SEDACIÓN INHALATORIA (CON ÓXIDO NITROSO)</t>
  </si>
  <si>
    <t>SEDACIÓN ENDOVENOSA</t>
  </si>
  <si>
    <t>ATENCIÓN BAJO ANESTESIA GENERAL</t>
  </si>
  <si>
    <t>ATENCIÓN BAJO SEDACIÓN ORAL</t>
  </si>
  <si>
    <t>SECCIÓN I:  CONSULTAS, INGRESOS Y EGRESOS A TRATAMIENTOS EN ESTABLECIMIENTOS DE NIVEL SECUNDARIO Y TERCIARIO</t>
  </si>
  <si>
    <t>ESPECIALIDAD Y TIPO DE INGRESO O EGRESO.</t>
  </si>
  <si>
    <t xml:space="preserve">TOTAL   </t>
  </si>
  <si>
    <t>CONSULTA PERTINENTE</t>
  </si>
  <si>
    <t>INASISTENTE</t>
  </si>
  <si>
    <t>7 años</t>
  </si>
  <si>
    <t>Resto &lt;15 años</t>
  </si>
  <si>
    <t>Según protocolo de referencia</t>
  </si>
  <si>
    <t>CONSULTAS</t>
  </si>
  <si>
    <t>CONSULTA DE URGENCIA</t>
  </si>
  <si>
    <t>CONSULTA DE MORBILIDAD ODONTOLOGICA</t>
  </si>
  <si>
    <t>CIRUGÍA BUCAL</t>
  </si>
  <si>
    <t>PRIMERAS CONSULTAS</t>
  </si>
  <si>
    <t>CONSULTAS REPETIDAS</t>
  </si>
  <si>
    <t>INGRESOS A TRATAMIENTO</t>
  </si>
  <si>
    <t>ALTAS DE TRATAMIENTO</t>
  </si>
  <si>
    <t>CIRUGÍA Y TRAUMATOLOGÍA MAXILOFACIAL</t>
  </si>
  <si>
    <t>ODONTOPEDIATRÍA</t>
  </si>
  <si>
    <t>OPERATORIA</t>
  </si>
  <si>
    <t>ORTODONCIA Y ORTOPEDIA DENTO MAXILOFACIAL</t>
  </si>
  <si>
    <t>REHABILITACIÓN: PRÓTESIS FIJA</t>
  </si>
  <si>
    <t>REHABILITACIÓN: PRÓTESIS REMOVIBLE</t>
  </si>
  <si>
    <t xml:space="preserve">  </t>
  </si>
  <si>
    <t>SECCIÓN J: ACTIVIDADES EFECTUADAS POR TÉCNICO PARAMÉDICO DENTAL Y/O HIGIENISTAS DENTALES</t>
  </si>
  <si>
    <t>15-19
años</t>
  </si>
  <si>
    <t>PULIDO CORONARIO Y DESTARTRAJE SUPRAGINGIVAL</t>
  </si>
  <si>
    <t xml:space="preserve">FLUORURACIÓN TÓPICA </t>
  </si>
  <si>
    <t>RADIOGRAFÍAS INTRAORALES (RETROALVEOLARES Y BITEWING)</t>
  </si>
  <si>
    <t>SECCIÓN K.- GESTIÓN DE AGENDA (UNIDADES DENTALES MOVILES)</t>
  </si>
  <si>
    <t>HORAS ODONTOLÓGICAS MENSUALES CONTRATADAS</t>
  </si>
  <si>
    <t>HORAS DISPONIBLES DE ATENCIÓN CLÍNICA</t>
  </si>
  <si>
    <t>CITAS AGENDADAS</t>
  </si>
  <si>
    <t>CITAS EFECTIVAS</t>
  </si>
  <si>
    <t>NIVEL PRIMARIO</t>
  </si>
  <si>
    <t>ATENCIÓN MORBILIDAD</t>
  </si>
  <si>
    <t>ATENCIÓN TRATAMIENTO</t>
  </si>
  <si>
    <t>ATENCIÓN URGENCIA</t>
  </si>
  <si>
    <t>SECCIÓN L: CONSULTORÍAS DE ESPECIALISTAS OTORGADAS</t>
  </si>
  <si>
    <t>ESPECIALIDADES</t>
  </si>
  <si>
    <t>Nº CONSULTORÍAS</t>
  </si>
  <si>
    <t>Nº DE CASOS REVISADOS POR EL EQUIPO</t>
  </si>
  <si>
    <t>Nº DE CASOS ATENDIDOS</t>
  </si>
  <si>
    <t>Menor de 15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</si>
</sst>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11"/>
      <color indexed="8"/>
      <name val="Verdana"/>
      <family val="2"/>
    </font>
    <font>
      <b/>
      <sz val="8"/>
      <color indexed="8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b/>
      <sz val="11"/>
      <color theme="1"/>
      <name val="Verdana"/>
      <family val="2"/>
    </font>
    <font>
      <sz val="9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  <font>
      <sz val="11"/>
      <color rgb="FFFF0000"/>
      <name val="Verdana"/>
      <family val="2"/>
    </font>
    <font>
      <sz val="8"/>
      <color rgb="FFFF0000"/>
      <name val="Verdana"/>
      <family val="2"/>
    </font>
    <font>
      <sz val="11"/>
      <color theme="1"/>
      <name val="Verdana"/>
      <family val="2"/>
    </font>
    <font>
      <b/>
      <sz val="8"/>
      <name val="Verdana"/>
      <family val="2"/>
    </font>
    <font>
      <sz val="8"/>
      <color indexed="10"/>
      <name val="Verdana"/>
      <family val="2"/>
    </font>
    <font>
      <b/>
      <sz val="11"/>
      <name val="Verdana"/>
      <family val="2"/>
    </font>
    <font>
      <sz val="9"/>
      <color indexed="10"/>
      <name val="Verdana"/>
      <family val="2"/>
    </font>
    <font>
      <sz val="10"/>
      <name val="Arial"/>
      <family val="2"/>
    </font>
    <font>
      <b/>
      <sz val="11"/>
      <color indexed="8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6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auto="1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auto="1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9"/>
      </left>
      <right/>
      <top/>
      <bottom style="thin">
        <color indexed="64"/>
      </bottom>
      <diagonal/>
    </border>
    <border>
      <left/>
      <right style="hair">
        <color indexed="9"/>
      </right>
      <top/>
      <bottom/>
      <diagonal/>
    </border>
    <border>
      <left style="hair">
        <color indexed="9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9"/>
      </left>
      <right style="hair">
        <color indexed="9"/>
      </right>
      <top/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thin">
        <color indexed="64"/>
      </bottom>
      <diagonal/>
    </border>
    <border>
      <left style="hair">
        <color indexed="9"/>
      </left>
      <right/>
      <top style="hair">
        <color indexed="9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hair">
        <color indexed="64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/>
      <right style="hair">
        <color indexed="64"/>
      </right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22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19" fillId="11" borderId="97" applyNumberFormat="0" applyFont="0" applyAlignment="0" applyProtection="0"/>
  </cellStyleXfs>
  <cellXfs count="1103">
    <xf numFmtId="0" fontId="0" fillId="0" borderId="0" xfId="0"/>
    <xf numFmtId="1" fontId="2" fillId="3" borderId="0" xfId="0" applyNumberFormat="1" applyFont="1" applyFill="1"/>
    <xf numFmtId="1" fontId="3" fillId="3" borderId="0" xfId="0" applyNumberFormat="1" applyFont="1" applyFill="1"/>
    <xf numFmtId="1" fontId="3" fillId="3" borderId="0" xfId="0" applyNumberFormat="1" applyFont="1" applyFill="1" applyProtection="1">
      <protection locked="0"/>
    </xf>
    <xf numFmtId="1" fontId="3" fillId="4" borderId="0" xfId="0" applyNumberFormat="1" applyFont="1" applyFill="1" applyProtection="1">
      <protection locked="0"/>
    </xf>
    <xf numFmtId="1" fontId="3" fillId="5" borderId="0" xfId="0" applyNumberFormat="1" applyFont="1" applyFill="1" applyProtection="1">
      <protection locked="0"/>
    </xf>
    <xf numFmtId="1" fontId="4" fillId="3" borderId="0" xfId="0" applyNumberFormat="1" applyFont="1" applyFill="1"/>
    <xf numFmtId="1" fontId="6" fillId="3" borderId="0" xfId="0" applyNumberFormat="1" applyFont="1" applyFill="1" applyAlignment="1">
      <alignment horizontal="center" vertical="center" wrapText="1"/>
    </xf>
    <xf numFmtId="1" fontId="3" fillId="4" borderId="0" xfId="0" applyNumberFormat="1" applyFont="1" applyFill="1"/>
    <xf numFmtId="1" fontId="7" fillId="3" borderId="0" xfId="0" applyNumberFormat="1" applyFont="1" applyFill="1" applyAlignment="1">
      <alignment horizontal="left"/>
    </xf>
    <xf numFmtId="1" fontId="8" fillId="3" borderId="0" xfId="0" applyNumberFormat="1" applyFont="1" applyFill="1" applyAlignment="1">
      <alignment horizontal="left" vertical="top"/>
    </xf>
    <xf numFmtId="1" fontId="8" fillId="3" borderId="0" xfId="0" applyNumberFormat="1" applyFont="1" applyFill="1" applyAlignment="1">
      <alignment vertical="top"/>
    </xf>
    <xf numFmtId="1" fontId="3" fillId="0" borderId="0" xfId="0" applyNumberFormat="1" applyFont="1"/>
    <xf numFmtId="1" fontId="3" fillId="6" borderId="0" xfId="0" applyNumberFormat="1" applyFont="1" applyFill="1" applyProtection="1">
      <protection locked="0"/>
    </xf>
    <xf numFmtId="1" fontId="10" fillId="0" borderId="15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1" fontId="9" fillId="0" borderId="18" xfId="0" applyNumberFormat="1" applyFont="1" applyBorder="1"/>
    <xf numFmtId="1" fontId="9" fillId="0" borderId="19" xfId="0" applyNumberFormat="1" applyFont="1" applyBorder="1"/>
    <xf numFmtId="1" fontId="9" fillId="0" borderId="0" xfId="0" applyNumberFormat="1" applyFont="1"/>
    <xf numFmtId="1" fontId="10" fillId="7" borderId="20" xfId="0" applyNumberFormat="1" applyFont="1" applyFill="1" applyBorder="1" applyProtection="1">
      <protection locked="0"/>
    </xf>
    <xf numFmtId="1" fontId="10" fillId="7" borderId="21" xfId="0" applyNumberFormat="1" applyFont="1" applyFill="1" applyBorder="1" applyProtection="1">
      <protection locked="0"/>
    </xf>
    <xf numFmtId="1" fontId="10" fillId="7" borderId="22" xfId="0" applyNumberFormat="1" applyFont="1" applyFill="1" applyBorder="1" applyProtection="1">
      <protection locked="0"/>
    </xf>
    <xf numFmtId="1" fontId="10" fillId="7" borderId="23" xfId="0" applyNumberFormat="1" applyFont="1" applyFill="1" applyBorder="1" applyProtection="1">
      <protection locked="0"/>
    </xf>
    <xf numFmtId="1" fontId="10" fillId="7" borderId="24" xfId="0" applyNumberFormat="1" applyFont="1" applyFill="1" applyBorder="1" applyProtection="1">
      <protection locked="0"/>
    </xf>
    <xf numFmtId="1" fontId="10" fillId="7" borderId="25" xfId="0" applyNumberFormat="1" applyFont="1" applyFill="1" applyBorder="1" applyProtection="1">
      <protection locked="0"/>
    </xf>
    <xf numFmtId="1" fontId="10" fillId="7" borderId="26" xfId="0" applyNumberFormat="1" applyFont="1" applyFill="1" applyBorder="1" applyProtection="1">
      <protection locked="0"/>
    </xf>
    <xf numFmtId="1" fontId="12" fillId="3" borderId="0" xfId="0" applyNumberFormat="1" applyFont="1" applyFill="1"/>
    <xf numFmtId="1" fontId="13" fillId="4" borderId="0" xfId="0" applyNumberFormat="1" applyFont="1" applyFill="1" applyAlignment="1">
      <alignment vertical="top" wrapText="1"/>
    </xf>
    <xf numFmtId="1" fontId="3" fillId="5" borderId="0" xfId="0" applyNumberFormat="1" applyFont="1" applyFill="1"/>
    <xf numFmtId="1" fontId="3" fillId="6" borderId="0" xfId="0" applyNumberFormat="1" applyFont="1" applyFill="1"/>
    <xf numFmtId="1" fontId="10" fillId="7" borderId="27" xfId="0" applyNumberFormat="1" applyFont="1" applyFill="1" applyBorder="1" applyProtection="1">
      <protection locked="0"/>
    </xf>
    <xf numFmtId="1" fontId="10" fillId="7" borderId="28" xfId="0" applyNumberFormat="1" applyFont="1" applyFill="1" applyBorder="1" applyProtection="1">
      <protection locked="0"/>
    </xf>
    <xf numFmtId="1" fontId="10" fillId="7" borderId="29" xfId="0" applyNumberFormat="1" applyFont="1" applyFill="1" applyBorder="1" applyProtection="1">
      <protection locked="0"/>
    </xf>
    <xf numFmtId="1" fontId="10" fillId="7" borderId="30" xfId="0" applyNumberFormat="1" applyFont="1" applyFill="1" applyBorder="1" applyProtection="1">
      <protection locked="0"/>
    </xf>
    <xf numFmtId="1" fontId="10" fillId="7" borderId="31" xfId="0" applyNumberFormat="1" applyFont="1" applyFill="1" applyBorder="1" applyProtection="1">
      <protection locked="0"/>
    </xf>
    <xf numFmtId="1" fontId="10" fillId="7" borderId="32" xfId="0" applyNumberFormat="1" applyFont="1" applyFill="1" applyBorder="1" applyProtection="1">
      <protection locked="0"/>
    </xf>
    <xf numFmtId="1" fontId="9" fillId="0" borderId="33" xfId="0" applyNumberFormat="1" applyFont="1" applyBorder="1"/>
    <xf numFmtId="1" fontId="9" fillId="0" borderId="34" xfId="0" applyNumberFormat="1" applyFont="1" applyBorder="1"/>
    <xf numFmtId="1" fontId="9" fillId="0" borderId="11" xfId="0" applyNumberFormat="1" applyFont="1" applyBorder="1"/>
    <xf numFmtId="1" fontId="10" fillId="7" borderId="35" xfId="0" applyNumberFormat="1" applyFont="1" applyFill="1" applyBorder="1" applyProtection="1">
      <protection locked="0"/>
    </xf>
    <xf numFmtId="1" fontId="10" fillId="7" borderId="36" xfId="0" applyNumberFormat="1" applyFont="1" applyFill="1" applyBorder="1" applyProtection="1">
      <protection locked="0"/>
    </xf>
    <xf numFmtId="1" fontId="10" fillId="7" borderId="37" xfId="0" applyNumberFormat="1" applyFont="1" applyFill="1" applyBorder="1" applyProtection="1">
      <protection locked="0"/>
    </xf>
    <xf numFmtId="1" fontId="10" fillId="7" borderId="38" xfId="0" applyNumberFormat="1" applyFont="1" applyFill="1" applyBorder="1" applyProtection="1">
      <protection locked="0"/>
    </xf>
    <xf numFmtId="1" fontId="10" fillId="7" borderId="39" xfId="0" applyNumberFormat="1" applyFont="1" applyFill="1" applyBorder="1" applyProtection="1">
      <protection locked="0"/>
    </xf>
    <xf numFmtId="1" fontId="7" fillId="0" borderId="0" xfId="0" applyNumberFormat="1" applyFont="1"/>
    <xf numFmtId="1" fontId="8" fillId="3" borderId="6" xfId="0" applyNumberFormat="1" applyFont="1" applyFill="1" applyBorder="1" applyAlignment="1">
      <alignment vertical="top"/>
    </xf>
    <xf numFmtId="1" fontId="8" fillId="0" borderId="0" xfId="0" applyNumberFormat="1" applyFont="1"/>
    <xf numFmtId="1" fontId="10" fillId="0" borderId="15" xfId="0" applyNumberFormat="1" applyFont="1" applyBorder="1" applyAlignment="1">
      <alignment horizontal="center" vertical="center" wrapText="1"/>
    </xf>
    <xf numFmtId="1" fontId="10" fillId="0" borderId="16" xfId="0" applyNumberFormat="1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center" vertical="center" wrapText="1"/>
    </xf>
    <xf numFmtId="1" fontId="10" fillId="0" borderId="41" xfId="0" applyNumberFormat="1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1" fontId="10" fillId="0" borderId="40" xfId="0" applyNumberFormat="1" applyFont="1" applyBorder="1" applyAlignment="1">
      <alignment horizontal="center" vertical="center" wrapText="1"/>
    </xf>
    <xf numFmtId="1" fontId="10" fillId="0" borderId="42" xfId="0" applyNumberFormat="1" applyFont="1" applyBorder="1" applyAlignment="1">
      <alignment horizontal="center" vertical="center" wrapText="1"/>
    </xf>
    <xf numFmtId="1" fontId="10" fillId="0" borderId="22" xfId="0" applyNumberFormat="1" applyFont="1" applyBorder="1"/>
    <xf numFmtId="1" fontId="10" fillId="0" borderId="45" xfId="0" applyNumberFormat="1" applyFont="1" applyBorder="1"/>
    <xf numFmtId="1" fontId="10" fillId="0" borderId="46" xfId="0" applyNumberFormat="1" applyFont="1" applyBorder="1"/>
    <xf numFmtId="1" fontId="10" fillId="7" borderId="46" xfId="0" applyNumberFormat="1" applyFont="1" applyFill="1" applyBorder="1" applyProtection="1">
      <protection locked="0"/>
    </xf>
    <xf numFmtId="1" fontId="10" fillId="7" borderId="47" xfId="0" applyNumberFormat="1" applyFont="1" applyFill="1" applyBorder="1" applyProtection="1">
      <protection locked="0"/>
    </xf>
    <xf numFmtId="1" fontId="10" fillId="7" borderId="48" xfId="0" applyNumberFormat="1" applyFont="1" applyFill="1" applyBorder="1" applyProtection="1">
      <protection locked="0"/>
    </xf>
    <xf numFmtId="1" fontId="8" fillId="7" borderId="49" xfId="0" applyNumberFormat="1" applyFont="1" applyFill="1" applyBorder="1" applyProtection="1">
      <protection locked="0"/>
    </xf>
    <xf numFmtId="1" fontId="13" fillId="4" borderId="0" xfId="0" applyNumberFormat="1" applyFont="1" applyFill="1" applyAlignment="1">
      <alignment vertical="top"/>
    </xf>
    <xf numFmtId="1" fontId="10" fillId="0" borderId="50" xfId="0" applyNumberFormat="1" applyFont="1" applyBorder="1"/>
    <xf numFmtId="1" fontId="10" fillId="0" borderId="51" xfId="0" applyNumberFormat="1" applyFont="1" applyBorder="1"/>
    <xf numFmtId="1" fontId="10" fillId="0" borderId="52" xfId="0" applyNumberFormat="1" applyFont="1" applyBorder="1"/>
    <xf numFmtId="1" fontId="10" fillId="8" borderId="50" xfId="0" applyNumberFormat="1" applyFont="1" applyFill="1" applyBorder="1"/>
    <xf numFmtId="1" fontId="10" fillId="8" borderId="52" xfId="0" applyNumberFormat="1" applyFont="1" applyFill="1" applyBorder="1"/>
    <xf numFmtId="1" fontId="10" fillId="8" borderId="53" xfId="0" applyNumberFormat="1" applyFont="1" applyFill="1" applyBorder="1"/>
    <xf numFmtId="1" fontId="10" fillId="7" borderId="54" xfId="0" applyNumberFormat="1" applyFont="1" applyFill="1" applyBorder="1" applyProtection="1">
      <protection locked="0"/>
    </xf>
    <xf numFmtId="1" fontId="8" fillId="7" borderId="26" xfId="0" applyNumberFormat="1" applyFont="1" applyFill="1" applyBorder="1" applyProtection="1">
      <protection locked="0"/>
    </xf>
    <xf numFmtId="1" fontId="10" fillId="8" borderId="18" xfId="0" applyNumberFormat="1" applyFont="1" applyFill="1" applyBorder="1"/>
    <xf numFmtId="1" fontId="10" fillId="8" borderId="34" xfId="0" applyNumberFormat="1" applyFont="1" applyFill="1" applyBorder="1"/>
    <xf numFmtId="1" fontId="10" fillId="8" borderId="56" xfId="0" applyNumberFormat="1" applyFont="1" applyFill="1" applyBorder="1"/>
    <xf numFmtId="1" fontId="10" fillId="8" borderId="9" xfId="0" applyNumberFormat="1" applyFont="1" applyFill="1" applyBorder="1"/>
    <xf numFmtId="1" fontId="10" fillId="8" borderId="0" xfId="0" applyNumberFormat="1" applyFont="1" applyFill="1"/>
    <xf numFmtId="0" fontId="14" fillId="4" borderId="0" xfId="0" applyFont="1" applyFill="1"/>
    <xf numFmtId="0" fontId="14" fillId="4" borderId="0" xfId="0" applyFont="1" applyFill="1" applyProtection="1">
      <protection locked="0"/>
    </xf>
    <xf numFmtId="0" fontId="14" fillId="5" borderId="0" xfId="0" applyFont="1" applyFill="1" applyProtection="1">
      <protection locked="0"/>
    </xf>
    <xf numFmtId="1" fontId="10" fillId="0" borderId="27" xfId="0" applyNumberFormat="1" applyFont="1" applyBorder="1"/>
    <xf numFmtId="1" fontId="10" fillId="0" borderId="43" xfId="0" applyNumberFormat="1" applyFont="1" applyBorder="1"/>
    <xf numFmtId="1" fontId="10" fillId="0" borderId="28" xfId="0" applyNumberFormat="1" applyFont="1" applyBorder="1"/>
    <xf numFmtId="1" fontId="10" fillId="7" borderId="58" xfId="0" applyNumberFormat="1" applyFont="1" applyFill="1" applyBorder="1" applyProtection="1">
      <protection locked="0"/>
    </xf>
    <xf numFmtId="1" fontId="10" fillId="7" borderId="59" xfId="0" applyNumberFormat="1" applyFont="1" applyFill="1" applyBorder="1" applyProtection="1">
      <protection locked="0"/>
    </xf>
    <xf numFmtId="1" fontId="8" fillId="7" borderId="32" xfId="0" applyNumberFormat="1" applyFont="1" applyFill="1" applyBorder="1" applyProtection="1">
      <protection locked="0"/>
    </xf>
    <xf numFmtId="1" fontId="10" fillId="3" borderId="22" xfId="0" applyNumberFormat="1" applyFont="1" applyFill="1" applyBorder="1"/>
    <xf numFmtId="1" fontId="10" fillId="3" borderId="45" xfId="0" applyNumberFormat="1" applyFont="1" applyFill="1" applyBorder="1"/>
    <xf numFmtId="1" fontId="10" fillId="3" borderId="46" xfId="0" applyNumberFormat="1" applyFont="1" applyFill="1" applyBorder="1"/>
    <xf numFmtId="1" fontId="8" fillId="7" borderId="46" xfId="0" applyNumberFormat="1" applyFont="1" applyFill="1" applyBorder="1" applyProtection="1">
      <protection locked="0"/>
    </xf>
    <xf numFmtId="1" fontId="10" fillId="3" borderId="27" xfId="0" applyNumberFormat="1" applyFont="1" applyFill="1" applyBorder="1"/>
    <xf numFmtId="1" fontId="10" fillId="3" borderId="43" xfId="0" applyNumberFormat="1" applyFont="1" applyFill="1" applyBorder="1"/>
    <xf numFmtId="1" fontId="10" fillId="3" borderId="28" xfId="0" applyNumberFormat="1" applyFont="1" applyFill="1" applyBorder="1"/>
    <xf numFmtId="1" fontId="10" fillId="7" borderId="62" xfId="0" applyNumberFormat="1" applyFont="1" applyFill="1" applyBorder="1" applyProtection="1">
      <protection locked="0"/>
    </xf>
    <xf numFmtId="1" fontId="8" fillId="7" borderId="28" xfId="0" applyNumberFormat="1" applyFont="1" applyFill="1" applyBorder="1" applyProtection="1">
      <protection locked="0"/>
    </xf>
    <xf numFmtId="1" fontId="10" fillId="8" borderId="27" xfId="0" applyNumberFormat="1" applyFont="1" applyFill="1" applyBorder="1"/>
    <xf numFmtId="1" fontId="10" fillId="8" borderId="28" xfId="0" applyNumberFormat="1" applyFont="1" applyFill="1" applyBorder="1"/>
    <xf numFmtId="1" fontId="10" fillId="8" borderId="63" xfId="0" applyNumberFormat="1" applyFont="1" applyFill="1" applyBorder="1"/>
    <xf numFmtId="1" fontId="10" fillId="9" borderId="27" xfId="0" applyNumberFormat="1" applyFont="1" applyFill="1" applyBorder="1"/>
    <xf numFmtId="1" fontId="10" fillId="9" borderId="43" xfId="0" applyNumberFormat="1" applyFont="1" applyFill="1" applyBorder="1"/>
    <xf numFmtId="1" fontId="10" fillId="9" borderId="28" xfId="0" applyNumberFormat="1" applyFont="1" applyFill="1" applyBorder="1"/>
    <xf numFmtId="1" fontId="10" fillId="9" borderId="27" xfId="0" applyNumberFormat="1" applyFont="1" applyFill="1" applyBorder="1" applyProtection="1">
      <protection locked="0"/>
    </xf>
    <xf numFmtId="1" fontId="10" fillId="9" borderId="28" xfId="0" applyNumberFormat="1" applyFont="1" applyFill="1" applyBorder="1" applyProtection="1">
      <protection locked="0"/>
    </xf>
    <xf numFmtId="1" fontId="10" fillId="9" borderId="58" xfId="0" applyNumberFormat="1" applyFont="1" applyFill="1" applyBorder="1" applyProtection="1">
      <protection locked="0"/>
    </xf>
    <xf numFmtId="1" fontId="10" fillId="9" borderId="59" xfId="0" applyNumberFormat="1" applyFont="1" applyFill="1" applyBorder="1" applyProtection="1">
      <protection locked="0"/>
    </xf>
    <xf numFmtId="1" fontId="8" fillId="9" borderId="32" xfId="0" applyNumberFormat="1" applyFont="1" applyFill="1" applyBorder="1" applyProtection="1">
      <protection locked="0"/>
    </xf>
    <xf numFmtId="1" fontId="8" fillId="9" borderId="28" xfId="0" applyNumberFormat="1" applyFont="1" applyFill="1" applyBorder="1" applyProtection="1">
      <protection locked="0"/>
    </xf>
    <xf numFmtId="1" fontId="10" fillId="0" borderId="18" xfId="0" applyNumberFormat="1" applyFont="1" applyBorder="1"/>
    <xf numFmtId="1" fontId="10" fillId="0" borderId="19" xfId="0" applyNumberFormat="1" applyFont="1" applyBorder="1"/>
    <xf numFmtId="1" fontId="10" fillId="0" borderId="9" xfId="0" applyNumberFormat="1" applyFont="1" applyBorder="1"/>
    <xf numFmtId="1" fontId="10" fillId="7" borderId="18" xfId="0" applyNumberFormat="1" applyFont="1" applyFill="1" applyBorder="1" applyProtection="1">
      <protection locked="0"/>
    </xf>
    <xf numFmtId="1" fontId="10" fillId="7" borderId="9" xfId="0" applyNumberFormat="1" applyFont="1" applyFill="1" applyBorder="1" applyProtection="1">
      <protection locked="0"/>
    </xf>
    <xf numFmtId="1" fontId="10" fillId="7" borderId="33" xfId="0" applyNumberFormat="1" applyFont="1" applyFill="1" applyBorder="1" applyProtection="1">
      <protection locked="0"/>
    </xf>
    <xf numFmtId="1" fontId="10" fillId="7" borderId="0" xfId="0" applyNumberFormat="1" applyFont="1" applyFill="1" applyProtection="1">
      <protection locked="0"/>
    </xf>
    <xf numFmtId="1" fontId="10" fillId="7" borderId="64" xfId="0" applyNumberFormat="1" applyFont="1" applyFill="1" applyBorder="1" applyProtection="1">
      <protection locked="0"/>
    </xf>
    <xf numFmtId="1" fontId="10" fillId="0" borderId="15" xfId="0" applyNumberFormat="1" applyFont="1" applyBorder="1"/>
    <xf numFmtId="1" fontId="10" fillId="0" borderId="16" xfId="0" applyNumberFormat="1" applyFont="1" applyBorder="1"/>
    <xf numFmtId="1" fontId="10" fillId="0" borderId="13" xfId="0" applyNumberFormat="1" applyFont="1" applyBorder="1"/>
    <xf numFmtId="1" fontId="10" fillId="0" borderId="65" xfId="0" applyNumberFormat="1" applyFont="1" applyBorder="1"/>
    <xf numFmtId="1" fontId="7" fillId="3" borderId="0" xfId="0" applyNumberFormat="1" applyFont="1" applyFill="1"/>
    <xf numFmtId="1" fontId="8" fillId="3" borderId="0" xfId="0" applyNumberFormat="1" applyFont="1" applyFill="1" applyAlignment="1">
      <alignment horizontal="left"/>
    </xf>
    <xf numFmtId="1" fontId="8" fillId="3" borderId="0" xfId="0" applyNumberFormat="1" applyFont="1" applyFill="1"/>
    <xf numFmtId="1" fontId="6" fillId="3" borderId="0" xfId="0" applyNumberFormat="1" applyFont="1" applyFill="1"/>
    <xf numFmtId="1" fontId="8" fillId="0" borderId="66" xfId="0" applyNumberFormat="1" applyFont="1" applyBorder="1"/>
    <xf numFmtId="1" fontId="9" fillId="0" borderId="15" xfId="0" applyNumberFormat="1" applyFont="1" applyBorder="1" applyAlignment="1">
      <alignment horizontal="center" vertical="center"/>
    </xf>
    <xf numFmtId="1" fontId="11" fillId="0" borderId="16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1" fontId="11" fillId="0" borderId="13" xfId="0" applyNumberFormat="1" applyFont="1" applyBorder="1" applyAlignment="1">
      <alignment horizontal="center"/>
    </xf>
    <xf numFmtId="1" fontId="9" fillId="0" borderId="7" xfId="0" applyNumberFormat="1" applyFont="1" applyBorder="1" applyAlignment="1">
      <alignment horizontal="center" vertical="center"/>
    </xf>
    <xf numFmtId="1" fontId="10" fillId="0" borderId="22" xfId="0" applyNumberFormat="1" applyFont="1" applyBorder="1" applyAlignment="1">
      <alignment horizontal="center" vertical="center" wrapText="1"/>
    </xf>
    <xf numFmtId="1" fontId="10" fillId="0" borderId="45" xfId="0" applyNumberFormat="1" applyFont="1" applyBorder="1" applyAlignment="1">
      <alignment horizontal="center" vertical="center" wrapText="1"/>
    </xf>
    <xf numFmtId="1" fontId="10" fillId="0" borderId="46" xfId="0" applyNumberFormat="1" applyFont="1" applyBorder="1" applyAlignment="1">
      <alignment horizontal="center" vertical="center" wrapText="1"/>
    </xf>
    <xf numFmtId="1" fontId="10" fillId="7" borderId="22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71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72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47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73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4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20" xfId="0" applyNumberFormat="1" applyFont="1" applyBorder="1" applyAlignment="1">
      <alignment horizontal="center" vertical="center" wrapText="1"/>
    </xf>
    <xf numFmtId="1" fontId="10" fillId="0" borderId="74" xfId="0" applyNumberFormat="1" applyFont="1" applyBorder="1" applyAlignment="1">
      <alignment horizontal="center" vertical="center" wrapText="1"/>
    </xf>
    <xf numFmtId="1" fontId="10" fillId="0" borderId="21" xfId="0" applyNumberFormat="1" applyFont="1" applyBorder="1" applyAlignment="1">
      <alignment horizontal="center" vertical="center" wrapText="1"/>
    </xf>
    <xf numFmtId="1" fontId="10" fillId="7" borderId="20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21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62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23" xfId="0" applyNumberFormat="1" applyFont="1" applyFill="1" applyBorder="1" applyAlignment="1" applyProtection="1">
      <alignment horizontal="center" vertical="center" wrapText="1"/>
      <protection locked="0"/>
    </xf>
    <xf numFmtId="1" fontId="10" fillId="8" borderId="29" xfId="0" applyNumberFormat="1" applyFont="1" applyFill="1" applyBorder="1"/>
    <xf numFmtId="1" fontId="10" fillId="8" borderId="58" xfId="0" applyNumberFormat="1" applyFont="1" applyFill="1" applyBorder="1"/>
    <xf numFmtId="1" fontId="10" fillId="8" borderId="31" xfId="0" applyNumberFormat="1" applyFont="1" applyFill="1" applyBorder="1"/>
    <xf numFmtId="1" fontId="10" fillId="0" borderId="27" xfId="0" applyNumberFormat="1" applyFont="1" applyBorder="1" applyAlignment="1">
      <alignment horizontal="center" vertical="center" wrapText="1"/>
    </xf>
    <xf numFmtId="1" fontId="10" fillId="0" borderId="43" xfId="0" applyNumberFormat="1" applyFont="1" applyBorder="1" applyAlignment="1">
      <alignment horizontal="center" vertical="center" wrapText="1"/>
    </xf>
    <xf numFmtId="1" fontId="10" fillId="0" borderId="28" xfId="0" applyNumberFormat="1" applyFont="1" applyBorder="1" applyAlignment="1">
      <alignment horizontal="center" vertical="center" wrapText="1"/>
    </xf>
    <xf numFmtId="1" fontId="10" fillId="7" borderId="27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29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63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44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31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28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50" xfId="0" applyNumberFormat="1" applyFont="1" applyBorder="1" applyAlignment="1">
      <alignment horizontal="center" vertical="center" wrapText="1"/>
    </xf>
    <xf numFmtId="1" fontId="10" fillId="0" borderId="51" xfId="0" applyNumberFormat="1" applyFont="1" applyBorder="1" applyAlignment="1">
      <alignment horizontal="center" vertical="center" wrapText="1"/>
    </xf>
    <xf numFmtId="1" fontId="10" fillId="0" borderId="52" xfId="0" applyNumberFormat="1" applyFont="1" applyBorder="1" applyAlignment="1">
      <alignment horizontal="center" vertical="center" wrapText="1"/>
    </xf>
    <xf numFmtId="1" fontId="10" fillId="7" borderId="35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37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53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55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38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36" xfId="0" applyNumberFormat="1" applyFont="1" applyFill="1" applyBorder="1" applyAlignment="1" applyProtection="1">
      <alignment horizontal="center" vertical="center" wrapText="1"/>
      <protection locked="0"/>
    </xf>
    <xf numFmtId="1" fontId="10" fillId="8" borderId="36" xfId="0" applyNumberFormat="1" applyFont="1" applyFill="1" applyBorder="1"/>
    <xf numFmtId="1" fontId="10" fillId="7" borderId="52" xfId="0" applyNumberFormat="1" applyFont="1" applyFill="1" applyBorder="1" applyAlignment="1" applyProtection="1">
      <alignment horizontal="center" vertical="center" wrapText="1"/>
      <protection locked="0"/>
    </xf>
    <xf numFmtId="1" fontId="10" fillId="8" borderId="15" xfId="0" applyNumberFormat="1" applyFont="1" applyFill="1" applyBorder="1"/>
    <xf numFmtId="1" fontId="10" fillId="8" borderId="13" xfId="0" applyNumberFormat="1" applyFont="1" applyFill="1" applyBorder="1"/>
    <xf numFmtId="1" fontId="10" fillId="0" borderId="75" xfId="0" applyNumberFormat="1" applyFont="1" applyBorder="1" applyAlignment="1">
      <alignment horizontal="center" vertical="center" wrapText="1"/>
    </xf>
    <xf numFmtId="1" fontId="10" fillId="0" borderId="65" xfId="0" applyNumberFormat="1" applyFont="1" applyBorder="1" applyAlignment="1">
      <alignment horizontal="center" vertical="center" wrapText="1"/>
    </xf>
    <xf numFmtId="1" fontId="16" fillId="4" borderId="0" xfId="0" applyNumberFormat="1" applyFont="1" applyFill="1" applyAlignment="1">
      <alignment vertical="center"/>
    </xf>
    <xf numFmtId="1" fontId="10" fillId="7" borderId="15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76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6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77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78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13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26" xfId="0" applyNumberFormat="1" applyFont="1" applyFill="1" applyBorder="1" applyAlignment="1">
      <alignment horizontal="center" vertical="center" wrapText="1"/>
    </xf>
    <xf numFmtId="1" fontId="10" fillId="3" borderId="20" xfId="0" applyNumberFormat="1" applyFont="1" applyFill="1" applyBorder="1" applyAlignment="1">
      <alignment horizontal="center" vertical="center" wrapText="1"/>
    </xf>
    <xf numFmtId="1" fontId="10" fillId="3" borderId="74" xfId="0" applyNumberFormat="1" applyFont="1" applyFill="1" applyBorder="1" applyAlignment="1">
      <alignment horizontal="center" vertical="center" wrapText="1"/>
    </xf>
    <xf numFmtId="1" fontId="10" fillId="7" borderId="25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79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32" xfId="0" applyNumberFormat="1" applyFont="1" applyBorder="1" applyAlignment="1">
      <alignment horizontal="center" vertical="center" wrapText="1"/>
    </xf>
    <xf numFmtId="1" fontId="10" fillId="7" borderId="58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8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81" xfId="0" applyNumberFormat="1" applyFont="1" applyBorder="1" applyAlignment="1">
      <alignment horizontal="center" vertical="center" wrapText="1"/>
    </xf>
    <xf numFmtId="1" fontId="10" fillId="7" borderId="50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61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82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83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84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85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65" xfId="0" applyNumberFormat="1" applyFont="1" applyFill="1" applyBorder="1" applyAlignment="1">
      <alignment horizontal="center" vertical="center" wrapText="1"/>
    </xf>
    <xf numFmtId="1" fontId="10" fillId="3" borderId="15" xfId="0" applyNumberFormat="1" applyFont="1" applyFill="1" applyBorder="1" applyAlignment="1">
      <alignment horizontal="center" vertical="center" wrapText="1"/>
    </xf>
    <xf numFmtId="1" fontId="10" fillId="3" borderId="16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1" fontId="10" fillId="0" borderId="76" xfId="0" applyNumberFormat="1" applyFont="1" applyBorder="1" applyAlignment="1">
      <alignment horizontal="center" vertical="center" wrapText="1"/>
    </xf>
    <xf numFmtId="1" fontId="10" fillId="0" borderId="77" xfId="0" applyNumberFormat="1" applyFont="1" applyBorder="1" applyAlignment="1">
      <alignment horizontal="center" vertical="center" wrapText="1"/>
    </xf>
    <xf numFmtId="1" fontId="10" fillId="0" borderId="78" xfId="0" applyNumberFormat="1" applyFont="1" applyBorder="1" applyAlignment="1">
      <alignment horizontal="center" vertical="center" wrapText="1"/>
    </xf>
    <xf numFmtId="1" fontId="11" fillId="0" borderId="32" xfId="0" applyNumberFormat="1" applyFont="1" applyBorder="1" applyAlignment="1">
      <alignment horizontal="center" vertical="center" wrapText="1"/>
    </xf>
    <xf numFmtId="0" fontId="0" fillId="10" borderId="22" xfId="0" applyFill="1" applyBorder="1"/>
    <xf numFmtId="0" fontId="0" fillId="10" borderId="71" xfId="0" applyFill="1" applyBorder="1"/>
    <xf numFmtId="0" fontId="0" fillId="10" borderId="72" xfId="0" applyFill="1" applyBorder="1"/>
    <xf numFmtId="1" fontId="10" fillId="9" borderId="50" xfId="0" applyNumberFormat="1" applyFont="1" applyFill="1" applyBorder="1" applyAlignment="1" applyProtection="1">
      <alignment horizontal="center" vertical="center" wrapText="1"/>
      <protection locked="0"/>
    </xf>
    <xf numFmtId="1" fontId="10" fillId="9" borderId="82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86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10" borderId="27" xfId="0" applyFill="1" applyBorder="1"/>
    <xf numFmtId="0" fontId="0" fillId="10" borderId="29" xfId="0" applyFill="1" applyBorder="1"/>
    <xf numFmtId="1" fontId="10" fillId="7" borderId="81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81" xfId="0" applyNumberFormat="1" applyFont="1" applyBorder="1" applyAlignment="1">
      <alignment horizontal="center" vertical="center" wrapText="1"/>
    </xf>
    <xf numFmtId="1" fontId="11" fillId="0" borderId="65" xfId="0" applyNumberFormat="1" applyFont="1" applyBorder="1" applyAlignment="1">
      <alignment horizontal="center" vertical="center" wrapText="1"/>
    </xf>
    <xf numFmtId="1" fontId="10" fillId="9" borderId="15" xfId="0" applyNumberFormat="1" applyFont="1" applyFill="1" applyBorder="1" applyAlignment="1">
      <alignment horizontal="center" vertical="center" wrapText="1"/>
    </xf>
    <xf numFmtId="1" fontId="10" fillId="9" borderId="13" xfId="0" applyNumberFormat="1" applyFont="1" applyFill="1" applyBorder="1" applyAlignment="1">
      <alignment horizontal="center" vertical="center" wrapText="1"/>
    </xf>
    <xf numFmtId="1" fontId="17" fillId="3" borderId="0" xfId="0" applyNumberFormat="1" applyFont="1" applyFill="1"/>
    <xf numFmtId="1" fontId="8" fillId="3" borderId="0" xfId="0" applyNumberFormat="1" applyFont="1" applyFill="1" applyAlignment="1">
      <alignment horizontal="left" vertical="center" wrapText="1"/>
    </xf>
    <xf numFmtId="1" fontId="8" fillId="3" borderId="0" xfId="0" applyNumberFormat="1" applyFont="1" applyFill="1" applyAlignment="1">
      <alignment horizontal="right"/>
    </xf>
    <xf numFmtId="1" fontId="10" fillId="0" borderId="65" xfId="0" applyNumberFormat="1" applyFont="1" applyBorder="1" applyAlignment="1">
      <alignment horizontal="center" vertical="center"/>
    </xf>
    <xf numFmtId="1" fontId="10" fillId="7" borderId="65" xfId="0" applyNumberFormat="1" applyFont="1" applyFill="1" applyBorder="1" applyAlignment="1" applyProtection="1">
      <alignment horizontal="center" vertical="center" wrapText="1"/>
      <protection locked="0"/>
    </xf>
    <xf numFmtId="1" fontId="13" fillId="4" borderId="40" xfId="0" applyNumberFormat="1" applyFont="1" applyFill="1" applyBorder="1" applyAlignment="1">
      <alignment vertical="center"/>
    </xf>
    <xf numFmtId="1" fontId="10" fillId="7" borderId="49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17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2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Alignment="1">
      <alignment horizontal="left"/>
    </xf>
    <xf numFmtId="1" fontId="18" fillId="0" borderId="0" xfId="0" applyNumberFormat="1" applyFont="1"/>
    <xf numFmtId="1" fontId="18" fillId="0" borderId="0" xfId="0" applyNumberFormat="1" applyFont="1" applyAlignment="1">
      <alignment vertical="center"/>
    </xf>
    <xf numFmtId="1" fontId="18" fillId="4" borderId="0" xfId="0" applyNumberFormat="1" applyFont="1" applyFill="1"/>
    <xf numFmtId="1" fontId="10" fillId="0" borderId="76" xfId="0" applyNumberFormat="1" applyFont="1" applyBorder="1" applyAlignment="1">
      <alignment horizontal="center" vertical="center"/>
    </xf>
    <xf numFmtId="1" fontId="10" fillId="0" borderId="30" xfId="0" applyNumberFormat="1" applyFont="1" applyBorder="1"/>
    <xf numFmtId="1" fontId="10" fillId="0" borderId="39" xfId="0" applyNumberFormat="1" applyFont="1" applyBorder="1"/>
    <xf numFmtId="1" fontId="17" fillId="0" borderId="0" xfId="0" applyNumberFormat="1" applyFont="1"/>
    <xf numFmtId="1" fontId="10" fillId="0" borderId="75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" fontId="10" fillId="0" borderId="49" xfId="0" applyNumberFormat="1" applyFont="1" applyBorder="1" applyAlignment="1">
      <alignment horizontal="right" wrapText="1"/>
    </xf>
    <xf numFmtId="1" fontId="10" fillId="7" borderId="89" xfId="0" applyNumberFormat="1" applyFont="1" applyFill="1" applyBorder="1" applyProtection="1">
      <protection locked="0"/>
    </xf>
    <xf numFmtId="1" fontId="10" fillId="7" borderId="45" xfId="0" applyNumberFormat="1" applyFont="1" applyFill="1" applyBorder="1" applyProtection="1">
      <protection locked="0"/>
    </xf>
    <xf numFmtId="1" fontId="10" fillId="7" borderId="72" xfId="0" applyNumberFormat="1" applyFont="1" applyFill="1" applyBorder="1" applyProtection="1">
      <protection locked="0"/>
    </xf>
    <xf numFmtId="1" fontId="10" fillId="7" borderId="49" xfId="0" applyNumberFormat="1" applyFont="1" applyFill="1" applyBorder="1" applyProtection="1">
      <protection locked="0"/>
    </xf>
    <xf numFmtId="1" fontId="10" fillId="0" borderId="32" xfId="0" applyNumberFormat="1" applyFont="1" applyBorder="1" applyAlignment="1">
      <alignment horizontal="right" wrapText="1"/>
    </xf>
    <xf numFmtId="1" fontId="10" fillId="7" borderId="63" xfId="0" applyNumberFormat="1" applyFont="1" applyFill="1" applyBorder="1" applyProtection="1">
      <protection locked="0"/>
    </xf>
    <xf numFmtId="1" fontId="10" fillId="7" borderId="43" xfId="0" applyNumberFormat="1" applyFont="1" applyFill="1" applyBorder="1" applyProtection="1">
      <protection locked="0"/>
    </xf>
    <xf numFmtId="1" fontId="10" fillId="0" borderId="28" xfId="0" applyNumberFormat="1" applyFont="1" applyBorder="1" applyAlignment="1">
      <alignment horizontal="right" wrapText="1"/>
    </xf>
    <xf numFmtId="1" fontId="10" fillId="7" borderId="74" xfId="0" applyNumberFormat="1" applyFont="1" applyFill="1" applyBorder="1" applyProtection="1">
      <protection locked="0"/>
    </xf>
    <xf numFmtId="1" fontId="10" fillId="8" borderId="43" xfId="0" applyNumberFormat="1" applyFont="1" applyFill="1" applyBorder="1"/>
    <xf numFmtId="1" fontId="10" fillId="3" borderId="32" xfId="0" applyNumberFormat="1" applyFont="1" applyFill="1" applyBorder="1" applyAlignment="1">
      <alignment horizontal="right" wrapText="1"/>
    </xf>
    <xf numFmtId="1" fontId="10" fillId="8" borderId="59" xfId="0" applyNumberFormat="1" applyFont="1" applyFill="1" applyBorder="1"/>
    <xf numFmtId="1" fontId="10" fillId="8" borderId="32" xfId="0" applyNumberFormat="1" applyFont="1" applyFill="1" applyBorder="1"/>
    <xf numFmtId="1" fontId="10" fillId="0" borderId="52" xfId="0" applyNumberFormat="1" applyFont="1" applyBorder="1" applyAlignment="1">
      <alignment horizontal="right" wrapText="1"/>
    </xf>
    <xf numFmtId="1" fontId="11" fillId="0" borderId="0" xfId="0" applyNumberFormat="1" applyFont="1" applyAlignment="1">
      <alignment horizontal="right"/>
    </xf>
    <xf numFmtId="1" fontId="10" fillId="7" borderId="50" xfId="0" applyNumberFormat="1" applyFont="1" applyFill="1" applyBorder="1" applyProtection="1">
      <protection locked="0"/>
    </xf>
    <xf numFmtId="1" fontId="10" fillId="7" borderId="51" xfId="0" applyNumberFormat="1" applyFont="1" applyFill="1" applyBorder="1" applyProtection="1">
      <protection locked="0"/>
    </xf>
    <xf numFmtId="1" fontId="10" fillId="7" borderId="53" xfId="0" applyNumberFormat="1" applyFont="1" applyFill="1" applyBorder="1" applyProtection="1">
      <protection locked="0"/>
    </xf>
    <xf numFmtId="1" fontId="10" fillId="7" borderId="90" xfId="0" applyNumberFormat="1" applyFont="1" applyFill="1" applyBorder="1" applyProtection="1">
      <protection locked="0"/>
    </xf>
    <xf numFmtId="1" fontId="10" fillId="7" borderId="52" xfId="0" applyNumberFormat="1" applyFont="1" applyFill="1" applyBorder="1" applyProtection="1">
      <protection locked="0"/>
    </xf>
    <xf numFmtId="1" fontId="10" fillId="7" borderId="91" xfId="0" applyNumberFormat="1" applyFont="1" applyFill="1" applyBorder="1" applyProtection="1">
      <protection locked="0"/>
    </xf>
    <xf numFmtId="1" fontId="10" fillId="7" borderId="92" xfId="0" applyNumberFormat="1" applyFont="1" applyFill="1" applyBorder="1" applyProtection="1">
      <protection locked="0"/>
    </xf>
    <xf numFmtId="1" fontId="10" fillId="7" borderId="93" xfId="0" applyNumberFormat="1" applyFont="1" applyFill="1" applyBorder="1" applyProtection="1">
      <protection locked="0"/>
    </xf>
    <xf numFmtId="1" fontId="10" fillId="0" borderId="13" xfId="0" applyNumberFormat="1" applyFont="1" applyBorder="1" applyAlignment="1">
      <alignment horizontal="right" wrapText="1"/>
    </xf>
    <xf numFmtId="1" fontId="10" fillId="0" borderId="15" xfId="0" applyNumberFormat="1" applyFont="1" applyBorder="1" applyAlignment="1">
      <alignment horizontal="right" wrapText="1"/>
    </xf>
    <xf numFmtId="1" fontId="10" fillId="0" borderId="13" xfId="0" applyNumberFormat="1" applyFont="1" applyBorder="1" applyAlignment="1">
      <alignment horizontal="right"/>
    </xf>
    <xf numFmtId="1" fontId="10" fillId="0" borderId="15" xfId="0" applyNumberFormat="1" applyFont="1" applyBorder="1" applyAlignment="1">
      <alignment horizontal="right"/>
    </xf>
    <xf numFmtId="1" fontId="10" fillId="0" borderId="16" xfId="0" applyNumberFormat="1" applyFont="1" applyBorder="1" applyAlignment="1">
      <alignment horizontal="right"/>
    </xf>
    <xf numFmtId="1" fontId="10" fillId="0" borderId="75" xfId="0" applyNumberFormat="1" applyFont="1" applyBorder="1" applyAlignment="1">
      <alignment horizontal="right"/>
    </xf>
    <xf numFmtId="1" fontId="10" fillId="0" borderId="7" xfId="0" applyNumberFormat="1" applyFont="1" applyBorder="1" applyAlignment="1">
      <alignment horizontal="right"/>
    </xf>
    <xf numFmtId="1" fontId="10" fillId="0" borderId="6" xfId="0" applyNumberFormat="1" applyFont="1" applyBorder="1" applyAlignment="1">
      <alignment horizontal="right"/>
    </xf>
    <xf numFmtId="1" fontId="10" fillId="0" borderId="94" xfId="0" applyNumberFormat="1" applyFont="1" applyBorder="1" applyAlignment="1">
      <alignment horizontal="right"/>
    </xf>
    <xf numFmtId="1" fontId="10" fillId="0" borderId="65" xfId="0" applyNumberFormat="1" applyFont="1" applyBorder="1" applyAlignment="1">
      <alignment horizontal="right"/>
    </xf>
    <xf numFmtId="1" fontId="16" fillId="4" borderId="0" xfId="0" applyNumberFormat="1" applyFont="1" applyFill="1"/>
    <xf numFmtId="1" fontId="10" fillId="3" borderId="9" xfId="0" applyNumberFormat="1" applyFont="1" applyFill="1" applyBorder="1" applyAlignment="1">
      <alignment horizontal="center" vertical="center" wrapText="1"/>
    </xf>
    <xf numFmtId="1" fontId="10" fillId="0" borderId="46" xfId="0" applyNumberFormat="1" applyFont="1" applyBorder="1" applyAlignment="1">
      <alignment horizontal="right" wrapText="1"/>
    </xf>
    <xf numFmtId="1" fontId="10" fillId="11" borderId="98" xfId="2" applyNumberFormat="1" applyFont="1" applyBorder="1" applyAlignment="1" applyProtection="1">
      <alignment horizontal="left" vertical="center" wrapText="1"/>
      <protection locked="0"/>
    </xf>
    <xf numFmtId="1" fontId="10" fillId="11" borderId="99" xfId="2" applyNumberFormat="1" applyFont="1" applyBorder="1" applyProtection="1">
      <protection locked="0"/>
    </xf>
    <xf numFmtId="1" fontId="10" fillId="7" borderId="100" xfId="0" applyNumberFormat="1" applyFont="1" applyFill="1" applyBorder="1" applyProtection="1">
      <protection locked="0"/>
    </xf>
    <xf numFmtId="1" fontId="10" fillId="11" borderId="101" xfId="2" applyNumberFormat="1" applyFont="1" applyBorder="1" applyAlignment="1" applyProtection="1">
      <alignment horizontal="left" vertical="center" wrapText="1"/>
      <protection locked="0"/>
    </xf>
    <xf numFmtId="1" fontId="10" fillId="11" borderId="102" xfId="2" applyNumberFormat="1" applyFont="1" applyBorder="1" applyProtection="1">
      <protection locked="0"/>
    </xf>
    <xf numFmtId="1" fontId="10" fillId="7" borderId="103" xfId="0" applyNumberFormat="1" applyFont="1" applyFill="1" applyBorder="1" applyProtection="1">
      <protection locked="0"/>
    </xf>
    <xf numFmtId="1" fontId="10" fillId="3" borderId="28" xfId="0" applyNumberFormat="1" applyFont="1" applyFill="1" applyBorder="1" applyAlignment="1">
      <alignment horizontal="right" wrapText="1"/>
    </xf>
    <xf numFmtId="1" fontId="10" fillId="11" borderId="104" xfId="2" applyNumberFormat="1" applyFont="1" applyBorder="1" applyAlignment="1" applyProtection="1">
      <alignment horizontal="left" vertical="center" wrapText="1"/>
      <protection locked="0"/>
    </xf>
    <xf numFmtId="1" fontId="10" fillId="7" borderId="105" xfId="0" applyNumberFormat="1" applyFont="1" applyFill="1" applyBorder="1" applyProtection="1">
      <protection locked="0"/>
    </xf>
    <xf numFmtId="1" fontId="10" fillId="7" borderId="81" xfId="0" applyNumberFormat="1" applyFont="1" applyFill="1" applyBorder="1" applyProtection="1">
      <protection locked="0"/>
    </xf>
    <xf numFmtId="1" fontId="10" fillId="0" borderId="106" xfId="0" applyNumberFormat="1" applyFont="1" applyBorder="1" applyAlignment="1">
      <alignment horizontal="right"/>
    </xf>
    <xf numFmtId="1" fontId="10" fillId="3" borderId="65" xfId="0" applyNumberFormat="1" applyFont="1" applyFill="1" applyBorder="1" applyAlignment="1">
      <alignment horizontal="right"/>
    </xf>
    <xf numFmtId="1" fontId="8" fillId="4" borderId="0" xfId="0" applyNumberFormat="1" applyFont="1" applyFill="1"/>
    <xf numFmtId="1" fontId="10" fillId="0" borderId="13" xfId="0" applyNumberFormat="1" applyFont="1" applyBorder="1" applyAlignment="1">
      <alignment horizontal="center" vertical="center"/>
    </xf>
    <xf numFmtId="1" fontId="10" fillId="3" borderId="49" xfId="0" applyNumberFormat="1" applyFont="1" applyFill="1" applyBorder="1" applyAlignment="1">
      <alignment horizontal="right" wrapText="1"/>
    </xf>
    <xf numFmtId="1" fontId="10" fillId="9" borderId="49" xfId="0" applyNumberFormat="1" applyFont="1" applyFill="1" applyBorder="1" applyAlignment="1">
      <alignment horizontal="right" wrapText="1"/>
    </xf>
    <xf numFmtId="1" fontId="10" fillId="3" borderId="49" xfId="0" applyNumberFormat="1" applyFont="1" applyFill="1" applyBorder="1" applyAlignment="1">
      <alignment horizontal="right"/>
    </xf>
    <xf numFmtId="1" fontId="10" fillId="8" borderId="22" xfId="0" applyNumberFormat="1" applyFont="1" applyFill="1" applyBorder="1"/>
    <xf numFmtId="1" fontId="10" fillId="8" borderId="71" xfId="0" applyNumberFormat="1" applyFont="1" applyFill="1" applyBorder="1"/>
    <xf numFmtId="1" fontId="10" fillId="9" borderId="22" xfId="0" applyNumberFormat="1" applyFont="1" applyFill="1" applyBorder="1" applyProtection="1">
      <protection locked="0"/>
    </xf>
    <xf numFmtId="1" fontId="10" fillId="7" borderId="71" xfId="0" applyNumberFormat="1" applyFont="1" applyFill="1" applyBorder="1" applyProtection="1">
      <protection locked="0"/>
    </xf>
    <xf numFmtId="1" fontId="10" fillId="9" borderId="32" xfId="0" applyNumberFormat="1" applyFont="1" applyFill="1" applyBorder="1" applyAlignment="1">
      <alignment horizontal="right" wrapText="1"/>
    </xf>
    <xf numFmtId="1" fontId="10" fillId="3" borderId="32" xfId="0" applyNumberFormat="1" applyFont="1" applyFill="1" applyBorder="1" applyAlignment="1">
      <alignment horizontal="right"/>
    </xf>
    <xf numFmtId="1" fontId="10" fillId="8" borderId="111" xfId="0" applyNumberFormat="1" applyFont="1" applyFill="1" applyBorder="1"/>
    <xf numFmtId="1" fontId="10" fillId="9" borderId="20" xfId="0" applyNumberFormat="1" applyFont="1" applyFill="1" applyBorder="1" applyProtection="1">
      <protection locked="0"/>
    </xf>
    <xf numFmtId="1" fontId="10" fillId="3" borderId="39" xfId="0" applyNumberFormat="1" applyFont="1" applyFill="1" applyBorder="1" applyAlignment="1">
      <alignment horizontal="right" wrapText="1"/>
    </xf>
    <xf numFmtId="1" fontId="10" fillId="9" borderId="39" xfId="0" applyNumberFormat="1" applyFont="1" applyFill="1" applyBorder="1" applyAlignment="1">
      <alignment horizontal="right" wrapText="1"/>
    </xf>
    <xf numFmtId="1" fontId="10" fillId="3" borderId="39" xfId="0" applyNumberFormat="1" applyFont="1" applyFill="1" applyBorder="1" applyAlignment="1">
      <alignment horizontal="right"/>
    </xf>
    <xf numFmtId="1" fontId="10" fillId="8" borderId="35" xfId="0" applyNumberFormat="1" applyFont="1" applyFill="1" applyBorder="1"/>
    <xf numFmtId="1" fontId="10" fillId="8" borderId="37" xfId="0" applyNumberFormat="1" applyFont="1" applyFill="1" applyBorder="1"/>
    <xf numFmtId="1" fontId="10" fillId="9" borderId="33" xfId="0" applyNumberFormat="1" applyFont="1" applyFill="1" applyBorder="1" applyProtection="1">
      <protection locked="0"/>
    </xf>
    <xf numFmtId="1" fontId="10" fillId="7" borderId="12" xfId="0" applyNumberFormat="1" applyFont="1" applyFill="1" applyBorder="1" applyProtection="1">
      <protection locked="0"/>
    </xf>
    <xf numFmtId="1" fontId="10" fillId="7" borderId="68" xfId="0" applyNumberFormat="1" applyFont="1" applyFill="1" applyBorder="1" applyProtection="1">
      <protection locked="0"/>
    </xf>
    <xf numFmtId="1" fontId="10" fillId="7" borderId="112" xfId="0" applyNumberFormat="1" applyFont="1" applyFill="1" applyBorder="1" applyProtection="1">
      <protection locked="0"/>
    </xf>
    <xf numFmtId="1" fontId="10" fillId="0" borderId="65" xfId="0" applyNumberFormat="1" applyFont="1" applyBorder="1" applyAlignment="1">
      <alignment horizontal="left" vertical="center"/>
    </xf>
    <xf numFmtId="1" fontId="10" fillId="0" borderId="39" xfId="0" applyNumberFormat="1" applyFont="1" applyFill="1" applyBorder="1" applyAlignment="1">
      <alignment horizontal="right" wrapText="1"/>
    </xf>
    <xf numFmtId="1" fontId="10" fillId="8" borderId="76" xfId="0" applyNumberFormat="1" applyFont="1" applyFill="1" applyBorder="1"/>
    <xf numFmtId="1" fontId="10" fillId="9" borderId="15" xfId="0" applyNumberFormat="1" applyFont="1" applyFill="1" applyBorder="1"/>
    <xf numFmtId="1" fontId="10" fillId="0" borderId="7" xfId="0" applyNumberFormat="1" applyFont="1" applyBorder="1"/>
    <xf numFmtId="1" fontId="10" fillId="0" borderId="76" xfId="0" applyNumberFormat="1" applyFont="1" applyBorder="1"/>
    <xf numFmtId="1" fontId="10" fillId="0" borderId="26" xfId="0" applyNumberFormat="1" applyFont="1" applyBorder="1" applyAlignment="1">
      <alignment horizontal="left" vertical="center"/>
    </xf>
    <xf numFmtId="1" fontId="10" fillId="0" borderId="49" xfId="0" applyNumberFormat="1" applyFont="1" applyFill="1" applyBorder="1" applyAlignment="1">
      <alignment horizontal="right" wrapText="1"/>
    </xf>
    <xf numFmtId="1" fontId="10" fillId="0" borderId="32" xfId="0" applyNumberFormat="1" applyFont="1" applyBorder="1" applyAlignment="1">
      <alignment horizontal="left" vertical="center"/>
    </xf>
    <xf numFmtId="1" fontId="10" fillId="0" borderId="32" xfId="0" applyNumberFormat="1" applyFont="1" applyFill="1" applyBorder="1" applyAlignment="1">
      <alignment horizontal="right" wrapText="1"/>
    </xf>
    <xf numFmtId="1" fontId="11" fillId="0" borderId="26" xfId="0" applyNumberFormat="1" applyFont="1" applyBorder="1" applyAlignment="1">
      <alignment horizontal="left" vertical="center"/>
    </xf>
    <xf numFmtId="1" fontId="10" fillId="7" borderId="80" xfId="0" applyNumberFormat="1" applyFont="1" applyFill="1" applyBorder="1" applyProtection="1">
      <protection locked="0"/>
    </xf>
    <xf numFmtId="1" fontId="10" fillId="0" borderId="81" xfId="0" applyNumberFormat="1" applyFont="1" applyFill="1" applyBorder="1" applyAlignment="1">
      <alignment horizontal="right" wrapText="1"/>
    </xf>
    <xf numFmtId="1" fontId="10" fillId="9" borderId="81" xfId="0" applyNumberFormat="1" applyFont="1" applyFill="1" applyBorder="1" applyAlignment="1">
      <alignment horizontal="right" wrapText="1"/>
    </xf>
    <xf numFmtId="1" fontId="10" fillId="3" borderId="81" xfId="0" applyNumberFormat="1" applyFont="1" applyFill="1" applyBorder="1" applyAlignment="1">
      <alignment horizontal="right"/>
    </xf>
    <xf numFmtId="1" fontId="10" fillId="8" borderId="82" xfId="0" applyNumberFormat="1" applyFont="1" applyFill="1" applyBorder="1"/>
    <xf numFmtId="1" fontId="10" fillId="7" borderId="111" xfId="0" applyNumberFormat="1" applyFont="1" applyFill="1" applyBorder="1" applyProtection="1">
      <protection locked="0"/>
    </xf>
    <xf numFmtId="1" fontId="10" fillId="3" borderId="49" xfId="0" applyNumberFormat="1" applyFont="1" applyFill="1" applyBorder="1" applyAlignment="1">
      <alignment vertical="center"/>
    </xf>
    <xf numFmtId="1" fontId="10" fillId="0" borderId="46" xfId="0" applyNumberFormat="1" applyFont="1" applyFill="1" applyBorder="1" applyAlignment="1">
      <alignment horizontal="right" wrapText="1"/>
    </xf>
    <xf numFmtId="1" fontId="10" fillId="9" borderId="72" xfId="0" applyNumberFormat="1" applyFont="1" applyFill="1" applyBorder="1" applyProtection="1">
      <protection locked="0"/>
    </xf>
    <xf numFmtId="1" fontId="10" fillId="9" borderId="48" xfId="0" applyNumberFormat="1" applyFont="1" applyFill="1" applyBorder="1" applyProtection="1">
      <protection locked="0"/>
    </xf>
    <xf numFmtId="1" fontId="10" fillId="0" borderId="28" xfId="0" applyNumberFormat="1" applyFont="1" applyFill="1" applyBorder="1" applyAlignment="1">
      <alignment horizontal="right" wrapText="1"/>
    </xf>
    <xf numFmtId="1" fontId="10" fillId="9" borderId="89" xfId="0" applyNumberFormat="1" applyFont="1" applyFill="1" applyBorder="1" applyProtection="1">
      <protection locked="0"/>
    </xf>
    <xf numFmtId="1" fontId="10" fillId="9" borderId="54" xfId="0" applyNumberFormat="1" applyFont="1" applyFill="1" applyBorder="1" applyProtection="1">
      <protection locked="0"/>
    </xf>
    <xf numFmtId="1" fontId="10" fillId="3" borderId="26" xfId="0" applyNumberFormat="1" applyFont="1" applyFill="1" applyBorder="1" applyAlignment="1">
      <alignment vertical="center"/>
    </xf>
    <xf numFmtId="1" fontId="10" fillId="0" borderId="21" xfId="0" applyNumberFormat="1" applyFont="1" applyFill="1" applyBorder="1" applyAlignment="1">
      <alignment vertical="center"/>
    </xf>
    <xf numFmtId="1" fontId="10" fillId="3" borderId="26" xfId="0" applyNumberFormat="1" applyFont="1" applyFill="1" applyBorder="1" applyAlignment="1">
      <alignment horizontal="right" wrapText="1"/>
    </xf>
    <xf numFmtId="1" fontId="10" fillId="9" borderId="26" xfId="0" applyNumberFormat="1" applyFont="1" applyFill="1" applyBorder="1" applyAlignment="1">
      <alignment horizontal="right"/>
    </xf>
    <xf numFmtId="1" fontId="10" fillId="0" borderId="36" xfId="0" applyNumberFormat="1" applyFont="1" applyFill="1" applyBorder="1" applyAlignment="1">
      <alignment horizontal="right" wrapText="1"/>
    </xf>
    <xf numFmtId="1" fontId="10" fillId="9" borderId="32" xfId="0" applyNumberFormat="1" applyFont="1" applyFill="1" applyBorder="1" applyAlignment="1">
      <alignment horizontal="right"/>
    </xf>
    <xf numFmtId="1" fontId="10" fillId="9" borderId="66" xfId="0" applyNumberFormat="1" applyFont="1" applyFill="1" applyBorder="1" applyProtection="1">
      <protection locked="0"/>
    </xf>
    <xf numFmtId="1" fontId="10" fillId="9" borderId="68" xfId="0" applyNumberFormat="1" applyFont="1" applyFill="1" applyBorder="1" applyProtection="1">
      <protection locked="0"/>
    </xf>
    <xf numFmtId="1" fontId="11" fillId="4" borderId="110" xfId="0" applyNumberFormat="1" applyFont="1" applyFill="1" applyBorder="1" applyAlignment="1">
      <alignment horizontal="center" vertical="center" wrapText="1"/>
    </xf>
    <xf numFmtId="1" fontId="11" fillId="4" borderId="49" xfId="0" applyNumberFormat="1" applyFont="1" applyFill="1" applyBorder="1" applyAlignment="1">
      <alignment horizontal="left" vertical="center"/>
    </xf>
    <xf numFmtId="1" fontId="10" fillId="3" borderId="17" xfId="0" applyNumberFormat="1" applyFont="1" applyFill="1" applyBorder="1" applyAlignment="1">
      <alignment horizontal="right" wrapText="1"/>
    </xf>
    <xf numFmtId="1" fontId="10" fillId="3" borderId="17" xfId="0" applyNumberFormat="1" applyFont="1" applyFill="1" applyBorder="1" applyAlignment="1">
      <alignment horizontal="right"/>
    </xf>
    <xf numFmtId="1" fontId="10" fillId="7" borderId="11" xfId="0" applyNumberFormat="1" applyFont="1" applyFill="1" applyBorder="1" applyProtection="1">
      <protection locked="0"/>
    </xf>
    <xf numFmtId="1" fontId="10" fillId="7" borderId="113" xfId="0" applyNumberFormat="1" applyFont="1" applyFill="1" applyBorder="1" applyProtection="1">
      <protection locked="0"/>
    </xf>
    <xf numFmtId="1" fontId="10" fillId="0" borderId="49" xfId="0" applyNumberFormat="1" applyFont="1" applyBorder="1" applyAlignment="1">
      <alignment horizontal="left" vertical="center"/>
    </xf>
    <xf numFmtId="1" fontId="10" fillId="3" borderId="26" xfId="0" applyNumberFormat="1" applyFont="1" applyFill="1" applyBorder="1" applyAlignment="1">
      <alignment horizontal="right"/>
    </xf>
    <xf numFmtId="1" fontId="10" fillId="0" borderId="81" xfId="0" applyNumberFormat="1" applyFont="1" applyBorder="1" applyAlignment="1">
      <alignment horizontal="left" vertical="center"/>
    </xf>
    <xf numFmtId="1" fontId="10" fillId="7" borderId="73" xfId="0" applyNumberFormat="1" applyFont="1" applyFill="1" applyBorder="1" applyProtection="1">
      <protection locked="0"/>
    </xf>
    <xf numFmtId="1" fontId="10" fillId="0" borderId="39" xfId="0" applyNumberFormat="1" applyFont="1" applyBorder="1" applyAlignment="1">
      <alignment horizontal="left" vertical="center"/>
    </xf>
    <xf numFmtId="1" fontId="10" fillId="3" borderId="81" xfId="0" applyNumberFormat="1" applyFont="1" applyFill="1" applyBorder="1" applyAlignment="1">
      <alignment horizontal="right" wrapText="1"/>
    </xf>
    <xf numFmtId="1" fontId="10" fillId="3" borderId="65" xfId="0" applyNumberFormat="1" applyFont="1" applyFill="1" applyBorder="1" applyAlignment="1">
      <alignment horizontal="right" wrapText="1"/>
    </xf>
    <xf numFmtId="1" fontId="10" fillId="7" borderId="15" xfId="0" applyNumberFormat="1" applyFont="1" applyFill="1" applyBorder="1" applyProtection="1">
      <protection locked="0"/>
    </xf>
    <xf numFmtId="1" fontId="10" fillId="7" borderId="76" xfId="0" applyNumberFormat="1" applyFont="1" applyFill="1" applyBorder="1" applyProtection="1">
      <protection locked="0"/>
    </xf>
    <xf numFmtId="1" fontId="10" fillId="7" borderId="5" xfId="0" applyNumberFormat="1" applyFont="1" applyFill="1" applyBorder="1" applyProtection="1">
      <protection locked="0"/>
    </xf>
    <xf numFmtId="1" fontId="10" fillId="12" borderId="77" xfId="0" applyNumberFormat="1" applyFont="1" applyFill="1" applyBorder="1" applyProtection="1">
      <protection locked="0"/>
    </xf>
    <xf numFmtId="1" fontId="10" fillId="7" borderId="13" xfId="0" applyNumberFormat="1" applyFont="1" applyFill="1" applyBorder="1" applyProtection="1">
      <protection locked="0"/>
    </xf>
    <xf numFmtId="1" fontId="10" fillId="8" borderId="20" xfId="0" applyNumberFormat="1" applyFont="1" applyFill="1" applyBorder="1"/>
    <xf numFmtId="1" fontId="10" fillId="8" borderId="21" xfId="0" applyNumberFormat="1" applyFont="1" applyFill="1" applyBorder="1"/>
    <xf numFmtId="1" fontId="10" fillId="12" borderId="25" xfId="0" applyNumberFormat="1" applyFont="1" applyFill="1" applyBorder="1" applyProtection="1">
      <protection locked="0"/>
    </xf>
    <xf numFmtId="1" fontId="10" fillId="7" borderId="40" xfId="0" applyNumberFormat="1" applyFont="1" applyFill="1" applyBorder="1" applyProtection="1">
      <protection locked="0"/>
    </xf>
    <xf numFmtId="1" fontId="10" fillId="12" borderId="83" xfId="0" applyNumberFormat="1" applyFont="1" applyFill="1" applyBorder="1" applyProtection="1">
      <protection locked="0"/>
    </xf>
    <xf numFmtId="1" fontId="10" fillId="8" borderId="46" xfId="0" applyNumberFormat="1" applyFont="1" applyFill="1" applyBorder="1"/>
    <xf numFmtId="1" fontId="10" fillId="7" borderId="57" xfId="0" applyNumberFormat="1" applyFont="1" applyFill="1" applyBorder="1" applyProtection="1">
      <protection locked="0"/>
    </xf>
    <xf numFmtId="1" fontId="10" fillId="12" borderId="73" xfId="0" applyNumberFormat="1" applyFont="1" applyFill="1" applyBorder="1" applyProtection="1">
      <protection locked="0"/>
    </xf>
    <xf numFmtId="1" fontId="10" fillId="8" borderId="12" xfId="0" applyNumberFormat="1" applyFont="1" applyFill="1" applyBorder="1"/>
    <xf numFmtId="1" fontId="10" fillId="7" borderId="10" xfId="0" applyNumberFormat="1" applyFont="1" applyFill="1" applyBorder="1" applyProtection="1">
      <protection locked="0"/>
    </xf>
    <xf numFmtId="1" fontId="10" fillId="12" borderId="38" xfId="0" applyNumberFormat="1" applyFont="1" applyFill="1" applyBorder="1" applyProtection="1">
      <protection locked="0"/>
    </xf>
    <xf numFmtId="1" fontId="10" fillId="0" borderId="49" xfId="0" applyNumberFormat="1" applyFont="1" applyBorder="1" applyAlignment="1">
      <alignment wrapText="1"/>
    </xf>
    <xf numFmtId="1" fontId="10" fillId="0" borderId="81" xfId="0" applyNumberFormat="1" applyFont="1" applyBorder="1" applyAlignment="1">
      <alignment wrapText="1"/>
    </xf>
    <xf numFmtId="1" fontId="10" fillId="12" borderId="114" xfId="0" applyNumberFormat="1" applyFont="1" applyFill="1" applyBorder="1" applyProtection="1">
      <protection locked="0"/>
    </xf>
    <xf numFmtId="1" fontId="10" fillId="0" borderId="39" xfId="0" applyNumberFormat="1" applyFont="1" applyBorder="1" applyAlignment="1">
      <alignment wrapText="1"/>
    </xf>
    <xf numFmtId="1" fontId="10" fillId="7" borderId="88" xfId="0" applyNumberFormat="1" applyFont="1" applyFill="1" applyBorder="1" applyProtection="1">
      <protection locked="0"/>
    </xf>
    <xf numFmtId="1" fontId="10" fillId="0" borderId="49" xfId="0" applyNumberFormat="1" applyFont="1" applyBorder="1" applyAlignment="1">
      <alignment vertical="center" wrapText="1"/>
    </xf>
    <xf numFmtId="1" fontId="10" fillId="0" borderId="39" xfId="0" applyNumberFormat="1" applyFont="1" applyBorder="1" applyAlignment="1">
      <alignment vertical="center" wrapText="1"/>
    </xf>
    <xf numFmtId="1" fontId="10" fillId="3" borderId="22" xfId="0" applyNumberFormat="1" applyFont="1" applyFill="1" applyBorder="1" applyAlignment="1">
      <alignment horizontal="right" wrapText="1"/>
    </xf>
    <xf numFmtId="1" fontId="10" fillId="0" borderId="45" xfId="0" applyNumberFormat="1" applyFont="1" applyBorder="1" applyAlignment="1">
      <alignment horizontal="right"/>
    </xf>
    <xf numFmtId="1" fontId="10" fillId="0" borderId="46" xfId="0" applyNumberFormat="1" applyFont="1" applyBorder="1" applyAlignment="1">
      <alignment horizontal="right"/>
    </xf>
    <xf numFmtId="1" fontId="10" fillId="8" borderId="73" xfId="0" applyNumberFormat="1" applyFont="1" applyFill="1" applyBorder="1"/>
    <xf numFmtId="1" fontId="13" fillId="4" borderId="0" xfId="0" applyNumberFormat="1" applyFont="1" applyFill="1" applyAlignment="1">
      <alignment vertical="center"/>
    </xf>
    <xf numFmtId="1" fontId="10" fillId="3" borderId="20" xfId="0" applyNumberFormat="1" applyFont="1" applyFill="1" applyBorder="1" applyAlignment="1">
      <alignment horizontal="right" wrapText="1"/>
    </xf>
    <xf numFmtId="1" fontId="10" fillId="0" borderId="74" xfId="0" applyNumberFormat="1" applyFont="1" applyBorder="1" applyAlignment="1">
      <alignment horizontal="right"/>
    </xf>
    <xf numFmtId="1" fontId="10" fillId="0" borderId="21" xfId="0" applyNumberFormat="1" applyFont="1" applyBorder="1" applyAlignment="1">
      <alignment horizontal="right"/>
    </xf>
    <xf numFmtId="1" fontId="10" fillId="3" borderId="27" xfId="0" applyNumberFormat="1" applyFont="1" applyFill="1" applyBorder="1" applyAlignment="1">
      <alignment horizontal="right" wrapText="1"/>
    </xf>
    <xf numFmtId="1" fontId="10" fillId="0" borderId="43" xfId="0" applyNumberFormat="1" applyFont="1" applyBorder="1" applyAlignment="1">
      <alignment horizontal="right"/>
    </xf>
    <xf numFmtId="1" fontId="10" fillId="0" borderId="28" xfId="0" applyNumberFormat="1" applyFont="1" applyBorder="1" applyAlignment="1">
      <alignment horizontal="right"/>
    </xf>
    <xf numFmtId="1" fontId="10" fillId="9" borderId="35" xfId="0" applyNumberFormat="1" applyFont="1" applyFill="1" applyBorder="1" applyAlignment="1">
      <alignment horizontal="right" wrapText="1"/>
    </xf>
    <xf numFmtId="1" fontId="10" fillId="9" borderId="91" xfId="0" applyNumberFormat="1" applyFont="1" applyFill="1" applyBorder="1" applyAlignment="1">
      <alignment horizontal="right"/>
    </xf>
    <xf numFmtId="1" fontId="10" fillId="9" borderId="36" xfId="0" applyNumberFormat="1" applyFont="1" applyFill="1" applyBorder="1" applyAlignment="1">
      <alignment horizontal="right"/>
    </xf>
    <xf numFmtId="1" fontId="10" fillId="8" borderId="38" xfId="0" applyNumberFormat="1" applyFont="1" applyFill="1" applyBorder="1"/>
    <xf numFmtId="1" fontId="10" fillId="9" borderId="36" xfId="0" applyNumberFormat="1" applyFont="1" applyFill="1" applyBorder="1" applyProtection="1">
      <protection locked="0"/>
    </xf>
    <xf numFmtId="1" fontId="13" fillId="4" borderId="0" xfId="0" applyNumberFormat="1" applyFont="1" applyFill="1" applyAlignment="1" applyProtection="1">
      <alignment vertical="center"/>
      <protection locked="0"/>
    </xf>
    <xf numFmtId="1" fontId="6" fillId="3" borderId="11" xfId="0" applyNumberFormat="1" applyFont="1" applyFill="1" applyBorder="1" applyAlignment="1">
      <alignment horizontal="left"/>
    </xf>
    <xf numFmtId="1" fontId="8" fillId="0" borderId="115" xfId="0" applyNumberFormat="1" applyFont="1" applyBorder="1"/>
    <xf numFmtId="1" fontId="8" fillId="0" borderId="116" xfId="0" applyNumberFormat="1" applyFont="1" applyBorder="1"/>
    <xf numFmtId="1" fontId="8" fillId="0" borderId="117" xfId="0" applyNumberFormat="1" applyFont="1" applyBorder="1"/>
    <xf numFmtId="1" fontId="10" fillId="0" borderId="6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 wrapText="1"/>
    </xf>
    <xf numFmtId="1" fontId="10" fillId="0" borderId="57" xfId="0" applyNumberFormat="1" applyFont="1" applyBorder="1" applyAlignment="1">
      <alignment horizontal="right" wrapText="1"/>
    </xf>
    <xf numFmtId="1" fontId="10" fillId="0" borderId="0" xfId="0" applyNumberFormat="1" applyFont="1" applyAlignment="1">
      <alignment horizontal="right" wrapText="1"/>
    </xf>
    <xf numFmtId="1" fontId="10" fillId="7" borderId="14" xfId="0" applyNumberFormat="1" applyFont="1" applyFill="1" applyBorder="1" applyProtection="1">
      <protection locked="0"/>
    </xf>
    <xf numFmtId="1" fontId="10" fillId="0" borderId="12" xfId="0" applyNumberFormat="1" applyFont="1" applyBorder="1" applyAlignment="1">
      <alignment horizontal="right" wrapText="1"/>
    </xf>
    <xf numFmtId="1" fontId="3" fillId="4" borderId="117" xfId="0" applyNumberFormat="1" applyFont="1" applyFill="1" applyBorder="1"/>
    <xf numFmtId="1" fontId="3" fillId="0" borderId="117" xfId="0" applyNumberFormat="1" applyFont="1" applyBorder="1"/>
    <xf numFmtId="1" fontId="3" fillId="0" borderId="119" xfId="0" applyNumberFormat="1" applyFont="1" applyBorder="1"/>
    <xf numFmtId="1" fontId="3" fillId="0" borderId="0" xfId="0" applyNumberFormat="1" applyFont="1" applyProtection="1">
      <protection locked="0"/>
    </xf>
    <xf numFmtId="1" fontId="3" fillId="0" borderId="119" xfId="0" applyNumberFormat="1" applyFont="1" applyBorder="1" applyProtection="1">
      <protection locked="0"/>
    </xf>
    <xf numFmtId="1" fontId="3" fillId="4" borderId="117" xfId="0" applyNumberFormat="1" applyFont="1" applyFill="1" applyBorder="1" applyProtection="1">
      <protection locked="0"/>
    </xf>
    <xf numFmtId="1" fontId="10" fillId="3" borderId="0" xfId="0" applyNumberFormat="1" applyFont="1" applyFill="1" applyAlignment="1">
      <alignment horizontal="left" wrapText="1"/>
    </xf>
    <xf numFmtId="1" fontId="10" fillId="3" borderId="0" xfId="0" applyNumberFormat="1" applyFont="1" applyFill="1" applyAlignment="1">
      <alignment wrapText="1"/>
    </xf>
    <xf numFmtId="1" fontId="10" fillId="3" borderId="11" xfId="0" applyNumberFormat="1" applyFont="1" applyFill="1" applyBorder="1" applyAlignment="1">
      <alignment wrapText="1"/>
    </xf>
    <xf numFmtId="1" fontId="10" fillId="0" borderId="11" xfId="0" applyNumberFormat="1" applyFont="1" applyBorder="1" applyAlignment="1">
      <alignment wrapText="1"/>
    </xf>
    <xf numFmtId="1" fontId="10" fillId="4" borderId="120" xfId="0" applyNumberFormat="1" applyFont="1" applyFill="1" applyBorder="1" applyAlignment="1">
      <alignment wrapText="1"/>
    </xf>
    <xf numFmtId="1" fontId="10" fillId="4" borderId="11" xfId="0" applyNumberFormat="1" applyFont="1" applyFill="1" applyBorder="1" applyAlignment="1">
      <alignment wrapText="1"/>
    </xf>
    <xf numFmtId="1" fontId="10" fillId="4" borderId="121" xfId="0" applyNumberFormat="1" applyFont="1" applyFill="1" applyBorder="1" applyAlignment="1">
      <alignment wrapText="1"/>
    </xf>
    <xf numFmtId="1" fontId="10" fillId="3" borderId="125" xfId="0" applyNumberFormat="1" applyFont="1" applyFill="1" applyBorder="1" applyAlignment="1">
      <alignment horizontal="center" vertical="center" wrapText="1"/>
    </xf>
    <xf numFmtId="1" fontId="10" fillId="3" borderId="123" xfId="0" applyNumberFormat="1" applyFont="1" applyFill="1" applyBorder="1" applyAlignment="1">
      <alignment horizontal="center" vertical="center" wrapText="1"/>
    </xf>
    <xf numFmtId="1" fontId="9" fillId="0" borderId="15" xfId="0" applyNumberFormat="1" applyFont="1" applyBorder="1" applyAlignment="1">
      <alignment horizontal="center" vertical="center" wrapText="1"/>
    </xf>
    <xf numFmtId="1" fontId="9" fillId="0" borderId="76" xfId="0" applyNumberFormat="1" applyFont="1" applyBorder="1" applyAlignment="1">
      <alignment horizontal="center" vertical="center" wrapText="1"/>
    </xf>
    <xf numFmtId="1" fontId="9" fillId="0" borderId="75" xfId="0" applyNumberFormat="1" applyFont="1" applyBorder="1" applyAlignment="1">
      <alignment horizontal="center" vertical="center" wrapText="1"/>
    </xf>
    <xf numFmtId="1" fontId="9" fillId="0" borderId="75" xfId="0" applyNumberFormat="1" applyFont="1" applyBorder="1" applyAlignment="1">
      <alignment horizontal="center" vertical="center"/>
    </xf>
    <xf numFmtId="1" fontId="9" fillId="0" borderId="76" xfId="0" applyNumberFormat="1" applyFont="1" applyBorder="1" applyAlignment="1">
      <alignment horizontal="center" vertical="center"/>
    </xf>
    <xf numFmtId="1" fontId="10" fillId="3" borderId="22" xfId="0" applyNumberFormat="1" applyFont="1" applyFill="1" applyBorder="1" applyAlignment="1">
      <alignment horizontal="right" vertical="center" wrapText="1"/>
    </xf>
    <xf numFmtId="1" fontId="10" fillId="3" borderId="45" xfId="0" applyNumberFormat="1" applyFont="1" applyFill="1" applyBorder="1" applyAlignment="1">
      <alignment horizontal="right" vertical="center" wrapText="1"/>
    </xf>
    <xf numFmtId="1" fontId="10" fillId="0" borderId="46" xfId="0" applyNumberFormat="1" applyFont="1" applyBorder="1" applyAlignment="1">
      <alignment horizontal="right" vertical="center" wrapText="1"/>
    </xf>
    <xf numFmtId="1" fontId="10" fillId="7" borderId="22" xfId="0" applyNumberFormat="1" applyFont="1" applyFill="1" applyBorder="1" applyAlignment="1" applyProtection="1">
      <alignment wrapText="1"/>
      <protection locked="0"/>
    </xf>
    <xf numFmtId="1" fontId="10" fillId="7" borderId="71" xfId="0" applyNumberFormat="1" applyFont="1" applyFill="1" applyBorder="1" applyAlignment="1" applyProtection="1">
      <alignment wrapText="1"/>
      <protection locked="0"/>
    </xf>
    <xf numFmtId="1" fontId="10" fillId="7" borderId="72" xfId="0" applyNumberFormat="1" applyFont="1" applyFill="1" applyBorder="1" applyAlignment="1" applyProtection="1">
      <alignment wrapText="1"/>
      <protection locked="0"/>
    </xf>
    <xf numFmtId="1" fontId="10" fillId="7" borderId="48" xfId="0" applyNumberFormat="1" applyFont="1" applyFill="1" applyBorder="1" applyAlignment="1" applyProtection="1">
      <alignment wrapText="1"/>
      <protection locked="0"/>
    </xf>
    <xf numFmtId="1" fontId="10" fillId="7" borderId="127" xfId="0" applyNumberFormat="1" applyFont="1" applyFill="1" applyBorder="1" applyAlignment="1" applyProtection="1">
      <alignment wrapText="1"/>
      <protection locked="0"/>
    </xf>
    <xf numFmtId="1" fontId="10" fillId="7" borderId="45" xfId="0" applyNumberFormat="1" applyFont="1" applyFill="1" applyBorder="1" applyAlignment="1" applyProtection="1">
      <alignment wrapText="1"/>
      <protection locked="0"/>
    </xf>
    <xf numFmtId="1" fontId="10" fillId="7" borderId="46" xfId="0" applyNumberFormat="1" applyFont="1" applyFill="1" applyBorder="1" applyAlignment="1" applyProtection="1">
      <alignment wrapText="1"/>
      <protection locked="0"/>
    </xf>
    <xf numFmtId="1" fontId="10" fillId="3" borderId="35" xfId="0" applyNumberFormat="1" applyFont="1" applyFill="1" applyBorder="1" applyAlignment="1">
      <alignment horizontal="right" vertical="center" wrapText="1"/>
    </xf>
    <xf numFmtId="1" fontId="10" fillId="3" borderId="91" xfId="0" applyNumberFormat="1" applyFont="1" applyFill="1" applyBorder="1" applyAlignment="1">
      <alignment horizontal="right" vertical="center" wrapText="1"/>
    </xf>
    <xf numFmtId="1" fontId="10" fillId="0" borderId="36" xfId="0" applyNumberFormat="1" applyFont="1" applyBorder="1" applyAlignment="1">
      <alignment horizontal="right" vertical="center" wrapText="1"/>
    </xf>
    <xf numFmtId="1" fontId="10" fillId="7" borderId="35" xfId="0" applyNumberFormat="1" applyFont="1" applyFill="1" applyBorder="1" applyAlignment="1" applyProtection="1">
      <alignment wrapText="1"/>
      <protection locked="0"/>
    </xf>
    <xf numFmtId="1" fontId="10" fillId="7" borderId="37" xfId="0" applyNumberFormat="1" applyFont="1" applyFill="1" applyBorder="1" applyAlignment="1" applyProtection="1">
      <alignment wrapText="1"/>
      <protection locked="0"/>
    </xf>
    <xf numFmtId="1" fontId="10" fillId="7" borderId="92" xfId="0" applyNumberFormat="1" applyFont="1" applyFill="1" applyBorder="1" applyAlignment="1" applyProtection="1">
      <alignment wrapText="1"/>
      <protection locked="0"/>
    </xf>
    <xf numFmtId="1" fontId="10" fillId="7" borderId="93" xfId="0" applyNumberFormat="1" applyFont="1" applyFill="1" applyBorder="1" applyAlignment="1" applyProtection="1">
      <alignment wrapText="1"/>
      <protection locked="0"/>
    </xf>
    <xf numFmtId="1" fontId="10" fillId="7" borderId="128" xfId="0" applyNumberFormat="1" applyFont="1" applyFill="1" applyBorder="1" applyAlignment="1" applyProtection="1">
      <alignment wrapText="1"/>
      <protection locked="0"/>
    </xf>
    <xf numFmtId="1" fontId="10" fillId="7" borderId="91" xfId="0" applyNumberFormat="1" applyFont="1" applyFill="1" applyBorder="1" applyAlignment="1" applyProtection="1">
      <alignment wrapText="1"/>
      <protection locked="0"/>
    </xf>
    <xf numFmtId="1" fontId="10" fillId="7" borderId="36" xfId="0" applyNumberFormat="1" applyFont="1" applyFill="1" applyBorder="1" applyAlignment="1" applyProtection="1">
      <alignment wrapText="1"/>
      <protection locked="0"/>
    </xf>
    <xf numFmtId="1" fontId="10" fillId="0" borderId="74" xfId="0" applyNumberFormat="1" applyFont="1" applyBorder="1" applyAlignment="1">
      <alignment horizontal="right" wrapText="1"/>
    </xf>
    <xf numFmtId="1" fontId="10" fillId="0" borderId="89" xfId="0" applyNumberFormat="1" applyFont="1" applyBorder="1" applyAlignment="1">
      <alignment horizontal="right" wrapText="1"/>
    </xf>
    <xf numFmtId="1" fontId="10" fillId="7" borderId="20" xfId="0" applyNumberFormat="1" applyFont="1" applyFill="1" applyBorder="1" applyAlignment="1" applyProtection="1">
      <alignment wrapText="1"/>
      <protection locked="0"/>
    </xf>
    <xf numFmtId="1" fontId="10" fillId="7" borderId="23" xfId="0" applyNumberFormat="1" applyFont="1" applyFill="1" applyBorder="1" applyAlignment="1" applyProtection="1">
      <alignment wrapText="1"/>
      <protection locked="0"/>
    </xf>
    <xf numFmtId="1" fontId="10" fillId="7" borderId="89" xfId="0" applyNumberFormat="1" applyFont="1" applyFill="1" applyBorder="1" applyAlignment="1" applyProtection="1">
      <alignment wrapText="1"/>
      <protection locked="0"/>
    </xf>
    <xf numFmtId="1" fontId="10" fillId="7" borderId="54" xfId="0" applyNumberFormat="1" applyFont="1" applyFill="1" applyBorder="1" applyAlignment="1" applyProtection="1">
      <alignment wrapText="1"/>
      <protection locked="0"/>
    </xf>
    <xf numFmtId="1" fontId="10" fillId="7" borderId="129" xfId="0" applyNumberFormat="1" applyFont="1" applyFill="1" applyBorder="1" applyAlignment="1" applyProtection="1">
      <alignment wrapText="1"/>
      <protection locked="0"/>
    </xf>
    <xf numFmtId="1" fontId="10" fillId="7" borderId="74" xfId="0" applyNumberFormat="1" applyFont="1" applyFill="1" applyBorder="1" applyAlignment="1" applyProtection="1">
      <alignment wrapText="1"/>
      <protection locked="0"/>
    </xf>
    <xf numFmtId="1" fontId="10" fillId="0" borderId="43" xfId="0" applyNumberFormat="1" applyFont="1" applyBorder="1" applyAlignment="1">
      <alignment horizontal="right" wrapText="1"/>
    </xf>
    <xf numFmtId="1" fontId="10" fillId="0" borderId="63" xfId="0" applyNumberFormat="1" applyFont="1" applyBorder="1" applyAlignment="1">
      <alignment horizontal="right" wrapText="1"/>
    </xf>
    <xf numFmtId="1" fontId="10" fillId="7" borderId="27" xfId="0" applyNumberFormat="1" applyFont="1" applyFill="1" applyBorder="1" applyAlignment="1" applyProtection="1">
      <alignment wrapText="1"/>
      <protection locked="0"/>
    </xf>
    <xf numFmtId="1" fontId="10" fillId="7" borderId="29" xfId="0" applyNumberFormat="1" applyFont="1" applyFill="1" applyBorder="1" applyAlignment="1" applyProtection="1">
      <alignment wrapText="1"/>
      <protection locked="0"/>
    </xf>
    <xf numFmtId="1" fontId="10" fillId="7" borderId="63" xfId="0" applyNumberFormat="1" applyFont="1" applyFill="1" applyBorder="1" applyAlignment="1" applyProtection="1">
      <alignment wrapText="1"/>
      <protection locked="0"/>
    </xf>
    <xf numFmtId="1" fontId="10" fillId="7" borderId="59" xfId="0" applyNumberFormat="1" applyFont="1" applyFill="1" applyBorder="1" applyAlignment="1" applyProtection="1">
      <alignment wrapText="1"/>
      <protection locked="0"/>
    </xf>
    <xf numFmtId="1" fontId="10" fillId="7" borderId="130" xfId="0" applyNumberFormat="1" applyFont="1" applyFill="1" applyBorder="1" applyAlignment="1" applyProtection="1">
      <alignment wrapText="1"/>
      <protection locked="0"/>
    </xf>
    <xf numFmtId="1" fontId="10" fillId="7" borderId="43" xfId="0" applyNumberFormat="1" applyFont="1" applyFill="1" applyBorder="1" applyAlignment="1" applyProtection="1">
      <alignment wrapText="1"/>
      <protection locked="0"/>
    </xf>
    <xf numFmtId="1" fontId="10" fillId="3" borderId="35" xfId="0" applyNumberFormat="1" applyFont="1" applyFill="1" applyBorder="1" applyAlignment="1">
      <alignment horizontal="right" wrapText="1"/>
    </xf>
    <xf numFmtId="1" fontId="10" fillId="0" borderId="91" xfId="0" applyNumberFormat="1" applyFont="1" applyBorder="1" applyAlignment="1">
      <alignment horizontal="right" wrapText="1"/>
    </xf>
    <xf numFmtId="1" fontId="10" fillId="0" borderId="92" xfId="0" applyNumberFormat="1" applyFont="1" applyBorder="1" applyAlignment="1">
      <alignment horizontal="right" wrapText="1"/>
    </xf>
    <xf numFmtId="1" fontId="10" fillId="0" borderId="45" xfId="0" applyNumberFormat="1" applyFont="1" applyBorder="1" applyAlignment="1">
      <alignment horizontal="right" wrapText="1"/>
    </xf>
    <xf numFmtId="1" fontId="10" fillId="0" borderId="72" xfId="0" applyNumberFormat="1" applyFont="1" applyBorder="1" applyAlignment="1">
      <alignment horizontal="right" wrapText="1"/>
    </xf>
    <xf numFmtId="1" fontId="10" fillId="8" borderId="72" xfId="0" applyNumberFormat="1" applyFont="1" applyFill="1" applyBorder="1" applyAlignment="1">
      <alignment wrapText="1"/>
    </xf>
    <xf numFmtId="1" fontId="10" fillId="8" borderId="71" xfId="0" applyNumberFormat="1" applyFont="1" applyFill="1" applyBorder="1" applyAlignment="1">
      <alignment wrapText="1"/>
    </xf>
    <xf numFmtId="1" fontId="10" fillId="8" borderId="48" xfId="0" applyNumberFormat="1" applyFont="1" applyFill="1" applyBorder="1" applyAlignment="1">
      <alignment wrapText="1"/>
    </xf>
    <xf numFmtId="1" fontId="10" fillId="8" borderId="127" xfId="0" applyNumberFormat="1" applyFont="1" applyFill="1" applyBorder="1" applyAlignment="1">
      <alignment wrapText="1"/>
    </xf>
    <xf numFmtId="1" fontId="10" fillId="8" borderId="45" xfId="0" applyNumberFormat="1" applyFont="1" applyFill="1" applyBorder="1" applyAlignment="1">
      <alignment wrapText="1"/>
    </xf>
    <xf numFmtId="1" fontId="10" fillId="8" borderId="63" xfId="0" applyNumberFormat="1" applyFont="1" applyFill="1" applyBorder="1" applyAlignment="1">
      <alignment wrapText="1"/>
    </xf>
    <xf numFmtId="1" fontId="10" fillId="8" borderId="29" xfId="0" applyNumberFormat="1" applyFont="1" applyFill="1" applyBorder="1" applyAlignment="1">
      <alignment wrapText="1"/>
    </xf>
    <xf numFmtId="1" fontId="10" fillId="8" borderId="59" xfId="0" applyNumberFormat="1" applyFont="1" applyFill="1" applyBorder="1" applyAlignment="1">
      <alignment wrapText="1"/>
    </xf>
    <xf numFmtId="1" fontId="10" fillId="8" borderId="130" xfId="0" applyNumberFormat="1" applyFont="1" applyFill="1" applyBorder="1" applyAlignment="1">
      <alignment wrapText="1"/>
    </xf>
    <xf numFmtId="1" fontId="10" fillId="8" borderId="43" xfId="0" applyNumberFormat="1" applyFont="1" applyFill="1" applyBorder="1" applyAlignment="1">
      <alignment wrapText="1"/>
    </xf>
    <xf numFmtId="1" fontId="10" fillId="8" borderId="92" xfId="0" applyNumberFormat="1" applyFont="1" applyFill="1" applyBorder="1" applyAlignment="1">
      <alignment wrapText="1"/>
    </xf>
    <xf numFmtId="1" fontId="10" fillId="8" borderId="37" xfId="0" applyNumberFormat="1" applyFont="1" applyFill="1" applyBorder="1" applyAlignment="1">
      <alignment wrapText="1"/>
    </xf>
    <xf numFmtId="1" fontId="10" fillId="8" borderId="93" xfId="0" applyNumberFormat="1" applyFont="1" applyFill="1" applyBorder="1" applyAlignment="1">
      <alignment wrapText="1"/>
    </xf>
    <xf numFmtId="1" fontId="10" fillId="8" borderId="128" xfId="0" applyNumberFormat="1" applyFont="1" applyFill="1" applyBorder="1" applyAlignment="1">
      <alignment wrapText="1"/>
    </xf>
    <xf numFmtId="1" fontId="10" fillId="8" borderId="91" xfId="0" applyNumberFormat="1" applyFont="1" applyFill="1" applyBorder="1" applyAlignment="1">
      <alignment wrapText="1"/>
    </xf>
    <xf numFmtId="1" fontId="10" fillId="3" borderId="50" xfId="0" applyNumberFormat="1" applyFont="1" applyFill="1" applyBorder="1" applyAlignment="1">
      <alignment horizontal="right" wrapText="1"/>
    </xf>
    <xf numFmtId="1" fontId="10" fillId="0" borderId="51" xfId="0" applyNumberFormat="1" applyFont="1" applyBorder="1" applyAlignment="1">
      <alignment horizontal="right" wrapText="1"/>
    </xf>
    <xf numFmtId="1" fontId="10" fillId="0" borderId="53" xfId="0" applyNumberFormat="1" applyFont="1" applyBorder="1" applyAlignment="1">
      <alignment horizontal="right" wrapText="1"/>
    </xf>
    <xf numFmtId="1" fontId="10" fillId="7" borderId="50" xfId="0" applyNumberFormat="1" applyFont="1" applyFill="1" applyBorder="1" applyAlignment="1" applyProtection="1">
      <alignment wrapText="1"/>
      <protection locked="0"/>
    </xf>
    <xf numFmtId="1" fontId="10" fillId="7" borderId="82" xfId="0" applyNumberFormat="1" applyFont="1" applyFill="1" applyBorder="1" applyAlignment="1" applyProtection="1">
      <alignment wrapText="1"/>
      <protection locked="0"/>
    </xf>
    <xf numFmtId="1" fontId="10" fillId="7" borderId="53" xfId="0" applyNumberFormat="1" applyFont="1" applyFill="1" applyBorder="1" applyAlignment="1" applyProtection="1">
      <alignment wrapText="1"/>
      <protection locked="0"/>
    </xf>
    <xf numFmtId="1" fontId="10" fillId="7" borderId="90" xfId="0" applyNumberFormat="1" applyFont="1" applyFill="1" applyBorder="1" applyAlignment="1" applyProtection="1">
      <alignment wrapText="1"/>
      <protection locked="0"/>
    </xf>
    <xf numFmtId="1" fontId="10" fillId="7" borderId="131" xfId="0" applyNumberFormat="1" applyFont="1" applyFill="1" applyBorder="1" applyAlignment="1" applyProtection="1">
      <alignment wrapText="1"/>
      <protection locked="0"/>
    </xf>
    <xf numFmtId="1" fontId="10" fillId="7" borderId="51" xfId="0" applyNumberFormat="1" applyFont="1" applyFill="1" applyBorder="1" applyAlignment="1" applyProtection="1">
      <alignment wrapText="1"/>
      <protection locked="0"/>
    </xf>
    <xf numFmtId="1" fontId="10" fillId="8" borderId="22" xfId="0" applyNumberFormat="1" applyFont="1" applyFill="1" applyBorder="1" applyAlignment="1">
      <alignment wrapText="1"/>
    </xf>
    <xf numFmtId="1" fontId="10" fillId="0" borderId="132" xfId="2" applyNumberFormat="1" applyFont="1" applyFill="1" applyBorder="1" applyAlignment="1">
      <alignment horizontal="right" wrapText="1"/>
    </xf>
    <xf numFmtId="1" fontId="10" fillId="0" borderId="102" xfId="2" applyNumberFormat="1" applyFont="1" applyFill="1" applyBorder="1" applyAlignment="1">
      <alignment horizontal="right" wrapText="1"/>
    </xf>
    <xf numFmtId="1" fontId="10" fillId="8" borderId="27" xfId="0" applyNumberFormat="1" applyFont="1" applyFill="1" applyBorder="1" applyAlignment="1">
      <alignment wrapText="1"/>
    </xf>
    <xf numFmtId="1" fontId="10" fillId="0" borderId="133" xfId="2" applyNumberFormat="1" applyFont="1" applyFill="1" applyBorder="1" applyAlignment="1">
      <alignment horizontal="right" wrapText="1"/>
    </xf>
    <xf numFmtId="1" fontId="10" fillId="0" borderId="134" xfId="2" applyNumberFormat="1" applyFont="1" applyFill="1" applyBorder="1" applyAlignment="1">
      <alignment horizontal="right" wrapText="1"/>
    </xf>
    <xf numFmtId="1" fontId="10" fillId="8" borderId="35" xfId="0" applyNumberFormat="1" applyFont="1" applyFill="1" applyBorder="1" applyAlignment="1">
      <alignment wrapText="1"/>
    </xf>
    <xf numFmtId="1" fontId="10" fillId="0" borderId="135" xfId="2" applyNumberFormat="1" applyFont="1" applyFill="1" applyBorder="1" applyAlignment="1">
      <alignment horizontal="right" wrapText="1"/>
    </xf>
    <xf numFmtId="1" fontId="10" fillId="0" borderId="99" xfId="2" applyNumberFormat="1" applyFont="1" applyFill="1" applyBorder="1" applyAlignment="1">
      <alignment horizontal="right" wrapText="1"/>
    </xf>
    <xf numFmtId="1" fontId="10" fillId="8" borderId="20" xfId="0" applyNumberFormat="1" applyFont="1" applyFill="1" applyBorder="1" applyAlignment="1">
      <alignment wrapText="1"/>
    </xf>
    <xf numFmtId="1" fontId="10" fillId="8" borderId="23" xfId="0" applyNumberFormat="1" applyFont="1" applyFill="1" applyBorder="1" applyAlignment="1">
      <alignment wrapText="1"/>
    </xf>
    <xf numFmtId="1" fontId="10" fillId="8" borderId="89" xfId="0" applyNumberFormat="1" applyFont="1" applyFill="1" applyBorder="1" applyAlignment="1">
      <alignment wrapText="1"/>
    </xf>
    <xf numFmtId="1" fontId="9" fillId="0" borderId="125" xfId="0" applyNumberFormat="1" applyFont="1" applyBorder="1" applyAlignment="1">
      <alignment horizontal="right" wrapText="1"/>
    </xf>
    <xf numFmtId="1" fontId="9" fillId="0" borderId="132" xfId="1" applyNumberFormat="1" applyFont="1" applyFill="1" applyBorder="1" applyAlignment="1">
      <alignment horizontal="right" wrapText="1"/>
    </xf>
    <xf numFmtId="1" fontId="9" fillId="0" borderId="136" xfId="1" applyNumberFormat="1" applyFont="1" applyFill="1" applyBorder="1" applyAlignment="1">
      <alignment horizontal="right" wrapText="1"/>
    </xf>
    <xf numFmtId="1" fontId="9" fillId="2" borderId="137" xfId="1" applyNumberFormat="1" applyFont="1" applyBorder="1" applyAlignment="1" applyProtection="1">
      <alignment wrapText="1"/>
      <protection locked="0"/>
    </xf>
    <xf numFmtId="1" fontId="9" fillId="2" borderId="138" xfId="1" applyNumberFormat="1" applyFont="1" applyBorder="1" applyAlignment="1" applyProtection="1">
      <alignment wrapText="1"/>
      <protection locked="0"/>
    </xf>
    <xf numFmtId="1" fontId="9" fillId="2" borderId="139" xfId="1" applyNumberFormat="1" applyFont="1" applyBorder="1" applyAlignment="1" applyProtection="1">
      <alignment wrapText="1"/>
      <protection locked="0"/>
    </xf>
    <xf numFmtId="1" fontId="9" fillId="2" borderId="140" xfId="1" applyNumberFormat="1" applyFont="1" applyBorder="1" applyAlignment="1" applyProtection="1">
      <alignment wrapText="1"/>
      <protection locked="0"/>
    </xf>
    <xf numFmtId="1" fontId="10" fillId="2" borderId="141" xfId="1" applyNumberFormat="1" applyFont="1" applyBorder="1" applyAlignment="1" applyProtection="1">
      <alignment wrapText="1"/>
      <protection locked="0"/>
    </xf>
    <xf numFmtId="1" fontId="10" fillId="2" borderId="132" xfId="1" applyNumberFormat="1" applyFont="1" applyBorder="1" applyAlignment="1" applyProtection="1">
      <alignment wrapText="1"/>
      <protection locked="0"/>
    </xf>
    <xf numFmtId="1" fontId="9" fillId="0" borderId="18" xfId="0" applyNumberFormat="1" applyFont="1" applyBorder="1" applyAlignment="1">
      <alignment horizontal="right" wrapText="1"/>
    </xf>
    <xf numFmtId="1" fontId="9" fillId="0" borderId="142" xfId="1" applyNumberFormat="1" applyFont="1" applyFill="1" applyBorder="1" applyAlignment="1">
      <alignment horizontal="right" wrapText="1"/>
    </xf>
    <xf numFmtId="1" fontId="9" fillId="2" borderId="143" xfId="1" applyNumberFormat="1" applyFont="1" applyBorder="1" applyAlignment="1" applyProtection="1">
      <alignment wrapText="1"/>
      <protection locked="0"/>
    </xf>
    <xf numFmtId="1" fontId="9" fillId="2" borderId="144" xfId="1" applyNumberFormat="1" applyFont="1" applyBorder="1" applyAlignment="1" applyProtection="1">
      <alignment wrapText="1"/>
      <protection locked="0"/>
    </xf>
    <xf numFmtId="1" fontId="9" fillId="2" borderId="145" xfId="1" applyNumberFormat="1" applyFont="1" applyBorder="1" applyAlignment="1" applyProtection="1">
      <alignment wrapText="1"/>
      <protection locked="0"/>
    </xf>
    <xf numFmtId="1" fontId="10" fillId="2" borderId="146" xfId="1" applyNumberFormat="1" applyFont="1" applyBorder="1" applyAlignment="1" applyProtection="1">
      <alignment wrapText="1"/>
      <protection locked="0"/>
    </xf>
    <xf numFmtId="1" fontId="9" fillId="0" borderId="35" xfId="0" applyNumberFormat="1" applyFont="1" applyBorder="1" applyAlignment="1">
      <alignment horizontal="right" wrapText="1"/>
    </xf>
    <xf numFmtId="1" fontId="9" fillId="0" borderId="133" xfId="1" applyNumberFormat="1" applyFont="1" applyFill="1" applyBorder="1" applyAlignment="1">
      <alignment horizontal="right" wrapText="1"/>
    </xf>
    <xf numFmtId="1" fontId="9" fillId="0" borderId="134" xfId="1" applyNumberFormat="1" applyFont="1" applyFill="1" applyBorder="1" applyAlignment="1">
      <alignment horizontal="right" wrapText="1"/>
    </xf>
    <xf numFmtId="1" fontId="9" fillId="2" borderId="147" xfId="1" applyNumberFormat="1" applyFont="1" applyBorder="1" applyAlignment="1" applyProtection="1">
      <alignment wrapText="1"/>
      <protection locked="0"/>
    </xf>
    <xf numFmtId="1" fontId="9" fillId="2" borderId="148" xfId="1" applyNumberFormat="1" applyFont="1" applyBorder="1" applyAlignment="1" applyProtection="1">
      <alignment wrapText="1"/>
      <protection locked="0"/>
    </xf>
    <xf numFmtId="1" fontId="9" fillId="2" borderId="149" xfId="1" applyNumberFormat="1" applyFont="1" applyBorder="1" applyAlignment="1" applyProtection="1">
      <alignment wrapText="1"/>
      <protection locked="0"/>
    </xf>
    <xf numFmtId="1" fontId="9" fillId="2" borderId="150" xfId="1" applyNumberFormat="1" applyFont="1" applyBorder="1" applyAlignment="1" applyProtection="1">
      <alignment wrapText="1"/>
      <protection locked="0"/>
    </xf>
    <xf numFmtId="1" fontId="10" fillId="2" borderId="151" xfId="1" applyNumberFormat="1" applyFont="1" applyBorder="1" applyAlignment="1" applyProtection="1">
      <alignment wrapText="1"/>
      <protection locked="0"/>
    </xf>
    <xf numFmtId="1" fontId="10" fillId="2" borderId="152" xfId="1" applyNumberFormat="1" applyFont="1" applyBorder="1" applyAlignment="1" applyProtection="1">
      <alignment wrapText="1"/>
      <protection locked="0"/>
    </xf>
    <xf numFmtId="1" fontId="10" fillId="7" borderId="153" xfId="0" applyNumberFormat="1" applyFont="1" applyFill="1" applyBorder="1" applyAlignment="1" applyProtection="1">
      <alignment wrapText="1"/>
      <protection locked="0"/>
    </xf>
    <xf numFmtId="1" fontId="10" fillId="3" borderId="156" xfId="0" applyNumberFormat="1" applyFont="1" applyFill="1" applyBorder="1" applyAlignment="1">
      <alignment horizontal="right" wrapText="1"/>
    </xf>
    <xf numFmtId="1" fontId="10" fillId="3" borderId="157" xfId="0" applyNumberFormat="1" applyFont="1" applyFill="1" applyBorder="1" applyAlignment="1">
      <alignment horizontal="right" wrapText="1"/>
    </xf>
    <xf numFmtId="1" fontId="10" fillId="3" borderId="158" xfId="0" applyNumberFormat="1" applyFont="1" applyFill="1" applyBorder="1" applyAlignment="1">
      <alignment horizontal="right" wrapText="1"/>
    </xf>
    <xf numFmtId="1" fontId="10" fillId="3" borderId="89" xfId="0" applyNumberFormat="1" applyFont="1" applyFill="1" applyBorder="1" applyAlignment="1">
      <alignment horizontal="right" wrapText="1"/>
    </xf>
    <xf numFmtId="1" fontId="10" fillId="3" borderId="25" xfId="0" applyNumberFormat="1" applyFont="1" applyFill="1" applyBorder="1" applyAlignment="1">
      <alignment horizontal="right" wrapText="1"/>
    </xf>
    <xf numFmtId="1" fontId="10" fillId="3" borderId="74" xfId="0" applyNumberFormat="1" applyFont="1" applyFill="1" applyBorder="1" applyAlignment="1">
      <alignment horizontal="right" wrapText="1"/>
    </xf>
    <xf numFmtId="1" fontId="10" fillId="3" borderId="43" xfId="0" applyNumberFormat="1" applyFont="1" applyFill="1" applyBorder="1" applyAlignment="1">
      <alignment horizontal="right" wrapText="1"/>
    </xf>
    <xf numFmtId="1" fontId="10" fillId="3" borderId="29" xfId="0" applyNumberFormat="1" applyFont="1" applyFill="1" applyBorder="1" applyAlignment="1">
      <alignment horizontal="right" wrapText="1"/>
    </xf>
    <xf numFmtId="1" fontId="10" fillId="3" borderId="63" xfId="0" applyNumberFormat="1" applyFont="1" applyFill="1" applyBorder="1" applyAlignment="1">
      <alignment horizontal="right" wrapText="1"/>
    </xf>
    <xf numFmtId="1" fontId="10" fillId="3" borderId="31" xfId="0" applyNumberFormat="1" applyFont="1" applyFill="1" applyBorder="1" applyAlignment="1">
      <alignment horizontal="right" wrapText="1"/>
    </xf>
    <xf numFmtId="1" fontId="10" fillId="3" borderId="91" xfId="0" applyNumberFormat="1" applyFont="1" applyFill="1" applyBorder="1" applyAlignment="1">
      <alignment horizontal="right" wrapText="1"/>
    </xf>
    <xf numFmtId="1" fontId="10" fillId="3" borderId="37" xfId="0" applyNumberFormat="1" applyFont="1" applyFill="1" applyBorder="1" applyAlignment="1">
      <alignment horizontal="right" wrapText="1"/>
    </xf>
    <xf numFmtId="1" fontId="10" fillId="3" borderId="92" xfId="0" applyNumberFormat="1" applyFont="1" applyFill="1" applyBorder="1" applyAlignment="1">
      <alignment horizontal="right" wrapText="1"/>
    </xf>
    <xf numFmtId="1" fontId="10" fillId="3" borderId="38" xfId="0" applyNumberFormat="1" applyFont="1" applyFill="1" applyBorder="1" applyAlignment="1">
      <alignment horizontal="right" wrapText="1"/>
    </xf>
    <xf numFmtId="1" fontId="10" fillId="3" borderId="128" xfId="0" applyNumberFormat="1" applyFont="1" applyFill="1" applyBorder="1" applyAlignment="1">
      <alignment horizontal="right" wrapText="1"/>
    </xf>
    <xf numFmtId="1" fontId="10" fillId="0" borderId="12" xfId="0" applyNumberFormat="1" applyFont="1" applyBorder="1" applyAlignment="1">
      <alignment horizontal="center" vertical="center"/>
    </xf>
    <xf numFmtId="1" fontId="10" fillId="0" borderId="17" xfId="0" applyNumberFormat="1" applyFont="1" applyBorder="1" applyAlignment="1">
      <alignment horizontal="center" vertical="center" wrapText="1"/>
    </xf>
    <xf numFmtId="1" fontId="10" fillId="7" borderId="159" xfId="0" applyNumberFormat="1" applyFont="1" applyFill="1" applyBorder="1" applyProtection="1">
      <protection locked="0"/>
    </xf>
    <xf numFmtId="1" fontId="10" fillId="0" borderId="28" xfId="0" applyNumberFormat="1" applyFont="1" applyBorder="1" applyAlignment="1">
      <alignment horizontal="right" vertical="center" wrapText="1"/>
    </xf>
    <xf numFmtId="1" fontId="10" fillId="0" borderId="32" xfId="0" applyNumberFormat="1" applyFont="1" applyBorder="1" applyAlignment="1">
      <alignment horizontal="right" vertical="center" wrapText="1"/>
    </xf>
    <xf numFmtId="1" fontId="10" fillId="8" borderId="62" xfId="0" applyNumberFormat="1" applyFont="1" applyFill="1" applyBorder="1" applyAlignment="1">
      <alignment horizontal="right"/>
    </xf>
    <xf numFmtId="1" fontId="10" fillId="8" borderId="26" xfId="0" applyNumberFormat="1" applyFont="1" applyFill="1" applyBorder="1" applyAlignment="1">
      <alignment horizontal="right"/>
    </xf>
    <xf numFmtId="1" fontId="10" fillId="8" borderId="24" xfId="0" applyNumberFormat="1" applyFont="1" applyFill="1" applyBorder="1" applyAlignment="1">
      <alignment horizontal="right"/>
    </xf>
    <xf numFmtId="1" fontId="10" fillId="8" borderId="103" xfId="0" applyNumberFormat="1" applyFont="1" applyFill="1" applyBorder="1" applyAlignment="1">
      <alignment horizontal="right"/>
    </xf>
    <xf numFmtId="1" fontId="10" fillId="3" borderId="0" xfId="0" applyNumberFormat="1" applyFont="1" applyFill="1" applyAlignment="1">
      <alignment horizontal="right" vertical="center" wrapText="1"/>
    </xf>
    <xf numFmtId="1" fontId="10" fillId="7" borderId="160" xfId="0" applyNumberFormat="1" applyFont="1" applyFill="1" applyBorder="1" applyProtection="1">
      <protection locked="0"/>
    </xf>
    <xf numFmtId="1" fontId="10" fillId="0" borderId="36" xfId="0" applyNumberFormat="1" applyFont="1" applyBorder="1" applyAlignment="1">
      <alignment horizontal="right"/>
    </xf>
    <xf numFmtId="1" fontId="10" fillId="7" borderId="161" xfId="0" applyNumberFormat="1" applyFont="1" applyFill="1" applyBorder="1" applyProtection="1">
      <protection locked="0"/>
    </xf>
    <xf numFmtId="1" fontId="17" fillId="0" borderId="0" xfId="0" applyNumberFormat="1" applyFont="1" applyAlignment="1">
      <alignment horizontal="center"/>
    </xf>
    <xf numFmtId="1" fontId="17" fillId="3" borderId="6" xfId="0" applyNumberFormat="1" applyFont="1" applyFill="1" applyBorder="1" applyAlignment="1">
      <alignment horizontal="center"/>
    </xf>
    <xf numFmtId="1" fontId="3" fillId="4" borderId="108" xfId="0" applyNumberFormat="1" applyFont="1" applyFill="1" applyBorder="1"/>
    <xf numFmtId="1" fontId="15" fillId="0" borderId="65" xfId="0" applyNumberFormat="1" applyFont="1" applyBorder="1" applyAlignment="1">
      <alignment vertical="center"/>
    </xf>
    <xf numFmtId="2" fontId="10" fillId="7" borderId="47" xfId="0" applyNumberFormat="1" applyFont="1" applyFill="1" applyBorder="1" applyProtection="1">
      <protection locked="0"/>
    </xf>
    <xf numFmtId="2" fontId="10" fillId="7" borderId="49" xfId="0" applyNumberFormat="1" applyFont="1" applyFill="1" applyBorder="1" applyProtection="1">
      <protection locked="0"/>
    </xf>
    <xf numFmtId="1" fontId="10" fillId="0" borderId="65" xfId="0" applyNumberFormat="1" applyFont="1" applyBorder="1" applyAlignment="1">
      <alignment vertical="center"/>
    </xf>
    <xf numFmtId="1" fontId="10" fillId="0" borderId="49" xfId="0" applyNumberFormat="1" applyFont="1" applyBorder="1"/>
    <xf numFmtId="1" fontId="10" fillId="8" borderId="47" xfId="0" applyNumberFormat="1" applyFont="1" applyFill="1" applyBorder="1"/>
    <xf numFmtId="1" fontId="10" fillId="8" borderId="49" xfId="0" applyNumberFormat="1" applyFont="1" applyFill="1" applyBorder="1"/>
    <xf numFmtId="1" fontId="10" fillId="0" borderId="32" xfId="0" applyNumberFormat="1" applyFont="1" applyBorder="1"/>
    <xf numFmtId="1" fontId="10" fillId="8" borderId="87" xfId="0" applyNumberFormat="1" applyFont="1" applyFill="1" applyBorder="1"/>
    <xf numFmtId="1" fontId="10" fillId="8" borderId="39" xfId="0" applyNumberFormat="1" applyFont="1" applyFill="1" applyBorder="1"/>
    <xf numFmtId="1" fontId="10" fillId="7" borderId="87" xfId="0" applyNumberFormat="1" applyFont="1" applyFill="1" applyBorder="1" applyProtection="1">
      <protection locked="0"/>
    </xf>
    <xf numFmtId="1" fontId="20" fillId="0" borderId="0" xfId="0" applyNumberFormat="1" applyFont="1"/>
    <xf numFmtId="1" fontId="5" fillId="3" borderId="11" xfId="0" applyNumberFormat="1" applyFont="1" applyFill="1" applyBorder="1" applyAlignment="1">
      <alignment horizontal="left"/>
    </xf>
    <xf numFmtId="1" fontId="5" fillId="3" borderId="0" xfId="0" applyNumberFormat="1" applyFont="1" applyFill="1"/>
    <xf numFmtId="1" fontId="10" fillId="0" borderId="65" xfId="0" applyNumberFormat="1" applyFont="1" applyBorder="1" applyAlignment="1" applyProtection="1">
      <alignment horizontal="center" vertical="center" wrapText="1"/>
      <protection hidden="1"/>
    </xf>
    <xf numFmtId="1" fontId="10" fillId="7" borderId="17" xfId="0" applyNumberFormat="1" applyFont="1" applyFill="1" applyBorder="1" applyProtection="1">
      <protection locked="0"/>
    </xf>
    <xf numFmtId="1" fontId="3" fillId="13" borderId="0" xfId="0" applyNumberFormat="1" applyFont="1" applyFill="1"/>
    <xf numFmtId="1" fontId="3" fillId="13" borderId="0" xfId="0" applyNumberFormat="1" applyFont="1" applyFill="1" applyProtection="1">
      <protection locked="0"/>
    </xf>
    <xf numFmtId="1" fontId="10" fillId="0" borderId="125" xfId="0" applyNumberFormat="1" applyFont="1" applyBorder="1" applyAlignment="1">
      <alignment horizontal="center" vertical="center" wrapText="1"/>
    </xf>
    <xf numFmtId="1" fontId="10" fillId="0" borderId="162" xfId="0" applyNumberFormat="1" applyFont="1" applyBorder="1" applyAlignment="1">
      <alignment horizontal="center" vertical="center" wrapText="1"/>
    </xf>
    <xf numFmtId="1" fontId="10" fillId="7" borderId="164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110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165" xfId="0" applyNumberFormat="1" applyFont="1" applyFill="1" applyBorder="1" applyProtection="1">
      <protection locked="0"/>
    </xf>
    <xf numFmtId="1" fontId="10" fillId="7" borderId="166" xfId="0" applyNumberFormat="1" applyFont="1" applyFill="1" applyBorder="1" applyProtection="1">
      <protection locked="0"/>
    </xf>
    <xf numFmtId="1" fontId="10" fillId="8" borderId="166" xfId="0" applyNumberFormat="1" applyFont="1" applyFill="1" applyBorder="1"/>
    <xf numFmtId="1" fontId="6" fillId="3" borderId="165" xfId="0" applyNumberFormat="1" applyFont="1" applyFill="1" applyBorder="1" applyAlignment="1">
      <alignment horizontal="left"/>
    </xf>
    <xf numFmtId="1" fontId="10" fillId="0" borderId="166" xfId="0" applyNumberFormat="1" applyFont="1" applyBorder="1" applyAlignment="1">
      <alignment horizontal="right" wrapText="1"/>
    </xf>
    <xf numFmtId="1" fontId="10" fillId="3" borderId="165" xfId="0" applyNumberFormat="1" applyFont="1" applyFill="1" applyBorder="1" applyAlignment="1">
      <alignment wrapText="1"/>
    </xf>
    <xf numFmtId="1" fontId="10" fillId="0" borderId="165" xfId="0" applyNumberFormat="1" applyFont="1" applyBorder="1" applyAlignment="1">
      <alignment wrapText="1"/>
    </xf>
    <xf numFmtId="1" fontId="10" fillId="4" borderId="165" xfId="0" applyNumberFormat="1" applyFont="1" applyFill="1" applyBorder="1" applyAlignment="1">
      <alignment wrapText="1"/>
    </xf>
    <xf numFmtId="1" fontId="10" fillId="0" borderId="14" xfId="0" applyNumberFormat="1" applyFont="1" applyBorder="1" applyAlignment="1">
      <alignment horizontal="center" vertical="center" wrapText="1"/>
    </xf>
    <xf numFmtId="1" fontId="10" fillId="0" borderId="17" xfId="0" applyNumberFormat="1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center" vertical="center"/>
    </xf>
    <xf numFmtId="1" fontId="10" fillId="0" borderId="109" xfId="0" applyNumberFormat="1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1" fontId="10" fillId="3" borderId="9" xfId="0" applyNumberFormat="1" applyFont="1" applyFill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" fontId="11" fillId="4" borderId="110" xfId="0" applyNumberFormat="1" applyFont="1" applyFill="1" applyBorder="1" applyAlignment="1">
      <alignment horizontal="center" vertical="center" wrapText="1"/>
    </xf>
    <xf numFmtId="1" fontId="10" fillId="0" borderId="40" xfId="0" applyNumberFormat="1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/>
    </xf>
    <xf numFmtId="1" fontId="11" fillId="0" borderId="13" xfId="0" applyNumberFormat="1" applyFont="1" applyBorder="1" applyAlignment="1">
      <alignment horizontal="center"/>
    </xf>
    <xf numFmtId="1" fontId="10" fillId="0" borderId="21" xfId="0" applyNumberFormat="1" applyFont="1" applyBorder="1" applyAlignment="1">
      <alignment horizontal="center" vertical="center" wrapText="1"/>
    </xf>
    <xf numFmtId="1" fontId="9" fillId="0" borderId="0" xfId="0" applyNumberFormat="1" applyFont="1"/>
    <xf numFmtId="1" fontId="9" fillId="0" borderId="11" xfId="0" applyNumberFormat="1" applyFont="1" applyBorder="1"/>
    <xf numFmtId="1" fontId="10" fillId="0" borderId="166" xfId="0" applyNumberFormat="1" applyFont="1" applyBorder="1" applyAlignment="1">
      <alignment horizontal="center" vertical="center" wrapText="1"/>
    </xf>
    <xf numFmtId="1" fontId="10" fillId="7" borderId="49" xfId="0" applyNumberFormat="1" applyFont="1" applyFill="1" applyBorder="1" applyAlignment="1" applyProtection="1">
      <protection locked="0"/>
    </xf>
    <xf numFmtId="1" fontId="10" fillId="0" borderId="5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/>
    </xf>
    <xf numFmtId="1" fontId="9" fillId="0" borderId="0" xfId="0" applyNumberFormat="1" applyFont="1"/>
    <xf numFmtId="1" fontId="10" fillId="0" borderId="12" xfId="0" applyNumberFormat="1" applyFont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 wrapText="1"/>
    </xf>
    <xf numFmtId="1" fontId="11" fillId="0" borderId="13" xfId="0" applyNumberFormat="1" applyFont="1" applyBorder="1" applyAlignment="1">
      <alignment horizontal="center"/>
    </xf>
    <xf numFmtId="1" fontId="10" fillId="3" borderId="9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 wrapText="1"/>
    </xf>
    <xf numFmtId="1" fontId="10" fillId="0" borderId="17" xfId="0" applyNumberFormat="1" applyFont="1" applyBorder="1" applyAlignment="1">
      <alignment horizontal="center" vertical="center" wrapText="1"/>
    </xf>
    <xf numFmtId="1" fontId="10" fillId="0" borderId="109" xfId="0" applyNumberFormat="1" applyFont="1" applyBorder="1" applyAlignment="1">
      <alignment horizontal="center" vertical="center" wrapText="1"/>
    </xf>
    <xf numFmtId="1" fontId="10" fillId="0" borderId="40" xfId="0" applyNumberFormat="1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1" fontId="11" fillId="4" borderId="110" xfId="0" applyNumberFormat="1" applyFont="1" applyFill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" fontId="10" fillId="0" borderId="166" xfId="0" applyNumberFormat="1" applyFont="1" applyBorder="1" applyAlignment="1">
      <alignment horizontal="center" vertical="center" wrapText="1"/>
    </xf>
    <xf numFmtId="1" fontId="9" fillId="0" borderId="165" xfId="0" applyNumberFormat="1" applyFont="1" applyBorder="1"/>
    <xf numFmtId="1" fontId="10" fillId="0" borderId="5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/>
    </xf>
    <xf numFmtId="1" fontId="9" fillId="0" borderId="0" xfId="0" applyNumberFormat="1" applyFont="1"/>
    <xf numFmtId="1" fontId="10" fillId="0" borderId="12" xfId="0" applyNumberFormat="1" applyFont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 wrapText="1"/>
    </xf>
    <xf numFmtId="1" fontId="11" fillId="0" borderId="13" xfId="0" applyNumberFormat="1" applyFont="1" applyBorder="1" applyAlignment="1">
      <alignment horizontal="center"/>
    </xf>
    <xf numFmtId="1" fontId="10" fillId="3" borderId="9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 wrapText="1"/>
    </xf>
    <xf numFmtId="1" fontId="10" fillId="0" borderId="17" xfId="0" applyNumberFormat="1" applyFont="1" applyBorder="1" applyAlignment="1">
      <alignment horizontal="center" vertical="center" wrapText="1"/>
    </xf>
    <xf numFmtId="1" fontId="10" fillId="0" borderId="109" xfId="0" applyNumberFormat="1" applyFont="1" applyBorder="1" applyAlignment="1">
      <alignment horizontal="center" vertical="center" wrapText="1"/>
    </xf>
    <xf numFmtId="1" fontId="10" fillId="0" borderId="40" xfId="0" applyNumberFormat="1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" fontId="10" fillId="0" borderId="166" xfId="0" applyNumberFormat="1" applyFont="1" applyBorder="1" applyAlignment="1">
      <alignment horizontal="center" vertical="center" wrapText="1"/>
    </xf>
    <xf numFmtId="1" fontId="9" fillId="0" borderId="165" xfId="0" applyNumberFormat="1" applyFont="1" applyBorder="1"/>
    <xf numFmtId="1" fontId="10" fillId="0" borderId="14" xfId="0" applyNumberFormat="1" applyFont="1" applyBorder="1" applyAlignment="1">
      <alignment horizontal="center" vertical="center" wrapText="1"/>
    </xf>
    <xf numFmtId="1" fontId="10" fillId="0" borderId="17" xfId="0" applyNumberFormat="1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center" vertical="center"/>
    </xf>
    <xf numFmtId="1" fontId="10" fillId="0" borderId="109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1" fontId="10" fillId="3" borderId="9" xfId="0" applyNumberFormat="1" applyFont="1" applyFill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 wrapText="1"/>
    </xf>
    <xf numFmtId="1" fontId="10" fillId="0" borderId="40" xfId="0" applyNumberFormat="1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1" fontId="11" fillId="0" borderId="13" xfId="0" applyNumberFormat="1" applyFont="1" applyBorder="1" applyAlignment="1">
      <alignment horizontal="center"/>
    </xf>
    <xf numFmtId="1" fontId="10" fillId="0" borderId="21" xfId="0" applyNumberFormat="1" applyFont="1" applyBorder="1" applyAlignment="1">
      <alignment horizontal="center" vertical="center" wrapText="1"/>
    </xf>
    <xf numFmtId="1" fontId="9" fillId="0" borderId="0" xfId="0" applyNumberFormat="1" applyFont="1"/>
    <xf numFmtId="1" fontId="10" fillId="0" borderId="166" xfId="0" applyNumberFormat="1" applyFont="1" applyBorder="1" applyAlignment="1">
      <alignment horizontal="center" vertical="center" wrapText="1"/>
    </xf>
    <xf numFmtId="1" fontId="9" fillId="0" borderId="165" xfId="0" applyNumberFormat="1" applyFont="1" applyBorder="1"/>
    <xf numFmtId="1" fontId="6" fillId="3" borderId="6" xfId="0" applyNumberFormat="1" applyFont="1" applyFill="1" applyBorder="1"/>
    <xf numFmtId="1" fontId="8" fillId="0" borderId="6" xfId="0" applyNumberFormat="1" applyFont="1" applyBorder="1"/>
    <xf numFmtId="1" fontId="10" fillId="4" borderId="110" xfId="0" applyNumberFormat="1" applyFont="1" applyFill="1" applyBorder="1" applyAlignment="1">
      <alignment horizontal="center" vertical="center" wrapText="1"/>
    </xf>
    <xf numFmtId="1" fontId="10" fillId="4" borderId="49" xfId="0" applyNumberFormat="1" applyFont="1" applyFill="1" applyBorder="1" applyAlignment="1">
      <alignment horizontal="left" vertical="center"/>
    </xf>
    <xf numFmtId="1" fontId="10" fillId="9" borderId="21" xfId="0" applyNumberFormat="1" applyFont="1" applyFill="1" applyBorder="1" applyProtection="1">
      <protection locked="0"/>
    </xf>
    <xf numFmtId="1" fontId="10" fillId="9" borderId="35" xfId="0" applyNumberFormat="1" applyFont="1" applyFill="1" applyBorder="1" applyProtection="1">
      <protection locked="0"/>
    </xf>
    <xf numFmtId="1" fontId="10" fillId="9" borderId="166" xfId="0" applyNumberFormat="1" applyFont="1" applyFill="1" applyBorder="1" applyProtection="1">
      <protection locked="0"/>
    </xf>
    <xf numFmtId="1" fontId="10" fillId="9" borderId="46" xfId="0" applyNumberFormat="1" applyFont="1" applyFill="1" applyBorder="1" applyProtection="1">
      <protection locked="0"/>
    </xf>
    <xf numFmtId="1" fontId="10" fillId="9" borderId="18" xfId="0" applyNumberFormat="1" applyFont="1" applyFill="1" applyBorder="1" applyProtection="1">
      <protection locked="0"/>
    </xf>
    <xf numFmtId="1" fontId="10" fillId="9" borderId="9" xfId="0" applyNumberFormat="1" applyFont="1" applyFill="1" applyBorder="1" applyProtection="1">
      <protection locked="0"/>
    </xf>
    <xf numFmtId="1" fontId="10" fillId="0" borderId="5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/>
    </xf>
    <xf numFmtId="1" fontId="9" fillId="0" borderId="0" xfId="0" applyNumberFormat="1" applyFont="1"/>
    <xf numFmtId="1" fontId="10" fillId="0" borderId="12" xfId="0" applyNumberFormat="1" applyFont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 wrapText="1"/>
    </xf>
    <xf numFmtId="1" fontId="11" fillId="0" borderId="13" xfId="0" applyNumberFormat="1" applyFont="1" applyBorder="1" applyAlignment="1">
      <alignment horizontal="center"/>
    </xf>
    <xf numFmtId="1" fontId="10" fillId="3" borderId="9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 wrapText="1"/>
    </xf>
    <xf numFmtId="1" fontId="10" fillId="0" borderId="17" xfId="0" applyNumberFormat="1" applyFont="1" applyBorder="1" applyAlignment="1">
      <alignment horizontal="center" vertical="center" wrapText="1"/>
    </xf>
    <xf numFmtId="1" fontId="10" fillId="0" borderId="109" xfId="0" applyNumberFormat="1" applyFont="1" applyBorder="1" applyAlignment="1">
      <alignment horizontal="center" vertical="center" wrapText="1"/>
    </xf>
    <xf numFmtId="1" fontId="10" fillId="0" borderId="40" xfId="0" applyNumberFormat="1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" fontId="10" fillId="0" borderId="166" xfId="0" applyNumberFormat="1" applyFont="1" applyBorder="1" applyAlignment="1">
      <alignment horizontal="center" vertical="center" wrapText="1"/>
    </xf>
    <xf numFmtId="1" fontId="9" fillId="0" borderId="165" xfId="0" applyNumberFormat="1" applyFont="1" applyBorder="1"/>
    <xf numFmtId="1" fontId="10" fillId="0" borderId="14" xfId="0" applyNumberFormat="1" applyFont="1" applyBorder="1" applyAlignment="1">
      <alignment horizontal="center" vertical="center" wrapText="1"/>
    </xf>
    <xf numFmtId="1" fontId="10" fillId="0" borderId="17" xfId="0" applyNumberFormat="1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center" vertical="center"/>
    </xf>
    <xf numFmtId="1" fontId="10" fillId="0" borderId="109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1" fontId="10" fillId="3" borderId="9" xfId="0" applyNumberFormat="1" applyFont="1" applyFill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 wrapText="1"/>
    </xf>
    <xf numFmtId="1" fontId="10" fillId="0" borderId="40" xfId="0" applyNumberFormat="1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1" fontId="11" fillId="0" borderId="13" xfId="0" applyNumberFormat="1" applyFont="1" applyBorder="1" applyAlignment="1">
      <alignment horizontal="center"/>
    </xf>
    <xf numFmtId="1" fontId="10" fillId="0" borderId="21" xfId="0" applyNumberFormat="1" applyFont="1" applyBorder="1" applyAlignment="1">
      <alignment horizontal="center" vertical="center" wrapText="1"/>
    </xf>
    <xf numFmtId="1" fontId="9" fillId="0" borderId="0" xfId="0" applyNumberFormat="1" applyFont="1"/>
    <xf numFmtId="1" fontId="10" fillId="0" borderId="166" xfId="0" applyNumberFormat="1" applyFont="1" applyBorder="1" applyAlignment="1">
      <alignment horizontal="center" vertical="center" wrapText="1"/>
    </xf>
    <xf numFmtId="1" fontId="9" fillId="0" borderId="165" xfId="0" applyNumberFormat="1" applyFont="1" applyBorder="1"/>
    <xf numFmtId="1" fontId="10" fillId="0" borderId="5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/>
    </xf>
    <xf numFmtId="1" fontId="9" fillId="0" borderId="0" xfId="0" applyNumberFormat="1" applyFont="1"/>
    <xf numFmtId="1" fontId="10" fillId="0" borderId="12" xfId="0" applyNumberFormat="1" applyFont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 wrapText="1"/>
    </xf>
    <xf numFmtId="1" fontId="11" fillId="0" borderId="13" xfId="0" applyNumberFormat="1" applyFont="1" applyBorder="1" applyAlignment="1">
      <alignment horizontal="center"/>
    </xf>
    <xf numFmtId="1" fontId="10" fillId="3" borderId="9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 wrapText="1"/>
    </xf>
    <xf numFmtId="1" fontId="10" fillId="0" borderId="17" xfId="0" applyNumberFormat="1" applyFont="1" applyBorder="1" applyAlignment="1">
      <alignment horizontal="center" vertical="center" wrapText="1"/>
    </xf>
    <xf numFmtId="1" fontId="10" fillId="0" borderId="109" xfId="0" applyNumberFormat="1" applyFont="1" applyBorder="1" applyAlignment="1">
      <alignment horizontal="center" vertical="center" wrapText="1"/>
    </xf>
    <xf numFmtId="1" fontId="10" fillId="0" borderId="40" xfId="0" applyNumberFormat="1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" fontId="10" fillId="0" borderId="166" xfId="0" applyNumberFormat="1" applyFont="1" applyBorder="1" applyAlignment="1">
      <alignment horizontal="center" vertical="center" wrapText="1"/>
    </xf>
    <xf numFmtId="1" fontId="9" fillId="0" borderId="165" xfId="0" applyNumberFormat="1" applyFont="1" applyBorder="1"/>
    <xf numFmtId="1" fontId="10" fillId="0" borderId="14" xfId="0" applyNumberFormat="1" applyFont="1" applyBorder="1" applyAlignment="1">
      <alignment horizontal="center" vertical="center" wrapText="1"/>
    </xf>
    <xf numFmtId="1" fontId="10" fillId="0" borderId="17" xfId="0" applyNumberFormat="1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center" vertical="center"/>
    </xf>
    <xf numFmtId="1" fontId="10" fillId="0" borderId="109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1" fontId="10" fillId="3" borderId="9" xfId="0" applyNumberFormat="1" applyFont="1" applyFill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 wrapText="1"/>
    </xf>
    <xf numFmtId="1" fontId="10" fillId="0" borderId="40" xfId="0" applyNumberFormat="1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1" fontId="11" fillId="0" borderId="13" xfId="0" applyNumberFormat="1" applyFont="1" applyBorder="1" applyAlignment="1">
      <alignment horizontal="center"/>
    </xf>
    <xf numFmtId="1" fontId="10" fillId="0" borderId="21" xfId="0" applyNumberFormat="1" applyFont="1" applyBorder="1" applyAlignment="1">
      <alignment horizontal="center" vertical="center" wrapText="1"/>
    </xf>
    <xf numFmtId="1" fontId="9" fillId="0" borderId="0" xfId="0" applyNumberFormat="1" applyFont="1"/>
    <xf numFmtId="1" fontId="10" fillId="0" borderId="166" xfId="0" applyNumberFormat="1" applyFont="1" applyBorder="1" applyAlignment="1">
      <alignment horizontal="center" vertical="center" wrapText="1"/>
    </xf>
    <xf numFmtId="1" fontId="9" fillId="0" borderId="165" xfId="0" applyNumberFormat="1" applyFont="1" applyBorder="1"/>
    <xf numFmtId="1" fontId="10" fillId="0" borderId="5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/>
    </xf>
    <xf numFmtId="1" fontId="9" fillId="0" borderId="0" xfId="0" applyNumberFormat="1" applyFont="1"/>
    <xf numFmtId="1" fontId="10" fillId="0" borderId="12" xfId="0" applyNumberFormat="1" applyFont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 wrapText="1"/>
    </xf>
    <xf numFmtId="1" fontId="11" fillId="0" borderId="13" xfId="0" applyNumberFormat="1" applyFont="1" applyBorder="1" applyAlignment="1">
      <alignment horizontal="center"/>
    </xf>
    <xf numFmtId="1" fontId="10" fillId="3" borderId="9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 wrapText="1"/>
    </xf>
    <xf numFmtId="1" fontId="10" fillId="0" borderId="17" xfId="0" applyNumberFormat="1" applyFont="1" applyBorder="1" applyAlignment="1">
      <alignment horizontal="center" vertical="center" wrapText="1"/>
    </xf>
    <xf numFmtId="1" fontId="10" fillId="0" borderId="109" xfId="0" applyNumberFormat="1" applyFont="1" applyBorder="1" applyAlignment="1">
      <alignment horizontal="center" vertical="center" wrapText="1"/>
    </xf>
    <xf numFmtId="1" fontId="10" fillId="0" borderId="40" xfId="0" applyNumberFormat="1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" fontId="10" fillId="0" borderId="166" xfId="0" applyNumberFormat="1" applyFont="1" applyBorder="1" applyAlignment="1">
      <alignment horizontal="center" vertical="center" wrapText="1"/>
    </xf>
    <xf numFmtId="1" fontId="9" fillId="0" borderId="165" xfId="0" applyNumberFormat="1" applyFont="1" applyBorder="1"/>
    <xf numFmtId="1" fontId="10" fillId="0" borderId="14" xfId="0" applyNumberFormat="1" applyFont="1" applyBorder="1" applyAlignment="1">
      <alignment horizontal="center" vertical="center" wrapText="1"/>
    </xf>
    <xf numFmtId="1" fontId="10" fillId="0" borderId="17" xfId="0" applyNumberFormat="1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center" vertical="center"/>
    </xf>
    <xf numFmtId="1" fontId="10" fillId="0" borderId="109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1" fontId="10" fillId="3" borderId="9" xfId="0" applyNumberFormat="1" applyFont="1" applyFill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 wrapText="1"/>
    </xf>
    <xf numFmtId="1" fontId="10" fillId="0" borderId="40" xfId="0" applyNumberFormat="1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1" fontId="11" fillId="0" borderId="13" xfId="0" applyNumberFormat="1" applyFont="1" applyBorder="1" applyAlignment="1">
      <alignment horizontal="center"/>
    </xf>
    <xf numFmtId="1" fontId="10" fillId="0" borderId="21" xfId="0" applyNumberFormat="1" applyFont="1" applyBorder="1" applyAlignment="1">
      <alignment horizontal="center" vertical="center" wrapText="1"/>
    </xf>
    <xf numFmtId="1" fontId="9" fillId="0" borderId="0" xfId="0" applyNumberFormat="1" applyFont="1"/>
    <xf numFmtId="1" fontId="10" fillId="0" borderId="166" xfId="0" applyNumberFormat="1" applyFont="1" applyBorder="1" applyAlignment="1">
      <alignment horizontal="center" vertical="center" wrapText="1"/>
    </xf>
    <xf numFmtId="1" fontId="9" fillId="0" borderId="165" xfId="0" applyNumberFormat="1" applyFont="1" applyBorder="1"/>
    <xf numFmtId="1" fontId="10" fillId="0" borderId="5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/>
    </xf>
    <xf numFmtId="1" fontId="9" fillId="0" borderId="0" xfId="0" applyNumberFormat="1" applyFont="1"/>
    <xf numFmtId="1" fontId="10" fillId="0" borderId="12" xfId="0" applyNumberFormat="1" applyFont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 wrapText="1"/>
    </xf>
    <xf numFmtId="1" fontId="11" fillId="0" borderId="13" xfId="0" applyNumberFormat="1" applyFont="1" applyBorder="1" applyAlignment="1">
      <alignment horizontal="center"/>
    </xf>
    <xf numFmtId="1" fontId="10" fillId="3" borderId="9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 wrapText="1"/>
    </xf>
    <xf numFmtId="1" fontId="10" fillId="0" borderId="17" xfId="0" applyNumberFormat="1" applyFont="1" applyBorder="1" applyAlignment="1">
      <alignment horizontal="center" vertical="center" wrapText="1"/>
    </xf>
    <xf numFmtId="1" fontId="10" fillId="0" borderId="109" xfId="0" applyNumberFormat="1" applyFont="1" applyBorder="1" applyAlignment="1">
      <alignment horizontal="center" vertical="center" wrapText="1"/>
    </xf>
    <xf numFmtId="1" fontId="10" fillId="0" borderId="40" xfId="0" applyNumberFormat="1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" fontId="10" fillId="0" borderId="166" xfId="0" applyNumberFormat="1" applyFont="1" applyBorder="1" applyAlignment="1">
      <alignment horizontal="center" vertical="center" wrapText="1"/>
    </xf>
    <xf numFmtId="1" fontId="9" fillId="0" borderId="165" xfId="0" applyNumberFormat="1" applyFont="1" applyBorder="1"/>
    <xf numFmtId="1" fontId="10" fillId="0" borderId="30" xfId="0" applyNumberFormat="1" applyFont="1" applyBorder="1" applyAlignment="1" applyProtection="1">
      <alignment horizontal="left" vertical="center" wrapText="1"/>
      <protection hidden="1"/>
    </xf>
    <xf numFmtId="1" fontId="10" fillId="0" borderId="28" xfId="0" applyNumberFormat="1" applyFont="1" applyBorder="1" applyAlignment="1" applyProtection="1">
      <alignment horizontal="left" vertical="center" wrapText="1"/>
      <protection hidden="1"/>
    </xf>
    <xf numFmtId="1" fontId="10" fillId="0" borderId="10" xfId="0" applyNumberFormat="1" applyFont="1" applyBorder="1" applyAlignment="1" applyProtection="1">
      <alignment horizontal="left" vertical="center" wrapText="1"/>
      <protection hidden="1"/>
    </xf>
    <xf numFmtId="1" fontId="10" fillId="0" borderId="12" xfId="0" applyNumberFormat="1" applyFont="1" applyBorder="1" applyAlignment="1" applyProtection="1">
      <alignment horizontal="left" vertical="center" wrapText="1"/>
      <protection hidden="1"/>
    </xf>
    <xf numFmtId="1" fontId="10" fillId="0" borderId="110" xfId="0" applyNumberFormat="1" applyFont="1" applyBorder="1" applyAlignment="1">
      <alignment horizontal="center" vertical="center" wrapText="1"/>
    </xf>
    <xf numFmtId="1" fontId="10" fillId="0" borderId="14" xfId="0" applyNumberFormat="1" applyFont="1" applyBorder="1" applyAlignment="1">
      <alignment horizontal="center" vertical="center" wrapText="1"/>
    </xf>
    <xf numFmtId="1" fontId="10" fillId="0" borderId="17" xfId="0" applyNumberFormat="1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1" fontId="10" fillId="0" borderId="13" xfId="0" applyNumberFormat="1" applyFont="1" applyBorder="1" applyAlignment="1" applyProtection="1">
      <alignment horizontal="center" vertical="center" wrapText="1"/>
      <protection hidden="1"/>
    </xf>
    <xf numFmtId="1" fontId="10" fillId="0" borderId="57" xfId="0" applyNumberFormat="1" applyFont="1" applyBorder="1" applyAlignment="1" applyProtection="1">
      <alignment horizontal="left" vertical="center" wrapText="1"/>
      <protection hidden="1"/>
    </xf>
    <xf numFmtId="1" fontId="10" fillId="0" borderId="46" xfId="0" applyNumberFormat="1" applyFont="1" applyBorder="1" applyAlignment="1" applyProtection="1">
      <alignment horizontal="left" vertical="center" wrapText="1"/>
      <protection hidden="1"/>
    </xf>
    <xf numFmtId="1" fontId="10" fillId="0" borderId="58" xfId="0" applyNumberFormat="1" applyFont="1" applyBorder="1" applyAlignment="1">
      <alignment horizontal="left"/>
    </xf>
    <xf numFmtId="1" fontId="10" fillId="0" borderId="28" xfId="0" applyNumberFormat="1" applyFont="1" applyBorder="1" applyAlignment="1">
      <alignment horizontal="left"/>
    </xf>
    <xf numFmtId="1" fontId="10" fillId="9" borderId="30" xfId="0" applyNumberFormat="1" applyFont="1" applyFill="1" applyBorder="1" applyAlignment="1">
      <alignment horizontal="left" vertical="center" wrapText="1"/>
    </xf>
    <xf numFmtId="1" fontId="10" fillId="9" borderId="58" xfId="0" applyNumberFormat="1" applyFont="1" applyFill="1" applyBorder="1" applyAlignment="1">
      <alignment horizontal="left" vertical="center" wrapText="1"/>
    </xf>
    <xf numFmtId="1" fontId="10" fillId="9" borderId="28" xfId="0" applyNumberFormat="1" applyFont="1" applyFill="1" applyBorder="1" applyAlignment="1">
      <alignment horizontal="left" vertical="center" wrapText="1"/>
    </xf>
    <xf numFmtId="1" fontId="10" fillId="3" borderId="27" xfId="0" applyNumberFormat="1" applyFont="1" applyFill="1" applyBorder="1" applyAlignment="1">
      <alignment horizontal="left" vertical="center" wrapText="1"/>
    </xf>
    <xf numFmtId="1" fontId="10" fillId="3" borderId="43" xfId="0" applyNumberFormat="1" applyFont="1" applyFill="1" applyBorder="1" applyAlignment="1">
      <alignment horizontal="left" vertical="center" wrapText="1"/>
    </xf>
    <xf numFmtId="1" fontId="10" fillId="3" borderId="29" xfId="0" applyNumberFormat="1" applyFont="1" applyFill="1" applyBorder="1" applyAlignment="1">
      <alignment horizontal="left" vertical="center" wrapText="1"/>
    </xf>
    <xf numFmtId="1" fontId="10" fillId="0" borderId="88" xfId="0" applyNumberFormat="1" applyFont="1" applyBorder="1" applyAlignment="1">
      <alignment horizontal="left"/>
    </xf>
    <xf numFmtId="1" fontId="10" fillId="0" borderId="87" xfId="0" applyNumberFormat="1" applyFont="1" applyBorder="1" applyAlignment="1">
      <alignment horizontal="left"/>
    </xf>
    <xf numFmtId="1" fontId="10" fillId="0" borderId="36" xfId="0" applyNumberFormat="1" applyFont="1" applyBorder="1" applyAlignment="1">
      <alignment horizontal="left"/>
    </xf>
    <xf numFmtId="1" fontId="10" fillId="0" borderId="159" xfId="0" applyNumberFormat="1" applyFont="1" applyBorder="1" applyAlignment="1">
      <alignment horizontal="center" vertical="center" wrapText="1"/>
    </xf>
    <xf numFmtId="1" fontId="10" fillId="0" borderId="96" xfId="0" applyNumberFormat="1" applyFont="1" applyBorder="1" applyAlignment="1">
      <alignment horizontal="center" vertical="center" wrapText="1"/>
    </xf>
    <xf numFmtId="1" fontId="10" fillId="0" borderId="57" xfId="0" applyNumberFormat="1" applyFont="1" applyBorder="1" applyAlignment="1">
      <alignment horizontal="left" vertical="center" wrapText="1"/>
    </xf>
    <xf numFmtId="1" fontId="10" fillId="0" borderId="47" xfId="0" applyNumberFormat="1" applyFont="1" applyBorder="1" applyAlignment="1">
      <alignment horizontal="left" vertical="center" wrapText="1"/>
    </xf>
    <xf numFmtId="1" fontId="10" fillId="0" borderId="46" xfId="0" applyNumberFormat="1" applyFont="1" applyBorder="1" applyAlignment="1">
      <alignment horizontal="left" vertical="center" wrapText="1"/>
    </xf>
    <xf numFmtId="1" fontId="10" fillId="0" borderId="30" xfId="0" applyNumberFormat="1" applyFont="1" applyBorder="1" applyAlignment="1">
      <alignment horizontal="left" vertical="center" wrapText="1"/>
    </xf>
    <xf numFmtId="1" fontId="10" fillId="0" borderId="58" xfId="0" applyNumberFormat="1" applyFont="1" applyBorder="1" applyAlignment="1">
      <alignment horizontal="left" vertical="center" wrapText="1"/>
    </xf>
    <xf numFmtId="1" fontId="10" fillId="0" borderId="28" xfId="0" applyNumberFormat="1" applyFont="1" applyBorder="1" applyAlignment="1">
      <alignment horizontal="left" vertical="center" wrapText="1"/>
    </xf>
    <xf numFmtId="1" fontId="10" fillId="0" borderId="107" xfId="0" applyNumberFormat="1" applyFont="1" applyBorder="1" applyAlignment="1">
      <alignment horizontal="center" vertical="center"/>
    </xf>
    <xf numFmtId="1" fontId="10" fillId="0" borderId="108" xfId="0" applyNumberFormat="1" applyFont="1" applyBorder="1" applyAlignment="1">
      <alignment horizontal="center" vertical="center"/>
    </xf>
    <xf numFmtId="1" fontId="10" fillId="0" borderId="109" xfId="0" applyNumberFormat="1" applyFont="1" applyBorder="1" applyAlignment="1">
      <alignment horizontal="center" vertical="center"/>
    </xf>
    <xf numFmtId="1" fontId="10" fillId="0" borderId="4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1" fontId="10" fillId="0" borderId="12" xfId="0" applyNumberFormat="1" applyFont="1" applyBorder="1" applyAlignment="1">
      <alignment horizontal="center" vertical="center"/>
    </xf>
    <xf numFmtId="1" fontId="10" fillId="0" borderId="107" xfId="0" applyNumberFormat="1" applyFont="1" applyBorder="1" applyAlignment="1">
      <alignment horizontal="center" vertical="center" wrapText="1"/>
    </xf>
    <xf numFmtId="1" fontId="10" fillId="0" borderId="108" xfId="0" applyNumberFormat="1" applyFont="1" applyBorder="1" applyAlignment="1">
      <alignment horizontal="center" vertical="center" wrapText="1"/>
    </xf>
    <xf numFmtId="1" fontId="10" fillId="0" borderId="109" xfId="0" applyNumberFormat="1" applyFont="1" applyBorder="1" applyAlignment="1">
      <alignment horizontal="center" vertical="center" wrapText="1"/>
    </xf>
    <xf numFmtId="1" fontId="10" fillId="0" borderId="10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1" fontId="9" fillId="0" borderId="109" xfId="0" applyNumberFormat="1" applyFont="1" applyBorder="1" applyAlignment="1">
      <alignment horizontal="center" vertical="center" wrapText="1"/>
    </xf>
    <xf numFmtId="1" fontId="9" fillId="0" borderId="9" xfId="0" applyNumberFormat="1" applyFont="1" applyBorder="1" applyAlignment="1">
      <alignment horizontal="center" vertical="center" wrapText="1"/>
    </xf>
    <xf numFmtId="1" fontId="9" fillId="0" borderId="0" xfId="0" applyNumberFormat="1" applyFont="1" applyAlignment="1">
      <alignment wrapText="1"/>
    </xf>
    <xf numFmtId="1" fontId="9" fillId="0" borderId="9" xfId="0" applyNumberFormat="1" applyFont="1" applyBorder="1" applyAlignment="1">
      <alignment wrapText="1"/>
    </xf>
    <xf numFmtId="1" fontId="15" fillId="3" borderId="154" xfId="0" applyNumberFormat="1" applyFont="1" applyFill="1" applyBorder="1" applyAlignment="1">
      <alignment horizontal="center" vertical="center" wrapText="1"/>
    </xf>
    <xf numFmtId="1" fontId="15" fillId="3" borderId="14" xfId="0" applyNumberFormat="1" applyFont="1" applyFill="1" applyBorder="1" applyAlignment="1">
      <alignment horizontal="center" vertical="center" wrapText="1"/>
    </xf>
    <xf numFmtId="1" fontId="15" fillId="3" borderId="17" xfId="0" applyNumberFormat="1" applyFont="1" applyFill="1" applyBorder="1" applyAlignment="1">
      <alignment horizontal="center" vertical="center" wrapText="1"/>
    </xf>
    <xf numFmtId="1" fontId="10" fillId="3" borderId="155" xfId="0" applyNumberFormat="1" applyFont="1" applyFill="1" applyBorder="1" applyAlignment="1">
      <alignment horizontal="left" vertical="center" wrapText="1"/>
    </xf>
    <xf numFmtId="1" fontId="10" fillId="3" borderId="32" xfId="0" applyNumberFormat="1" applyFont="1" applyFill="1" applyBorder="1" applyAlignment="1">
      <alignment horizontal="left" vertical="center" wrapText="1"/>
    </xf>
    <xf numFmtId="1" fontId="10" fillId="3" borderId="39" xfId="0" applyNumberFormat="1" applyFont="1" applyFill="1" applyBorder="1" applyAlignment="1">
      <alignment horizontal="left" vertical="center" wrapText="1"/>
    </xf>
    <xf numFmtId="1" fontId="10" fillId="3" borderId="26" xfId="0" applyNumberFormat="1" applyFont="1" applyFill="1" applyBorder="1" applyAlignment="1">
      <alignment horizontal="left" vertical="center" wrapText="1"/>
    </xf>
    <xf numFmtId="1" fontId="10" fillId="3" borderId="49" xfId="0" applyNumberFormat="1" applyFont="1" applyFill="1" applyBorder="1" applyAlignment="1">
      <alignment horizontal="left" vertical="center" wrapText="1"/>
    </xf>
    <xf numFmtId="1" fontId="10" fillId="3" borderId="81" xfId="0" applyNumberFormat="1" applyFont="1" applyFill="1" applyBorder="1" applyAlignment="1">
      <alignment horizontal="left" vertical="center" wrapText="1"/>
    </xf>
    <xf numFmtId="1" fontId="9" fillId="0" borderId="49" xfId="0" applyNumberFormat="1" applyFont="1" applyBorder="1" applyAlignment="1">
      <alignment horizontal="center" vertical="center" wrapText="1"/>
    </xf>
    <xf numFmtId="1" fontId="9" fillId="0" borderId="39" xfId="0" applyNumberFormat="1" applyFont="1" applyBorder="1" applyAlignment="1">
      <alignment horizontal="center" vertical="center" wrapText="1"/>
    </xf>
    <xf numFmtId="1" fontId="9" fillId="0" borderId="57" xfId="0" applyNumberFormat="1" applyFont="1" applyBorder="1" applyAlignment="1">
      <alignment horizontal="left" wrapText="1"/>
    </xf>
    <xf numFmtId="1" fontId="9" fillId="0" borderId="46" xfId="0" applyNumberFormat="1" applyFont="1" applyBorder="1" applyAlignment="1">
      <alignment horizontal="left" wrapText="1"/>
    </xf>
    <xf numFmtId="1" fontId="9" fillId="0" borderId="88" xfId="0" applyNumberFormat="1" applyFont="1" applyBorder="1" applyAlignment="1">
      <alignment horizontal="left" wrapText="1"/>
    </xf>
    <xf numFmtId="1" fontId="9" fillId="0" borderId="36" xfId="0" applyNumberFormat="1" applyFont="1" applyBorder="1" applyAlignment="1">
      <alignment horizontal="left" wrapText="1"/>
    </xf>
    <xf numFmtId="1" fontId="10" fillId="0" borderId="122" xfId="0" applyNumberFormat="1" applyFont="1" applyBorder="1" applyAlignment="1">
      <alignment horizontal="center" vertical="center" wrapText="1"/>
    </xf>
    <xf numFmtId="1" fontId="10" fillId="0" borderId="124" xfId="0" applyNumberFormat="1" applyFont="1" applyBorder="1" applyAlignment="1">
      <alignment horizontal="center" vertical="center" wrapText="1"/>
    </xf>
    <xf numFmtId="1" fontId="10" fillId="0" borderId="126" xfId="0" applyNumberFormat="1" applyFont="1" applyBorder="1" applyAlignment="1">
      <alignment horizontal="center" vertical="center" wrapText="1"/>
    </xf>
    <xf numFmtId="1" fontId="10" fillId="0" borderId="22" xfId="0" applyNumberFormat="1" applyFont="1" applyBorder="1" applyAlignment="1">
      <alignment horizontal="left" vertical="center" wrapText="1"/>
    </xf>
    <xf numFmtId="1" fontId="10" fillId="0" borderId="45" xfId="0" applyNumberFormat="1" applyFont="1" applyBorder="1" applyAlignment="1">
      <alignment horizontal="left" vertical="center" wrapText="1"/>
    </xf>
    <xf numFmtId="1" fontId="10" fillId="0" borderId="118" xfId="0" applyNumberFormat="1" applyFont="1" applyBorder="1" applyAlignment="1">
      <alignment horizontal="left" vertical="center" wrapText="1"/>
    </xf>
    <xf numFmtId="1" fontId="10" fillId="3" borderId="30" xfId="0" applyNumberFormat="1" applyFont="1" applyFill="1" applyBorder="1" applyAlignment="1">
      <alignment horizontal="left" vertical="center" wrapText="1"/>
    </xf>
    <xf numFmtId="1" fontId="10" fillId="3" borderId="58" xfId="0" applyNumberFormat="1" applyFont="1" applyFill="1" applyBorder="1" applyAlignment="1">
      <alignment horizontal="left" vertical="center" wrapText="1"/>
    </xf>
    <xf numFmtId="1" fontId="10" fillId="3" borderId="28" xfId="0" applyNumberFormat="1" applyFont="1" applyFill="1" applyBorder="1" applyAlignment="1">
      <alignment horizontal="left" vertical="center" wrapText="1"/>
    </xf>
    <xf numFmtId="1" fontId="11" fillId="3" borderId="40" xfId="0" applyNumberFormat="1" applyFont="1" applyFill="1" applyBorder="1" applyAlignment="1">
      <alignment horizontal="left" vertical="center" wrapText="1"/>
    </xf>
    <xf numFmtId="1" fontId="11" fillId="3" borderId="0" xfId="0" applyNumberFormat="1" applyFont="1" applyFill="1" applyAlignment="1">
      <alignment horizontal="left" vertical="center" wrapText="1"/>
    </xf>
    <xf numFmtId="1" fontId="11" fillId="3" borderId="9" xfId="0" applyNumberFormat="1" applyFont="1" applyFill="1" applyBorder="1" applyAlignment="1">
      <alignment horizontal="left" vertical="center" wrapText="1"/>
    </xf>
    <xf numFmtId="1" fontId="11" fillId="3" borderId="30" xfId="0" applyNumberFormat="1" applyFont="1" applyFill="1" applyBorder="1" applyAlignment="1">
      <alignment horizontal="left" vertical="center" wrapText="1"/>
    </xf>
    <xf numFmtId="1" fontId="11" fillId="3" borderId="58" xfId="0" applyNumberFormat="1" applyFont="1" applyFill="1" applyBorder="1" applyAlignment="1">
      <alignment horizontal="left" vertical="center" wrapText="1"/>
    </xf>
    <xf numFmtId="1" fontId="11" fillId="3" borderId="28" xfId="0" applyNumberFormat="1" applyFont="1" applyFill="1" applyBorder="1" applyAlignment="1">
      <alignment horizontal="left" vertical="center" wrapText="1"/>
    </xf>
    <xf numFmtId="1" fontId="11" fillId="3" borderId="87" xfId="0" applyNumberFormat="1" applyFont="1" applyFill="1" applyBorder="1" applyAlignment="1">
      <alignment horizontal="left" vertical="center" wrapText="1"/>
    </xf>
    <xf numFmtId="0" fontId="0" fillId="0" borderId="87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1" fontId="11" fillId="0" borderId="30" xfId="0" applyNumberFormat="1" applyFont="1" applyBorder="1" applyAlignment="1">
      <alignment horizontal="left" vertical="center" wrapText="1"/>
    </xf>
    <xf numFmtId="1" fontId="11" fillId="0" borderId="58" xfId="0" applyNumberFormat="1" applyFont="1" applyBorder="1" applyAlignment="1">
      <alignment horizontal="left" vertical="center" wrapText="1"/>
    </xf>
    <xf numFmtId="1" fontId="11" fillId="0" borderId="28" xfId="0" applyNumberFormat="1" applyFont="1" applyBorder="1" applyAlignment="1">
      <alignment horizontal="left" vertical="center" wrapText="1"/>
    </xf>
    <xf numFmtId="1" fontId="10" fillId="0" borderId="27" xfId="0" applyNumberFormat="1" applyFont="1" applyBorder="1" applyAlignment="1">
      <alignment horizontal="left" vertical="center" wrapText="1"/>
    </xf>
    <xf numFmtId="1" fontId="10" fillId="0" borderId="43" xfId="0" applyNumberFormat="1" applyFont="1" applyBorder="1" applyAlignment="1">
      <alignment horizontal="left" vertical="center" wrapText="1"/>
    </xf>
    <xf numFmtId="1" fontId="10" fillId="0" borderId="29" xfId="0" applyNumberFormat="1" applyFont="1" applyBorder="1" applyAlignment="1">
      <alignment horizontal="left" vertical="center" wrapText="1"/>
    </xf>
    <xf numFmtId="1" fontId="9" fillId="0" borderId="87" xfId="0" applyNumberFormat="1" applyFont="1" applyBorder="1" applyAlignment="1">
      <alignment horizontal="left"/>
    </xf>
    <xf numFmtId="1" fontId="9" fillId="0" borderId="36" xfId="0" applyNumberFormat="1" applyFont="1" applyBorder="1" applyAlignment="1">
      <alignment horizontal="left"/>
    </xf>
    <xf numFmtId="1" fontId="10" fillId="3" borderId="107" xfId="0" applyNumberFormat="1" applyFont="1" applyFill="1" applyBorder="1" applyAlignment="1">
      <alignment horizontal="center" vertical="center" wrapText="1"/>
    </xf>
    <xf numFmtId="1" fontId="10" fillId="3" borderId="108" xfId="0" applyNumberFormat="1" applyFont="1" applyFill="1" applyBorder="1" applyAlignment="1">
      <alignment horizontal="center" vertical="center" wrapText="1"/>
    </xf>
    <xf numFmtId="1" fontId="10" fillId="3" borderId="109" xfId="0" applyNumberFormat="1" applyFont="1" applyFill="1" applyBorder="1" applyAlignment="1">
      <alignment horizontal="center" vertical="center" wrapText="1"/>
    </xf>
    <xf numFmtId="1" fontId="10" fillId="3" borderId="40" xfId="0" applyNumberFormat="1" applyFont="1" applyFill="1" applyBorder="1" applyAlignment="1">
      <alignment horizontal="center" vertical="center" wrapText="1"/>
    </xf>
    <xf numFmtId="1" fontId="10" fillId="3" borderId="0" xfId="0" applyNumberFormat="1" applyFont="1" applyFill="1" applyAlignment="1">
      <alignment horizontal="center" vertical="center" wrapText="1"/>
    </xf>
    <xf numFmtId="1" fontId="10" fillId="3" borderId="9" xfId="0" applyNumberFormat="1" applyFont="1" applyFill="1" applyBorder="1" applyAlignment="1">
      <alignment horizontal="center" vertical="center" wrapText="1"/>
    </xf>
    <xf numFmtId="1" fontId="10" fillId="3" borderId="10" xfId="0" applyNumberFormat="1" applyFont="1" applyFill="1" applyBorder="1" applyAlignment="1">
      <alignment horizontal="center" vertical="center" wrapText="1"/>
    </xf>
    <xf numFmtId="1" fontId="10" fillId="3" borderId="11" xfId="0" applyNumberFormat="1" applyFont="1" applyFill="1" applyBorder="1" applyAlignment="1">
      <alignment horizontal="center" vertical="center" wrapText="1"/>
    </xf>
    <xf numFmtId="1" fontId="10" fillId="3" borderId="12" xfId="0" applyNumberFormat="1" applyFont="1" applyFill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/>
    </xf>
    <xf numFmtId="1" fontId="10" fillId="0" borderId="123" xfId="0" applyNumberFormat="1" applyFont="1" applyBorder="1" applyAlignment="1">
      <alignment horizontal="center" vertical="center" wrapText="1"/>
    </xf>
    <xf numFmtId="1" fontId="10" fillId="0" borderId="34" xfId="0" applyNumberFormat="1" applyFont="1" applyBorder="1" applyAlignment="1">
      <alignment horizontal="center" vertical="center" wrapText="1"/>
    </xf>
    <xf numFmtId="1" fontId="10" fillId="0" borderId="19" xfId="0" applyNumberFormat="1" applyFont="1" applyBorder="1" applyAlignment="1">
      <alignment horizontal="center" vertical="center" wrapText="1"/>
    </xf>
    <xf numFmtId="1" fontId="10" fillId="3" borderId="57" xfId="0" applyNumberFormat="1" applyFont="1" applyFill="1" applyBorder="1" applyAlignment="1">
      <alignment horizontal="left" vertical="center" wrapText="1"/>
    </xf>
    <xf numFmtId="1" fontId="10" fillId="3" borderId="47" xfId="0" applyNumberFormat="1" applyFont="1" applyFill="1" applyBorder="1" applyAlignment="1">
      <alignment horizontal="left" vertical="center" wrapText="1"/>
    </xf>
    <xf numFmtId="1" fontId="10" fillId="3" borderId="46" xfId="0" applyNumberFormat="1" applyFont="1" applyFill="1" applyBorder="1" applyAlignment="1">
      <alignment horizontal="left" vertical="center" wrapText="1"/>
    </xf>
    <xf numFmtId="1" fontId="10" fillId="0" borderId="13" xfId="0" applyNumberFormat="1" applyFont="1" applyBorder="1" applyAlignment="1">
      <alignment horizontal="center" vertical="center" wrapText="1"/>
    </xf>
    <xf numFmtId="1" fontId="11" fillId="3" borderId="109" xfId="0" applyNumberFormat="1" applyFont="1" applyFill="1" applyBorder="1" applyAlignment="1">
      <alignment horizontal="center" vertical="center" wrapText="1"/>
    </xf>
    <xf numFmtId="1" fontId="11" fillId="3" borderId="9" xfId="0" applyNumberFormat="1" applyFont="1" applyFill="1" applyBorder="1" applyAlignment="1">
      <alignment horizontal="center" vertical="center" wrapText="1"/>
    </xf>
    <xf numFmtId="1" fontId="11" fillId="3" borderId="12" xfId="0" applyNumberFormat="1" applyFont="1" applyFill="1" applyBorder="1" applyAlignment="1">
      <alignment horizontal="center" vertical="center" wrapText="1"/>
    </xf>
    <xf numFmtId="1" fontId="9" fillId="3" borderId="5" xfId="0" applyNumberFormat="1" applyFont="1" applyFill="1" applyBorder="1" applyAlignment="1">
      <alignment horizontal="center"/>
    </xf>
    <xf numFmtId="1" fontId="9" fillId="3" borderId="13" xfId="0" applyNumberFormat="1" applyFont="1" applyFill="1" applyBorder="1" applyAlignment="1">
      <alignment horizontal="center"/>
    </xf>
    <xf numFmtId="1" fontId="9" fillId="3" borderId="6" xfId="0" applyNumberFormat="1" applyFont="1" applyFill="1" applyBorder="1" applyAlignment="1">
      <alignment horizontal="center"/>
    </xf>
    <xf numFmtId="1" fontId="11" fillId="4" borderId="110" xfId="0" applyNumberFormat="1" applyFont="1" applyFill="1" applyBorder="1" applyAlignment="1">
      <alignment horizontal="center" vertical="center" wrapText="1"/>
    </xf>
    <xf numFmtId="1" fontId="11" fillId="4" borderId="14" xfId="0" applyNumberFormat="1" applyFont="1" applyFill="1" applyBorder="1" applyAlignment="1">
      <alignment horizontal="center" vertical="center" wrapText="1"/>
    </xf>
    <xf numFmtId="1" fontId="11" fillId="4" borderId="17" xfId="0" applyNumberFormat="1" applyFont="1" applyFill="1" applyBorder="1" applyAlignment="1">
      <alignment horizontal="center" vertical="center" wrapText="1"/>
    </xf>
    <xf numFmtId="1" fontId="10" fillId="0" borderId="40" xfId="0" applyNumberFormat="1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" fontId="11" fillId="0" borderId="110" xfId="0" applyNumberFormat="1" applyFont="1" applyBorder="1" applyAlignment="1">
      <alignment horizontal="center" vertical="center" wrapText="1"/>
    </xf>
    <xf numFmtId="1" fontId="11" fillId="0" borderId="14" xfId="0" applyNumberFormat="1" applyFont="1" applyBorder="1" applyAlignment="1">
      <alignment horizontal="center" vertical="center" wrapText="1"/>
    </xf>
    <xf numFmtId="1" fontId="11" fillId="0" borderId="17" xfId="0" applyNumberFormat="1" applyFont="1" applyBorder="1" applyAlignment="1">
      <alignment horizontal="center" vertical="center" wrapText="1"/>
    </xf>
    <xf numFmtId="1" fontId="10" fillId="3" borderId="57" xfId="0" applyNumberFormat="1" applyFont="1" applyFill="1" applyBorder="1" applyAlignment="1">
      <alignment horizontal="left" vertical="center"/>
    </xf>
    <xf numFmtId="1" fontId="10" fillId="3" borderId="46" xfId="0" applyNumberFormat="1" applyFont="1" applyFill="1" applyBorder="1" applyAlignment="1">
      <alignment horizontal="left" vertical="center"/>
    </xf>
    <xf numFmtId="1" fontId="10" fillId="3" borderId="88" xfId="0" applyNumberFormat="1" applyFont="1" applyFill="1" applyBorder="1" applyAlignment="1">
      <alignment horizontal="left" vertical="center" wrapText="1"/>
    </xf>
    <xf numFmtId="1" fontId="10" fillId="3" borderId="36" xfId="0" applyNumberFormat="1" applyFont="1" applyFill="1" applyBorder="1" applyAlignment="1">
      <alignment horizontal="left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/>
    </xf>
    <xf numFmtId="1" fontId="10" fillId="0" borderId="17" xfId="0" applyNumberFormat="1" applyFont="1" applyBorder="1" applyAlignment="1">
      <alignment horizontal="center" vertical="center"/>
    </xf>
    <xf numFmtId="1" fontId="10" fillId="0" borderId="32" xfId="0" applyNumberFormat="1" applyFont="1" applyBorder="1" applyAlignment="1">
      <alignment horizontal="left" vertical="center" wrapText="1"/>
    </xf>
    <xf numFmtId="1" fontId="10" fillId="3" borderId="4" xfId="0" applyNumberFormat="1" applyFont="1" applyFill="1" applyBorder="1" applyAlignment="1">
      <alignment horizontal="center" vertical="center" wrapText="1"/>
    </xf>
    <xf numFmtId="1" fontId="10" fillId="3" borderId="2" xfId="0" applyNumberFormat="1" applyFont="1" applyFill="1" applyBorder="1" applyAlignment="1">
      <alignment horizontal="center" vertical="center" wrapText="1"/>
    </xf>
    <xf numFmtId="1" fontId="10" fillId="3" borderId="3" xfId="0" applyNumberFormat="1" applyFont="1" applyFill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95" xfId="0" applyNumberFormat="1" applyFont="1" applyBorder="1" applyAlignment="1">
      <alignment horizontal="center" vertical="center"/>
    </xf>
    <xf numFmtId="1" fontId="10" fillId="0" borderId="96" xfId="0" applyNumberFormat="1" applyFont="1" applyBorder="1" applyAlignment="1">
      <alignment horizontal="center" vertical="center"/>
    </xf>
    <xf numFmtId="1" fontId="10" fillId="3" borderId="60" xfId="0" applyNumberFormat="1" applyFont="1" applyFill="1" applyBorder="1" applyAlignment="1">
      <alignment horizontal="left" vertical="center" wrapText="1"/>
    </xf>
    <xf numFmtId="1" fontId="10" fillId="3" borderId="61" xfId="0" applyNumberFormat="1" applyFont="1" applyFill="1" applyBorder="1" applyAlignment="1">
      <alignment horizontal="left" vertical="center" wrapText="1"/>
    </xf>
    <xf numFmtId="1" fontId="10" fillId="3" borderId="52" xfId="0" applyNumberFormat="1" applyFont="1" applyFill="1" applyBorder="1" applyAlignment="1">
      <alignment horizontal="left" vertical="center" wrapText="1"/>
    </xf>
    <xf numFmtId="1" fontId="10" fillId="0" borderId="60" xfId="0" applyNumberFormat="1" applyFont="1" applyBorder="1" applyAlignment="1">
      <alignment horizontal="left" vertical="center" wrapText="1"/>
    </xf>
    <xf numFmtId="1" fontId="10" fillId="0" borderId="61" xfId="0" applyNumberFormat="1" applyFont="1" applyBorder="1" applyAlignment="1">
      <alignment horizontal="left" vertical="center" wrapText="1"/>
    </xf>
    <xf numFmtId="1" fontId="10" fillId="0" borderId="52" xfId="0" applyNumberFormat="1" applyFont="1" applyBorder="1" applyAlignment="1">
      <alignment horizontal="left" vertical="center" wrapText="1"/>
    </xf>
    <xf numFmtId="1" fontId="10" fillId="3" borderId="8" xfId="0" applyNumberFormat="1" applyFont="1" applyFill="1" applyBorder="1" applyAlignment="1">
      <alignment horizontal="center" vertical="center" wrapText="1"/>
    </xf>
    <xf numFmtId="1" fontId="10" fillId="3" borderId="17" xfId="0" applyNumberFormat="1" applyFont="1" applyFill="1" applyBorder="1" applyAlignment="1">
      <alignment horizontal="center" vertical="center" wrapText="1"/>
    </xf>
    <xf numFmtId="1" fontId="10" fillId="0" borderId="49" xfId="0" applyNumberFormat="1" applyFont="1" applyBorder="1" applyAlignment="1">
      <alignment horizontal="left" vertical="center" wrapText="1"/>
    </xf>
    <xf numFmtId="1" fontId="10" fillId="0" borderId="4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1" fontId="10" fillId="0" borderId="88" xfId="0" applyNumberFormat="1" applyFont="1" applyBorder="1" applyAlignment="1">
      <alignment horizontal="left" vertical="center" wrapText="1"/>
    </xf>
    <xf numFmtId="1" fontId="10" fillId="0" borderId="87" xfId="0" applyNumberFormat="1" applyFont="1" applyBorder="1" applyAlignment="1">
      <alignment horizontal="left" vertical="center" wrapText="1"/>
    </xf>
    <xf numFmtId="1" fontId="10" fillId="0" borderId="36" xfId="0" applyNumberFormat="1" applyFont="1" applyBorder="1" applyAlignment="1">
      <alignment horizontal="left" vertical="center" wrapText="1"/>
    </xf>
    <xf numFmtId="1" fontId="10" fillId="0" borderId="6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left" vertical="center" wrapText="1"/>
    </xf>
    <xf numFmtId="1" fontId="10" fillId="0" borderId="17" xfId="0" applyNumberFormat="1" applyFont="1" applyBorder="1" applyAlignment="1">
      <alignment horizontal="left" vertical="center" wrapText="1"/>
    </xf>
    <xf numFmtId="1" fontId="10" fillId="0" borderId="57" xfId="0" applyNumberFormat="1" applyFont="1" applyBorder="1" applyAlignment="1">
      <alignment horizontal="left"/>
    </xf>
    <xf numFmtId="1" fontId="10" fillId="0" borderId="46" xfId="0" applyNumberFormat="1" applyFont="1" applyBorder="1" applyAlignment="1">
      <alignment horizontal="left"/>
    </xf>
    <xf numFmtId="1" fontId="10" fillId="0" borderId="24" xfId="0" applyNumberFormat="1" applyFont="1" applyBorder="1" applyAlignment="1">
      <alignment horizontal="left" vertical="center" wrapText="1"/>
    </xf>
    <xf numFmtId="1" fontId="10" fillId="0" borderId="62" xfId="0" applyNumberFormat="1" applyFont="1" applyBorder="1" applyAlignment="1">
      <alignment horizontal="left" vertical="center" wrapText="1"/>
    </xf>
    <xf numFmtId="1" fontId="10" fillId="0" borderId="21" xfId="0" applyNumberFormat="1" applyFont="1" applyBorder="1" applyAlignment="1">
      <alignment horizontal="left" vertical="center" wrapText="1"/>
    </xf>
    <xf numFmtId="1" fontId="10" fillId="0" borderId="5" xfId="0" applyNumberFormat="1" applyFont="1" applyBorder="1" applyAlignment="1">
      <alignment horizontal="left" vertical="center" wrapText="1"/>
    </xf>
    <xf numFmtId="1" fontId="10" fillId="0" borderId="6" xfId="0" applyNumberFormat="1" applyFont="1" applyBorder="1" applyAlignment="1">
      <alignment horizontal="left" vertical="center" wrapText="1"/>
    </xf>
    <xf numFmtId="1" fontId="10" fillId="0" borderId="13" xfId="0" applyNumberFormat="1" applyFont="1" applyBorder="1" applyAlignment="1">
      <alignment horizontal="left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1" fontId="11" fillId="0" borderId="40" xfId="0" applyNumberFormat="1" applyFont="1" applyBorder="1" applyAlignment="1">
      <alignment horizontal="center" vertical="center" wrapText="1"/>
    </xf>
    <xf numFmtId="1" fontId="11" fillId="0" borderId="9" xfId="0" applyNumberFormat="1" applyFont="1" applyBorder="1" applyAlignment="1">
      <alignment horizontal="center" vertical="center" wrapText="1"/>
    </xf>
    <xf numFmtId="1" fontId="11" fillId="0" borderId="10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1" fontId="9" fillId="3" borderId="5" xfId="0" applyNumberFormat="1" applyFont="1" applyFill="1" applyBorder="1" applyAlignment="1">
      <alignment horizontal="center" vertical="center"/>
    </xf>
    <xf numFmtId="1" fontId="9" fillId="3" borderId="13" xfId="0" applyNumberFormat="1" applyFont="1" applyFill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0" borderId="40" xfId="0" applyNumberFormat="1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1" fontId="14" fillId="0" borderId="0" xfId="0" applyNumberFormat="1" applyFont="1"/>
    <xf numFmtId="1" fontId="9" fillId="0" borderId="3" xfId="0" applyNumberFormat="1" applyFont="1" applyBorder="1" applyAlignment="1">
      <alignment horizontal="center" vertical="center" wrapText="1"/>
    </xf>
    <xf numFmtId="1" fontId="11" fillId="0" borderId="40" xfId="0" applyNumberFormat="1" applyFont="1" applyBorder="1"/>
    <xf numFmtId="1" fontId="11" fillId="0" borderId="0" xfId="0" applyNumberFormat="1" applyFont="1"/>
    <xf numFmtId="1" fontId="9" fillId="0" borderId="12" xfId="0" applyNumberFormat="1" applyFont="1" applyBorder="1" applyAlignment="1">
      <alignment horizontal="center" vertical="center" wrapText="1"/>
    </xf>
    <xf numFmtId="1" fontId="10" fillId="0" borderId="67" xfId="0" applyNumberFormat="1" applyFont="1" applyBorder="1" applyAlignment="1">
      <alignment horizontal="center" vertical="center" wrapText="1"/>
    </xf>
    <xf numFmtId="1" fontId="10" fillId="0" borderId="69" xfId="0" applyNumberFormat="1" applyFont="1" applyBorder="1" applyAlignment="1">
      <alignment horizontal="center" vertical="center" wrapText="1"/>
    </xf>
    <xf numFmtId="1" fontId="10" fillId="0" borderId="70" xfId="0" applyNumberFormat="1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13" xfId="0" applyNumberFormat="1" applyFont="1" applyBorder="1" applyAlignment="1">
      <alignment horizontal="center"/>
    </xf>
    <xf numFmtId="1" fontId="11" fillId="0" borderId="68" xfId="0" applyNumberFormat="1" applyFont="1" applyBorder="1" applyAlignment="1">
      <alignment horizontal="center"/>
    </xf>
    <xf numFmtId="1" fontId="15" fillId="0" borderId="65" xfId="0" applyNumberFormat="1" applyFont="1" applyBorder="1" applyAlignment="1">
      <alignment horizontal="center" vertical="center" wrapText="1"/>
    </xf>
    <xf numFmtId="1" fontId="10" fillId="9" borderId="50" xfId="0" applyNumberFormat="1" applyFont="1" applyFill="1" applyBorder="1" applyAlignment="1">
      <alignment horizontal="left" vertical="center" wrapText="1"/>
    </xf>
    <xf numFmtId="1" fontId="10" fillId="9" borderId="51" xfId="0" applyNumberFormat="1" applyFont="1" applyFill="1" applyBorder="1" applyAlignment="1">
      <alignment horizontal="left" vertical="center" wrapText="1"/>
    </xf>
    <xf numFmtId="1" fontId="10" fillId="9" borderId="55" xfId="0" applyNumberFormat="1" applyFont="1" applyFill="1" applyBorder="1" applyAlignment="1">
      <alignment horizontal="left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1" fontId="11" fillId="3" borderId="8" xfId="0" applyNumberFormat="1" applyFont="1" applyFill="1" applyBorder="1" applyAlignment="1">
      <alignment horizontal="center" vertical="center" wrapText="1"/>
    </xf>
    <xf numFmtId="1" fontId="11" fillId="3" borderId="17" xfId="0" applyNumberFormat="1" applyFont="1" applyFill="1" applyBorder="1" applyAlignment="1">
      <alignment horizontal="center" vertical="center" wrapText="1"/>
    </xf>
    <xf numFmtId="1" fontId="10" fillId="0" borderId="44" xfId="0" applyNumberFormat="1" applyFont="1" applyBorder="1" applyAlignment="1">
      <alignment horizontal="left" vertical="center" wrapText="1"/>
    </xf>
    <xf numFmtId="1" fontId="10" fillId="0" borderId="21" xfId="0" applyNumberFormat="1" applyFont="1" applyBorder="1" applyAlignment="1">
      <alignment horizontal="center" vertical="center" wrapText="1"/>
    </xf>
    <xf numFmtId="1" fontId="9" fillId="0" borderId="0" xfId="0" applyNumberFormat="1" applyFont="1"/>
    <xf numFmtId="1" fontId="9" fillId="0" borderId="11" xfId="0" applyNumberFormat="1" applyFont="1" applyBorder="1"/>
    <xf numFmtId="1" fontId="9" fillId="3" borderId="40" xfId="0" applyNumberFormat="1" applyFont="1" applyFill="1" applyBorder="1" applyAlignment="1">
      <alignment horizontal="center"/>
    </xf>
    <xf numFmtId="1" fontId="9" fillId="3" borderId="0" xfId="0" applyNumberFormat="1" applyFont="1" applyFill="1" applyAlignment="1">
      <alignment horizontal="center"/>
    </xf>
    <xf numFmtId="1" fontId="9" fillId="0" borderId="14" xfId="0" applyNumberFormat="1" applyFont="1" applyBorder="1" applyAlignment="1">
      <alignment horizontal="center" vertical="center" wrapText="1"/>
    </xf>
    <xf numFmtId="1" fontId="5" fillId="3" borderId="0" xfId="0" applyNumberFormat="1" applyFont="1" applyFill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1" fontId="10" fillId="0" borderId="110" xfId="0" applyNumberFormat="1" applyFont="1" applyBorder="1" applyAlignment="1">
      <alignment horizontal="center" vertical="center"/>
    </xf>
    <xf numFmtId="1" fontId="10" fillId="3" borderId="165" xfId="0" applyNumberFormat="1" applyFont="1" applyFill="1" applyBorder="1" applyAlignment="1">
      <alignment horizontal="center" vertical="center" wrapText="1"/>
    </xf>
    <xf numFmtId="1" fontId="10" fillId="3" borderId="166" xfId="0" applyNumberFormat="1" applyFont="1" applyFill="1" applyBorder="1" applyAlignment="1">
      <alignment horizontal="center" vertical="center" wrapText="1"/>
    </xf>
    <xf numFmtId="1" fontId="10" fillId="0" borderId="165" xfId="0" applyNumberFormat="1" applyFont="1" applyBorder="1" applyAlignment="1">
      <alignment horizontal="center" vertical="center" wrapText="1"/>
    </xf>
    <xf numFmtId="1" fontId="10" fillId="0" borderId="166" xfId="0" applyNumberFormat="1" applyFont="1" applyBorder="1" applyAlignment="1">
      <alignment horizontal="center" vertical="center" wrapText="1"/>
    </xf>
    <xf numFmtId="1" fontId="10" fillId="0" borderId="159" xfId="0" applyNumberFormat="1" applyFont="1" applyBorder="1" applyAlignment="1">
      <alignment horizontal="center" vertical="center"/>
    </xf>
    <xf numFmtId="1" fontId="10" fillId="3" borderId="110" xfId="0" applyNumberFormat="1" applyFont="1" applyFill="1" applyBorder="1" applyAlignment="1">
      <alignment horizontal="center" vertical="center" wrapText="1"/>
    </xf>
    <xf numFmtId="1" fontId="10" fillId="0" borderId="165" xfId="0" applyNumberFormat="1" applyFont="1" applyBorder="1" applyAlignment="1">
      <alignment horizontal="center" vertical="center"/>
    </xf>
    <xf numFmtId="1" fontId="10" fillId="0" borderId="166" xfId="0" applyNumberFormat="1" applyFont="1" applyBorder="1" applyAlignment="1">
      <alignment horizontal="center" vertical="center"/>
    </xf>
    <xf numFmtId="1" fontId="10" fillId="0" borderId="110" xfId="0" applyNumberFormat="1" applyFont="1" applyBorder="1" applyAlignment="1">
      <alignment horizontal="left" vertical="center" wrapText="1"/>
    </xf>
    <xf numFmtId="1" fontId="11" fillId="0" borderId="107" xfId="0" applyNumberFormat="1" applyFont="1" applyBorder="1" applyAlignment="1">
      <alignment horizontal="center" vertical="center" wrapText="1"/>
    </xf>
    <xf numFmtId="1" fontId="11" fillId="0" borderId="109" xfId="0" applyNumberFormat="1" applyFont="1" applyBorder="1" applyAlignment="1">
      <alignment horizontal="center" vertical="center" wrapText="1"/>
    </xf>
    <xf numFmtId="1" fontId="11" fillId="0" borderId="166" xfId="0" applyNumberFormat="1" applyFont="1" applyBorder="1" applyAlignment="1">
      <alignment horizontal="center" vertical="center" wrapText="1"/>
    </xf>
    <xf numFmtId="1" fontId="9" fillId="0" borderId="107" xfId="0" applyNumberFormat="1" applyFont="1" applyBorder="1" applyAlignment="1">
      <alignment horizontal="center" vertical="center" wrapText="1"/>
    </xf>
    <xf numFmtId="1" fontId="9" fillId="0" borderId="108" xfId="0" applyNumberFormat="1" applyFont="1" applyBorder="1" applyAlignment="1">
      <alignment horizontal="center" vertical="center" wrapText="1"/>
    </xf>
    <xf numFmtId="1" fontId="9" fillId="0" borderId="166" xfId="0" applyNumberFormat="1" applyFont="1" applyBorder="1" applyAlignment="1">
      <alignment horizontal="center" vertical="center" wrapText="1"/>
    </xf>
    <xf numFmtId="1" fontId="10" fillId="0" borderId="163" xfId="0" applyNumberFormat="1" applyFont="1" applyBorder="1" applyAlignment="1">
      <alignment horizontal="center" vertical="center" wrapText="1"/>
    </xf>
    <xf numFmtId="1" fontId="11" fillId="0" borderId="165" xfId="0" applyNumberFormat="1" applyFont="1" applyBorder="1" applyAlignment="1">
      <alignment horizontal="center"/>
    </xf>
    <xf numFmtId="1" fontId="9" fillId="0" borderId="110" xfId="0" applyNumberFormat="1" applyFont="1" applyBorder="1" applyAlignment="1">
      <alignment horizontal="center" vertical="center" wrapText="1"/>
    </xf>
    <xf numFmtId="1" fontId="11" fillId="3" borderId="110" xfId="0" applyNumberFormat="1" applyFont="1" applyFill="1" applyBorder="1" applyAlignment="1">
      <alignment horizontal="center" vertical="center" wrapText="1"/>
    </xf>
    <xf numFmtId="1" fontId="9" fillId="0" borderId="165" xfId="0" applyNumberFormat="1" applyFont="1" applyBorder="1"/>
    <xf numFmtId="1" fontId="9" fillId="0" borderId="108" xfId="0" applyNumberFormat="1" applyFont="1" applyBorder="1" applyAlignment="1">
      <alignment horizontal="center" vertical="center"/>
    </xf>
    <xf numFmtId="1" fontId="9" fillId="0" borderId="109" xfId="0" applyNumberFormat="1" applyFont="1" applyBorder="1" applyAlignment="1">
      <alignment horizontal="center" vertical="center"/>
    </xf>
    <xf numFmtId="1" fontId="9" fillId="0" borderId="165" xfId="0" applyNumberFormat="1" applyFont="1" applyBorder="1" applyAlignment="1">
      <alignment horizontal="center" vertical="center"/>
    </xf>
    <xf numFmtId="1" fontId="9" fillId="0" borderId="166" xfId="0" applyNumberFormat="1" applyFont="1" applyBorder="1" applyAlignment="1">
      <alignment horizontal="center" vertical="center"/>
    </xf>
    <xf numFmtId="1" fontId="11" fillId="3" borderId="16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tas" xfId="1" builtinId="10"/>
    <cellStyle name="Notas 2" xfId="2" xr:uid="{EE0BA4F5-BA0F-46D2-A3D2-0595522E51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MATRICES%20REGISTRO%20REM%202019/V1.1/SA_19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MARZO/116108S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JUNIO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CAMBIOS%20REM%202019/NOV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DICIEMBRE/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410E1-0642-4048-9759-A1630283966F}">
  <dimension ref="A1:DQ393"/>
  <sheetViews>
    <sheetView workbookViewId="0">
      <selection activeCell="D35" sqref="D35"/>
    </sheetView>
  </sheetViews>
  <sheetFormatPr baseColWidth="10" defaultColWidth="11.42578125" defaultRowHeight="14.25" x14ac:dyDescent="0.2"/>
  <cols>
    <col min="1" max="1" width="30.85546875" style="2" customWidth="1"/>
    <col min="2" max="2" width="27.28515625" style="2" customWidth="1"/>
    <col min="3" max="3" width="43" style="2" customWidth="1"/>
    <col min="4" max="4" width="14.140625" style="2" customWidth="1"/>
    <col min="5" max="13" width="13.28515625" style="2" customWidth="1"/>
    <col min="14" max="14" width="15.140625" style="2" customWidth="1"/>
    <col min="15" max="15" width="14.140625" style="2" customWidth="1"/>
    <col min="16" max="16" width="14.5703125" style="2" customWidth="1"/>
    <col min="17" max="17" width="13.140625" style="2" customWidth="1"/>
    <col min="18" max="18" width="12.5703125" style="2" customWidth="1"/>
    <col min="19" max="19" width="14.28515625" style="2" customWidth="1"/>
    <col min="20" max="22" width="11.42578125" style="2"/>
    <col min="23" max="23" width="13.42578125" style="2" customWidth="1"/>
    <col min="24" max="24" width="12.7109375" style="2" customWidth="1"/>
    <col min="25" max="25" width="11.42578125" style="2"/>
    <col min="26" max="26" width="12.85546875" style="2" customWidth="1"/>
    <col min="27" max="27" width="15.140625" style="2" customWidth="1"/>
    <col min="28" max="28" width="13.140625" style="2" customWidth="1"/>
    <col min="29" max="30" width="11.42578125" style="2"/>
    <col min="31" max="31" width="14.140625" style="2" customWidth="1"/>
    <col min="32" max="32" width="14.7109375" style="2" customWidth="1"/>
    <col min="33" max="33" width="15.140625" style="2" customWidth="1"/>
    <col min="34" max="34" width="14" style="2" customWidth="1"/>
    <col min="35" max="35" width="14.85546875" style="2" customWidth="1"/>
    <col min="36" max="36" width="14.42578125" style="2" customWidth="1"/>
    <col min="37" max="37" width="13.42578125" style="2" customWidth="1"/>
    <col min="38" max="72" width="11.42578125" style="2"/>
    <col min="73" max="73" width="10.140625" style="2" customWidth="1"/>
    <col min="74" max="75" width="11.42578125" style="2"/>
    <col min="76" max="78" width="11.42578125" style="4"/>
    <col min="79" max="103" width="11.42578125" style="5" hidden="1" customWidth="1"/>
    <col min="104" max="104" width="1.42578125" style="5" hidden="1" customWidth="1"/>
    <col min="105" max="118" width="11.42578125" style="3"/>
    <col min="119" max="16384" width="11.42578125" style="2"/>
  </cols>
  <sheetData>
    <row r="1" spans="1:90" ht="16.149999999999999" customHeight="1" x14ac:dyDescent="0.2">
      <c r="A1" s="1" t="s">
        <v>0</v>
      </c>
      <c r="BU1" s="3"/>
      <c r="BV1" s="3"/>
      <c r="BW1" s="3"/>
    </row>
    <row r="2" spans="1:90" ht="16.149999999999999" customHeight="1" x14ac:dyDescent="0.2">
      <c r="A2" s="6" t="str">
        <f>CONCATENATE("COMUNA: ",[1]NOMBRE!B2," - ","( ",[1]NOMBRE!C2,[1]NOMBRE!D2,[1]NOMBRE!E2,[1]NOMBRE!F2,[1]NOMBRE!G2," )")</f>
        <v>COMUNA:  - (  )</v>
      </c>
      <c r="BU2" s="3"/>
      <c r="BV2" s="3"/>
      <c r="BW2" s="3"/>
    </row>
    <row r="3" spans="1:90" ht="16.149999999999999" customHeight="1" x14ac:dyDescent="0.2">
      <c r="A3" s="6" t="str">
        <f>CONCATENATE("ESTABLECIMIENTO/ESTRATEGIA: ",[1]NOMBRE!B3," - ","( ",[1]NOMBRE!C3,[1]NOMBRE!D3,[1]NOMBRE!E3,[1]NOMBRE!F3,[1]NOMBRE!G3,[1]NOMBRE!H3," )")</f>
        <v>ESTABLECIMIENTO/ESTRATEGIA:  - (  )</v>
      </c>
      <c r="BU3" s="3"/>
      <c r="BV3" s="3"/>
      <c r="BW3" s="3"/>
    </row>
    <row r="4" spans="1:90" ht="16.149999999999999" customHeight="1" x14ac:dyDescent="0.2">
      <c r="A4" s="6" t="str">
        <f>CONCATENATE("MES: ",[1]NOMBRE!B6," - ","( ",[1]NOMBRE!C6,[1]NOMBRE!D6," )")</f>
        <v>MES:  - (  )</v>
      </c>
      <c r="BU4" s="3"/>
      <c r="BV4" s="3"/>
      <c r="BW4" s="3"/>
    </row>
    <row r="5" spans="1:90" ht="16.149999999999999" customHeight="1" x14ac:dyDescent="0.2">
      <c r="A5" s="6" t="str">
        <f>CONCATENATE("AÑO: ",[1]NOMBRE!B7)</f>
        <v>AÑO: 2019</v>
      </c>
      <c r="BU5" s="3"/>
      <c r="BV5" s="3"/>
      <c r="BW5" s="3"/>
    </row>
    <row r="6" spans="1:90" ht="15" x14ac:dyDescent="0.2">
      <c r="A6" s="1070" t="s">
        <v>1</v>
      </c>
      <c r="B6" s="1070"/>
      <c r="C6" s="1070"/>
      <c r="D6" s="1070"/>
      <c r="E6" s="1070"/>
      <c r="F6" s="1070"/>
      <c r="G6" s="1070"/>
      <c r="H6" s="1070"/>
      <c r="I6" s="1070"/>
      <c r="J6" s="1070"/>
      <c r="K6" s="1070"/>
      <c r="L6" s="1070"/>
      <c r="M6" s="1070"/>
      <c r="N6" s="1070"/>
      <c r="O6" s="1070"/>
      <c r="P6" s="1070"/>
      <c r="BU6" s="3"/>
      <c r="BV6" s="3"/>
      <c r="BW6" s="3"/>
    </row>
    <row r="7" spans="1:90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BU7" s="3"/>
      <c r="BV7" s="3"/>
      <c r="BW7" s="3"/>
    </row>
    <row r="8" spans="1:90" ht="31.9" customHeight="1" x14ac:dyDescent="0.2">
      <c r="A8" s="9" t="s">
        <v>2</v>
      </c>
      <c r="B8" s="10"/>
      <c r="C8" s="10"/>
      <c r="D8" s="11"/>
      <c r="E8" s="11"/>
      <c r="F8" s="11"/>
      <c r="G8" s="12"/>
      <c r="H8" s="11"/>
      <c r="I8" s="11"/>
      <c r="J8" s="11"/>
      <c r="K8" s="11"/>
      <c r="L8" s="11"/>
      <c r="M8" s="11"/>
      <c r="N8" s="11"/>
      <c r="O8" s="11"/>
      <c r="P8" s="12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BU8" s="3"/>
      <c r="BV8" s="3"/>
      <c r="BW8" s="3"/>
    </row>
    <row r="9" spans="1:90" ht="30.75" customHeight="1" x14ac:dyDescent="0.2">
      <c r="A9" s="1071" t="s">
        <v>3</v>
      </c>
      <c r="B9" s="1071"/>
      <c r="C9" s="1072"/>
      <c r="D9" s="999" t="s">
        <v>4</v>
      </c>
      <c r="E9" s="1000"/>
      <c r="F9" s="1001"/>
      <c r="G9" s="862" t="s">
        <v>5</v>
      </c>
      <c r="H9" s="900"/>
      <c r="I9" s="900"/>
      <c r="J9" s="900"/>
      <c r="K9" s="900"/>
      <c r="L9" s="900"/>
      <c r="M9" s="900"/>
      <c r="N9" s="900"/>
      <c r="O9" s="900"/>
      <c r="P9" s="900"/>
      <c r="Q9" s="900"/>
      <c r="R9" s="900"/>
      <c r="S9" s="900"/>
      <c r="T9" s="900"/>
      <c r="U9" s="900"/>
      <c r="V9" s="900"/>
      <c r="W9" s="900"/>
      <c r="X9" s="900"/>
      <c r="Y9" s="900"/>
      <c r="Z9" s="900"/>
      <c r="AA9" s="900"/>
      <c r="AB9" s="900"/>
      <c r="AC9" s="900"/>
      <c r="AD9" s="901"/>
      <c r="AE9" s="1001" t="s">
        <v>6</v>
      </c>
      <c r="AF9" s="1059" t="s">
        <v>7</v>
      </c>
      <c r="AG9" s="1059" t="s">
        <v>8</v>
      </c>
      <c r="AH9" s="1036" t="s">
        <v>9</v>
      </c>
      <c r="AI9" s="1036" t="s">
        <v>10</v>
      </c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BU9" s="3"/>
      <c r="BV9" s="3"/>
      <c r="BW9" s="3"/>
      <c r="CG9" s="13"/>
      <c r="CH9" s="13"/>
      <c r="CI9" s="13"/>
      <c r="CJ9" s="13"/>
      <c r="CK9" s="13"/>
      <c r="CL9" s="13"/>
    </row>
    <row r="10" spans="1:90" ht="27.75" customHeight="1" x14ac:dyDescent="0.2">
      <c r="A10" s="1073"/>
      <c r="B10" s="1073"/>
      <c r="C10" s="1074"/>
      <c r="D10" s="897"/>
      <c r="E10" s="898"/>
      <c r="F10" s="899"/>
      <c r="G10" s="974" t="s">
        <v>11</v>
      </c>
      <c r="H10" s="975"/>
      <c r="I10" s="862" t="s">
        <v>12</v>
      </c>
      <c r="J10" s="970"/>
      <c r="K10" s="900" t="s">
        <v>13</v>
      </c>
      <c r="L10" s="970"/>
      <c r="M10" s="862" t="s">
        <v>14</v>
      </c>
      <c r="N10" s="970"/>
      <c r="O10" s="862" t="s">
        <v>15</v>
      </c>
      <c r="P10" s="970"/>
      <c r="Q10" s="862" t="s">
        <v>16</v>
      </c>
      <c r="R10" s="970"/>
      <c r="S10" s="862" t="s">
        <v>17</v>
      </c>
      <c r="T10" s="970"/>
      <c r="U10" s="982" t="s">
        <v>18</v>
      </c>
      <c r="V10" s="983"/>
      <c r="W10" s="982" t="s">
        <v>19</v>
      </c>
      <c r="X10" s="983"/>
      <c r="Y10" s="982" t="s">
        <v>20</v>
      </c>
      <c r="Z10" s="983"/>
      <c r="AA10" s="982" t="s">
        <v>21</v>
      </c>
      <c r="AB10" s="983"/>
      <c r="AC10" s="982" t="s">
        <v>22</v>
      </c>
      <c r="AD10" s="984"/>
      <c r="AE10" s="902"/>
      <c r="AF10" s="1069"/>
      <c r="AG10" s="1069"/>
      <c r="AH10" s="986"/>
      <c r="AI10" s="986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BU10" s="3"/>
      <c r="BV10" s="3"/>
      <c r="BW10" s="3"/>
      <c r="CG10" s="13"/>
      <c r="CH10" s="13"/>
      <c r="CI10" s="13"/>
      <c r="CJ10" s="13"/>
      <c r="CK10" s="13"/>
      <c r="CL10" s="13"/>
    </row>
    <row r="11" spans="1:90" ht="32.25" customHeight="1" x14ac:dyDescent="0.2">
      <c r="A11" s="1075"/>
      <c r="B11" s="1075"/>
      <c r="C11" s="1076"/>
      <c r="D11" s="14" t="s">
        <v>23</v>
      </c>
      <c r="E11" s="15" t="s">
        <v>24</v>
      </c>
      <c r="F11" s="16" t="s">
        <v>25</v>
      </c>
      <c r="G11" s="17" t="s">
        <v>24</v>
      </c>
      <c r="H11" s="16" t="s">
        <v>25</v>
      </c>
      <c r="I11" s="17" t="s">
        <v>24</v>
      </c>
      <c r="J11" s="16" t="s">
        <v>25</v>
      </c>
      <c r="K11" s="17" t="s">
        <v>24</v>
      </c>
      <c r="L11" s="16" t="s">
        <v>25</v>
      </c>
      <c r="M11" s="17" t="s">
        <v>24</v>
      </c>
      <c r="N11" s="16" t="s">
        <v>25</v>
      </c>
      <c r="O11" s="17" t="s">
        <v>24</v>
      </c>
      <c r="P11" s="16" t="s">
        <v>25</v>
      </c>
      <c r="Q11" s="17" t="s">
        <v>24</v>
      </c>
      <c r="R11" s="16" t="s">
        <v>25</v>
      </c>
      <c r="S11" s="17" t="s">
        <v>24</v>
      </c>
      <c r="T11" s="16" t="s">
        <v>25</v>
      </c>
      <c r="U11" s="17" t="s">
        <v>24</v>
      </c>
      <c r="V11" s="16" t="s">
        <v>25</v>
      </c>
      <c r="W11" s="17" t="s">
        <v>24</v>
      </c>
      <c r="X11" s="16" t="s">
        <v>25</v>
      </c>
      <c r="Y11" s="17" t="s">
        <v>24</v>
      </c>
      <c r="Z11" s="16" t="s">
        <v>25</v>
      </c>
      <c r="AA11" s="17" t="s">
        <v>24</v>
      </c>
      <c r="AB11" s="16" t="s">
        <v>25</v>
      </c>
      <c r="AC11" s="17" t="s">
        <v>24</v>
      </c>
      <c r="AD11" s="18" t="s">
        <v>25</v>
      </c>
      <c r="AE11" s="899"/>
      <c r="AF11" s="1060"/>
      <c r="AG11" s="1060"/>
      <c r="AH11" s="987"/>
      <c r="AI11" s="987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BU11" s="3"/>
      <c r="BV11" s="3"/>
      <c r="BW11" s="3"/>
      <c r="CG11" s="13"/>
      <c r="CH11" s="13"/>
      <c r="CI11" s="13"/>
      <c r="CJ11" s="13"/>
      <c r="CK11" s="13"/>
      <c r="CL11" s="13"/>
    </row>
    <row r="12" spans="1:90" ht="16.149999999999999" customHeight="1" x14ac:dyDescent="0.2">
      <c r="A12" s="1065" t="s">
        <v>26</v>
      </c>
      <c r="B12" s="1065"/>
      <c r="C12" s="1065"/>
      <c r="D12" s="19">
        <f>SUM(E12+F12)</f>
        <v>3077</v>
      </c>
      <c r="E12" s="20">
        <f t="shared" ref="E12:F15" si="0">SUM(G12+I12+K12+M12+O12+Q12+S12+U12+W12+Y12+AA12+AC12)</f>
        <v>1159</v>
      </c>
      <c r="F12" s="21">
        <f>SUM(H12+J12+L12+N12+P12+R12+T12+V12+X12+Z12+AB12+AD12)</f>
        <v>1918</v>
      </c>
      <c r="G12" s="613">
        <f>SUM(ENERO:DICIEMBRE!G12)</f>
        <v>8</v>
      </c>
      <c r="H12" s="613">
        <f>SUM(ENERO:DICIEMBRE!H12)</f>
        <v>3</v>
      </c>
      <c r="I12" s="613">
        <f>SUM(ENERO:DICIEMBRE!I12)</f>
        <v>5</v>
      </c>
      <c r="J12" s="613">
        <f>SUM(ENERO:DICIEMBRE!J12)</f>
        <v>5</v>
      </c>
      <c r="K12" s="613">
        <f>SUM(ENERO:DICIEMBRE!K12)</f>
        <v>5</v>
      </c>
      <c r="L12" s="613">
        <f>SUM(ENERO:DICIEMBRE!L12)</f>
        <v>6</v>
      </c>
      <c r="M12" s="613">
        <f>SUM(ENERO:DICIEMBRE!M12)</f>
        <v>11</v>
      </c>
      <c r="N12" s="613">
        <f>SUM(ENERO:DICIEMBRE!N12)</f>
        <v>11</v>
      </c>
      <c r="O12" s="613">
        <f>SUM(ENERO:DICIEMBRE!O12)</f>
        <v>28</v>
      </c>
      <c r="P12" s="613">
        <f>SUM(ENERO:DICIEMBRE!P12)</f>
        <v>30</v>
      </c>
      <c r="Q12" s="613">
        <f>SUM(ENERO:DICIEMBRE!Q12)</f>
        <v>25</v>
      </c>
      <c r="R12" s="613">
        <f>SUM(ENERO:DICIEMBRE!R12)</f>
        <v>18</v>
      </c>
      <c r="S12" s="613">
        <f>SUM(ENERO:DICIEMBRE!S12)</f>
        <v>29</v>
      </c>
      <c r="T12" s="613">
        <f>SUM(ENERO:DICIEMBRE!T12)</f>
        <v>25</v>
      </c>
      <c r="U12" s="613">
        <f>SUM(ENERO:DICIEMBRE!U12)</f>
        <v>41</v>
      </c>
      <c r="V12" s="613">
        <f>SUM(ENERO:DICIEMBRE!V12)</f>
        <v>39</v>
      </c>
      <c r="W12" s="613">
        <f>SUM(ENERO:DICIEMBRE!W12)</f>
        <v>208</v>
      </c>
      <c r="X12" s="613">
        <f>SUM(ENERO:DICIEMBRE!X12)</f>
        <v>207</v>
      </c>
      <c r="Y12" s="613">
        <f>SUM(ENERO:DICIEMBRE!Y12)</f>
        <v>292</v>
      </c>
      <c r="Z12" s="613">
        <f>SUM(ENERO:DICIEMBRE!Z12)</f>
        <v>374</v>
      </c>
      <c r="AA12" s="613">
        <f>SUM(ENERO:DICIEMBRE!AA12)</f>
        <v>392</v>
      </c>
      <c r="AB12" s="613">
        <f>SUM(ENERO:DICIEMBRE!AB12)</f>
        <v>984</v>
      </c>
      <c r="AC12" s="613">
        <f>SUM(ENERO:DICIEMBRE!AC12)</f>
        <v>115</v>
      </c>
      <c r="AD12" s="613">
        <f>SUM(ENERO:DICIEMBRE!AD12)</f>
        <v>216</v>
      </c>
      <c r="AE12" s="613">
        <f>SUM(ENERO:DICIEMBRE!AE12)</f>
        <v>66</v>
      </c>
      <c r="AF12" s="613">
        <f>SUM(ENERO:DICIEMBRE!AF12)</f>
        <v>0</v>
      </c>
      <c r="AG12" s="613">
        <f>SUM(ENERO:DICIEMBRE!AG12)</f>
        <v>0</v>
      </c>
      <c r="AH12" s="613">
        <f>SUM(ENERO:DICIEMBRE!AH12)</f>
        <v>0</v>
      </c>
      <c r="AI12" s="613">
        <f>SUM(ENERO:DICIEMBRE!AI12)</f>
        <v>0</v>
      </c>
      <c r="AJ12" s="29" t="str">
        <f>CA12&amp;CB12&amp;CC12&amp;CD12&amp;CE12</f>
        <v/>
      </c>
      <c r="AK12" s="30"/>
      <c r="AL12" s="30"/>
      <c r="AM12" s="30"/>
      <c r="AN12" s="30"/>
      <c r="AO12" s="30"/>
      <c r="AP12" s="30"/>
      <c r="AQ12" s="30"/>
      <c r="AR12" s="30"/>
      <c r="AS12" s="30"/>
      <c r="AT12" s="8"/>
      <c r="AU12" s="8"/>
      <c r="AV12" s="8"/>
      <c r="AW12" s="8"/>
      <c r="BU12" s="3"/>
      <c r="BV12" s="3"/>
      <c r="BW12" s="3"/>
      <c r="CA12" s="31" t="str">
        <f>IF(CG12=1,"* Las consultas de 60 años NO DEBEN ser mayor que el total de Consultas entre 20-64 Años. ","")</f>
        <v/>
      </c>
      <c r="CB12" s="31" t="str">
        <f>IF(CH12=1,"* Las actividades de usuarios en situación de discapacidad NO DEBEN superar el total. ","")</f>
        <v/>
      </c>
      <c r="CC12" s="31" t="str">
        <f>IF(AND(AE12="",D12&lt;&gt;0),"* Recuerde que las Embarazadas deben ser incluídas en el ingreso por rango Etario (Digite CEROS si no tiene). ",IF(F12&lt;AE12,"* Las Embarazadas NO DEBEN ser mayor al total de mujeres. ",""))</f>
        <v/>
      </c>
      <c r="CD12" s="31" t="str">
        <f>IF(AND(AH12="",D12&lt;&gt;0),"* No olvide digitar la población SENAME (Digite CEROS si no tiene). ",IF(D12&lt;AH12,"* La Población SENAME NO DEBE ser mayor al Total. ",""))</f>
        <v/>
      </c>
      <c r="CE12" s="31" t="str">
        <f>IF(AND(AI12="",D12&lt;&gt;0),"* No olvide digitar la población Migrante (Digite CEROS si no tiene). ",IF(D12&lt;AI12,"* La Población Migrante NO DEBE ser mayor al Total. ",""))</f>
        <v/>
      </c>
      <c r="CF12" s="31"/>
      <c r="CG12" s="32">
        <f>IF(AF12&gt;(AA12+AB12),1,0)</f>
        <v>0</v>
      </c>
      <c r="CH12" s="32">
        <f>IF(D12&lt;AG12,1,0)</f>
        <v>0</v>
      </c>
      <c r="CI12" s="32">
        <f>IF(AND(AE12="",D12&lt;&gt;0),1,IF(F12&lt;AE12,1,0))</f>
        <v>0</v>
      </c>
      <c r="CJ12" s="32">
        <f>IF(AND(AH12="",D12&lt;&gt;0),1,IF(D12&lt;AH12,1,0))</f>
        <v>0</v>
      </c>
      <c r="CK12" s="32">
        <f>IF(AND(AI12="",D12&lt;&gt;0),1,IF(D12&lt;AI12,1,0))</f>
        <v>0</v>
      </c>
      <c r="CL12" s="32"/>
    </row>
    <row r="13" spans="1:90" ht="16.149999999999999" customHeight="1" x14ac:dyDescent="0.2">
      <c r="A13" s="1065" t="s">
        <v>27</v>
      </c>
      <c r="B13" s="1065"/>
      <c r="C13" s="1065"/>
      <c r="D13" s="19">
        <f>SUM(E13+F13)</f>
        <v>9346</v>
      </c>
      <c r="E13" s="20">
        <f t="shared" si="0"/>
        <v>3682</v>
      </c>
      <c r="F13" s="21">
        <f t="shared" si="0"/>
        <v>5664</v>
      </c>
      <c r="G13" s="613">
        <f>SUM(ENERO:DICIEMBRE!G13)</f>
        <v>5</v>
      </c>
      <c r="H13" s="613">
        <f>SUM(ENERO:DICIEMBRE!H13)</f>
        <v>5</v>
      </c>
      <c r="I13" s="613">
        <f>SUM(ENERO:DICIEMBRE!I13)</f>
        <v>3</v>
      </c>
      <c r="J13" s="613">
        <f>SUM(ENERO:DICIEMBRE!J13)</f>
        <v>6</v>
      </c>
      <c r="K13" s="613">
        <f>SUM(ENERO:DICIEMBRE!K13)</f>
        <v>5</v>
      </c>
      <c r="L13" s="613">
        <f>SUM(ENERO:DICIEMBRE!L13)</f>
        <v>19</v>
      </c>
      <c r="M13" s="613">
        <f>SUM(ENERO:DICIEMBRE!M13)</f>
        <v>27</v>
      </c>
      <c r="N13" s="613">
        <f>SUM(ENERO:DICIEMBRE!N13)</f>
        <v>17</v>
      </c>
      <c r="O13" s="613">
        <f>SUM(ENERO:DICIEMBRE!O13)</f>
        <v>93</v>
      </c>
      <c r="P13" s="613">
        <f>SUM(ENERO:DICIEMBRE!P13)</f>
        <v>125</v>
      </c>
      <c r="Q13" s="613">
        <f>SUM(ENERO:DICIEMBRE!Q13)</f>
        <v>96</v>
      </c>
      <c r="R13" s="613">
        <f>SUM(ENERO:DICIEMBRE!R13)</f>
        <v>85</v>
      </c>
      <c r="S13" s="613">
        <f>SUM(ENERO:DICIEMBRE!S13)</f>
        <v>80</v>
      </c>
      <c r="T13" s="613">
        <f>SUM(ENERO:DICIEMBRE!T13)</f>
        <v>69</v>
      </c>
      <c r="U13" s="613">
        <f>SUM(ENERO:DICIEMBRE!U13)</f>
        <v>183</v>
      </c>
      <c r="V13" s="613">
        <f>SUM(ENERO:DICIEMBRE!V13)</f>
        <v>129</v>
      </c>
      <c r="W13" s="613">
        <f>SUM(ENERO:DICIEMBRE!W13)</f>
        <v>791</v>
      </c>
      <c r="X13" s="613">
        <f>SUM(ENERO:DICIEMBRE!X13)</f>
        <v>875</v>
      </c>
      <c r="Y13" s="613">
        <f>SUM(ENERO:DICIEMBRE!Y13)</f>
        <v>1031</v>
      </c>
      <c r="Z13" s="613">
        <f>SUM(ENERO:DICIEMBRE!Z13)</f>
        <v>1251</v>
      </c>
      <c r="AA13" s="613">
        <f>SUM(ENERO:DICIEMBRE!AA13)</f>
        <v>1006</v>
      </c>
      <c r="AB13" s="613">
        <f>SUM(ENERO:DICIEMBRE!AB13)</f>
        <v>2569</v>
      </c>
      <c r="AC13" s="613">
        <f>SUM(ENERO:DICIEMBRE!AC13)</f>
        <v>362</v>
      </c>
      <c r="AD13" s="613">
        <f>SUM(ENERO:DICIEMBRE!AD13)</f>
        <v>514</v>
      </c>
      <c r="AE13" s="613">
        <f>SUM(ENERO:DICIEMBRE!AE13)</f>
        <v>95</v>
      </c>
      <c r="AF13" s="613">
        <f>SUM(ENERO:DICIEMBRE!AF13)</f>
        <v>1</v>
      </c>
      <c r="AG13" s="613">
        <f>SUM(ENERO:DICIEMBRE!AG13)</f>
        <v>0</v>
      </c>
      <c r="AH13" s="613">
        <f>SUM(ENERO:DICIEMBRE!AH13)</f>
        <v>0</v>
      </c>
      <c r="AI13" s="613">
        <f>SUM(ENERO:DICIEMBRE!AI13)</f>
        <v>0</v>
      </c>
      <c r="AJ13" s="29" t="str">
        <f t="shared" ref="AJ13:AJ15" si="1">CA13&amp;CB13&amp;CC13&amp;CD13&amp;CE13</f>
        <v/>
      </c>
      <c r="AK13" s="30"/>
      <c r="AL13" s="30"/>
      <c r="AM13" s="30"/>
      <c r="AN13" s="30"/>
      <c r="AO13" s="30"/>
      <c r="AP13" s="30"/>
      <c r="AQ13" s="30"/>
      <c r="AR13" s="30"/>
      <c r="AS13" s="30"/>
      <c r="AT13" s="8"/>
      <c r="AU13" s="8"/>
      <c r="AV13" s="8"/>
      <c r="AW13" s="8"/>
      <c r="BU13" s="3"/>
      <c r="BV13" s="3"/>
      <c r="BW13" s="3"/>
      <c r="CA13" s="31" t="str">
        <f t="shared" ref="CA13:CA15" si="2">IF(CG13=1,"* Las consultas de 60 años NO DEBEN ser mayor que el total de Consultas entre 20-64 Años. ","")</f>
        <v/>
      </c>
      <c r="CB13" s="31" t="str">
        <f t="shared" ref="CB13:CB15" si="3">IF(CH13=1,"* Las actividades de usuarios en situación de discapacidad NO DEBEN superar el total. ","")</f>
        <v/>
      </c>
      <c r="CC13" s="31" t="str">
        <f t="shared" ref="CC13:CC15" si="4">IF(AND(AE13="",D13&lt;&gt;0),"* Recuerde que las Embarazadas deben ser incluídas en el ingreso por rango Etario (Digite CEROS si no tiene). ",IF(F13&lt;AE13,"* Las Embarazadas NO DEBEN ser mayor al total de mujeres. ",""))</f>
        <v/>
      </c>
      <c r="CD13" s="31" t="str">
        <f t="shared" ref="CD13:CD15" si="5">IF(AND(AH13="",D13&lt;&gt;0),"* No olvide digitar la población SENAME (Digite CEROS si no tiene). ",IF(D13&lt;AH13,"* La Población SENAME NO DEBE ser mayor al Total. ",""))</f>
        <v/>
      </c>
      <c r="CE13" s="31" t="str">
        <f t="shared" ref="CE13:CE15" si="6">IF(AND(AI13="",D13&lt;&gt;0),"* No olvide digitar la población Migrante (Digite CEROS si no tiene). ",IF(D13&lt;AI13,"* La Población Migrante NO DEBE ser mayor al Total. ",""))</f>
        <v/>
      </c>
      <c r="CF13" s="31"/>
      <c r="CG13" s="32">
        <f t="shared" ref="CG13:CG15" si="7">IF(AF13&gt;(AA13+AB13),1,0)</f>
        <v>0</v>
      </c>
      <c r="CH13" s="32">
        <f t="shared" ref="CH13:CH14" si="8">IF(D13&lt;AG13,1,0)</f>
        <v>0</v>
      </c>
      <c r="CI13" s="32">
        <f t="shared" ref="CI13:CI14" si="9">IF(AND(AE13="",D13&lt;&gt;0),1,IF(F13&lt;AE13,1,0))</f>
        <v>0</v>
      </c>
      <c r="CJ13" s="32">
        <f t="shared" ref="CJ13:CJ15" si="10">IF(AND(AH13="",D13&lt;&gt;0),1,IF(D13&lt;AH13,1,0))</f>
        <v>0</v>
      </c>
      <c r="CK13" s="32">
        <f t="shared" ref="CK13:CK15" si="11">IF(AND(AI13="",D13&lt;&gt;0),1,IF(D13&lt;AI13,1,0))</f>
        <v>0</v>
      </c>
      <c r="CL13" s="32"/>
    </row>
    <row r="14" spans="1:90" ht="16.149999999999999" customHeight="1" x14ac:dyDescent="0.2">
      <c r="A14" s="1065" t="s">
        <v>28</v>
      </c>
      <c r="B14" s="1065"/>
      <c r="C14" s="1065"/>
      <c r="D14" s="19">
        <f>SUM(E14+F14)</f>
        <v>243</v>
      </c>
      <c r="E14" s="20">
        <f t="shared" si="0"/>
        <v>107</v>
      </c>
      <c r="F14" s="21">
        <f t="shared" si="0"/>
        <v>136</v>
      </c>
      <c r="G14" s="613">
        <f>SUM(ENERO:DICIEMBRE!G14)</f>
        <v>3</v>
      </c>
      <c r="H14" s="613">
        <f>SUM(ENERO:DICIEMBRE!H14)</f>
        <v>0</v>
      </c>
      <c r="I14" s="613">
        <f>SUM(ENERO:DICIEMBRE!I14)</f>
        <v>3</v>
      </c>
      <c r="J14" s="613">
        <f>SUM(ENERO:DICIEMBRE!J14)</f>
        <v>1</v>
      </c>
      <c r="K14" s="613">
        <f>SUM(ENERO:DICIEMBRE!K14)</f>
        <v>4</v>
      </c>
      <c r="L14" s="613">
        <f>SUM(ENERO:DICIEMBRE!L14)</f>
        <v>4</v>
      </c>
      <c r="M14" s="613">
        <f>SUM(ENERO:DICIEMBRE!M14)</f>
        <v>5</v>
      </c>
      <c r="N14" s="613">
        <f>SUM(ENERO:DICIEMBRE!N14)</f>
        <v>4</v>
      </c>
      <c r="O14" s="613">
        <f>SUM(ENERO:DICIEMBRE!O14)</f>
        <v>5</v>
      </c>
      <c r="P14" s="613">
        <f>SUM(ENERO:DICIEMBRE!P14)</f>
        <v>5</v>
      </c>
      <c r="Q14" s="613">
        <f>SUM(ENERO:DICIEMBRE!Q14)</f>
        <v>5</v>
      </c>
      <c r="R14" s="613">
        <f>SUM(ENERO:DICIEMBRE!R14)</f>
        <v>4</v>
      </c>
      <c r="S14" s="613">
        <f>SUM(ENERO:DICIEMBRE!S14)</f>
        <v>12</v>
      </c>
      <c r="T14" s="613">
        <f>SUM(ENERO:DICIEMBRE!T14)</f>
        <v>15</v>
      </c>
      <c r="U14" s="613">
        <f>SUM(ENERO:DICIEMBRE!U14)</f>
        <v>6</v>
      </c>
      <c r="V14" s="613">
        <f>SUM(ENERO:DICIEMBRE!V14)</f>
        <v>1</v>
      </c>
      <c r="W14" s="613">
        <f>SUM(ENERO:DICIEMBRE!W14)</f>
        <v>45</v>
      </c>
      <c r="X14" s="613">
        <f>SUM(ENERO:DICIEMBRE!X14)</f>
        <v>53</v>
      </c>
      <c r="Y14" s="613">
        <f>SUM(ENERO:DICIEMBRE!Y14)</f>
        <v>7</v>
      </c>
      <c r="Z14" s="613">
        <f>SUM(ENERO:DICIEMBRE!Z14)</f>
        <v>4</v>
      </c>
      <c r="AA14" s="613">
        <f>SUM(ENERO:DICIEMBRE!AA14)</f>
        <v>11</v>
      </c>
      <c r="AB14" s="613">
        <f>SUM(ENERO:DICIEMBRE!AB14)</f>
        <v>43</v>
      </c>
      <c r="AC14" s="613">
        <f>SUM(ENERO:DICIEMBRE!AC14)</f>
        <v>1</v>
      </c>
      <c r="AD14" s="613">
        <f>SUM(ENERO:DICIEMBRE!AD14)</f>
        <v>2</v>
      </c>
      <c r="AE14" s="613">
        <f>SUM(ENERO:DICIEMBRE!AE14)</f>
        <v>0</v>
      </c>
      <c r="AF14" s="613">
        <f>SUM(ENERO:DICIEMBRE!AF14)</f>
        <v>0</v>
      </c>
      <c r="AG14" s="613">
        <f>SUM(ENERO:DICIEMBRE!AG14)</f>
        <v>0</v>
      </c>
      <c r="AH14" s="613">
        <f>SUM(ENERO:DICIEMBRE!AH14)</f>
        <v>0</v>
      </c>
      <c r="AI14" s="613">
        <f>SUM(ENERO:DICIEMBRE!AI14)</f>
        <v>0</v>
      </c>
      <c r="AJ14" s="29" t="str">
        <f t="shared" si="1"/>
        <v/>
      </c>
      <c r="AK14" s="30"/>
      <c r="AL14" s="30"/>
      <c r="AM14" s="30"/>
      <c r="AN14" s="30"/>
      <c r="AO14" s="30"/>
      <c r="AP14" s="30"/>
      <c r="AQ14" s="30"/>
      <c r="AR14" s="30"/>
      <c r="AS14" s="30"/>
      <c r="AT14" s="8"/>
      <c r="AU14" s="8"/>
      <c r="AV14" s="8"/>
      <c r="AW14" s="8"/>
      <c r="BU14" s="3"/>
      <c r="BV14" s="3"/>
      <c r="BW14" s="3"/>
      <c r="CA14" s="31" t="str">
        <f t="shared" si="2"/>
        <v/>
      </c>
      <c r="CB14" s="31" t="str">
        <f t="shared" si="3"/>
        <v/>
      </c>
      <c r="CC14" s="31" t="str">
        <f t="shared" si="4"/>
        <v/>
      </c>
      <c r="CD14" s="31" t="str">
        <f t="shared" si="5"/>
        <v/>
      </c>
      <c r="CE14" s="31" t="str">
        <f t="shared" si="6"/>
        <v/>
      </c>
      <c r="CF14" s="31"/>
      <c r="CG14" s="32">
        <f t="shared" si="7"/>
        <v>0</v>
      </c>
      <c r="CH14" s="32">
        <f t="shared" si="8"/>
        <v>0</v>
      </c>
      <c r="CI14" s="32">
        <f t="shared" si="9"/>
        <v>0</v>
      </c>
      <c r="CJ14" s="32">
        <f t="shared" si="10"/>
        <v>0</v>
      </c>
      <c r="CK14" s="32">
        <f t="shared" si="11"/>
        <v>0</v>
      </c>
      <c r="CL14" s="32"/>
    </row>
    <row r="15" spans="1:90" ht="16.149999999999999" customHeight="1" x14ac:dyDescent="0.2">
      <c r="A15" s="1066" t="s">
        <v>29</v>
      </c>
      <c r="B15" s="1066"/>
      <c r="C15" s="1066"/>
      <c r="D15" s="39">
        <f>SUM(E15+F15)</f>
        <v>2446</v>
      </c>
      <c r="E15" s="40">
        <f t="shared" si="0"/>
        <v>816</v>
      </c>
      <c r="F15" s="41">
        <f t="shared" si="0"/>
        <v>1630</v>
      </c>
      <c r="G15" s="613">
        <f>SUM(ENERO:DICIEMBRE!G15)</f>
        <v>0</v>
      </c>
      <c r="H15" s="613">
        <f>SUM(ENERO:DICIEMBRE!H15)</f>
        <v>2</v>
      </c>
      <c r="I15" s="613">
        <f>SUM(ENERO:DICIEMBRE!I15)</f>
        <v>3</v>
      </c>
      <c r="J15" s="613">
        <f>SUM(ENERO:DICIEMBRE!J15)</f>
        <v>1</v>
      </c>
      <c r="K15" s="613">
        <f>SUM(ENERO:DICIEMBRE!K15)</f>
        <v>6</v>
      </c>
      <c r="L15" s="613">
        <f>SUM(ENERO:DICIEMBRE!L15)</f>
        <v>5</v>
      </c>
      <c r="M15" s="613">
        <f>SUM(ENERO:DICIEMBRE!M15)</f>
        <v>18</v>
      </c>
      <c r="N15" s="613">
        <f>SUM(ENERO:DICIEMBRE!N15)</f>
        <v>11</v>
      </c>
      <c r="O15" s="613">
        <f>SUM(ENERO:DICIEMBRE!O15)</f>
        <v>29</v>
      </c>
      <c r="P15" s="613">
        <f>SUM(ENERO:DICIEMBRE!P15)</f>
        <v>30</v>
      </c>
      <c r="Q15" s="613">
        <f>SUM(ENERO:DICIEMBRE!Q15)</f>
        <v>30</v>
      </c>
      <c r="R15" s="613">
        <f>SUM(ENERO:DICIEMBRE!R15)</f>
        <v>30</v>
      </c>
      <c r="S15" s="613">
        <f>SUM(ENERO:DICIEMBRE!S15)</f>
        <v>27</v>
      </c>
      <c r="T15" s="613">
        <f>SUM(ENERO:DICIEMBRE!T15)</f>
        <v>31</v>
      </c>
      <c r="U15" s="613">
        <f>SUM(ENERO:DICIEMBRE!U15)</f>
        <v>22</v>
      </c>
      <c r="V15" s="613">
        <f>SUM(ENERO:DICIEMBRE!V15)</f>
        <v>17</v>
      </c>
      <c r="W15" s="613">
        <f>SUM(ENERO:DICIEMBRE!W15)</f>
        <v>131</v>
      </c>
      <c r="X15" s="613">
        <f>SUM(ENERO:DICIEMBRE!X15)</f>
        <v>135</v>
      </c>
      <c r="Y15" s="613">
        <f>SUM(ENERO:DICIEMBRE!Y15)</f>
        <v>190</v>
      </c>
      <c r="Z15" s="613">
        <f>SUM(ENERO:DICIEMBRE!Z15)</f>
        <v>234</v>
      </c>
      <c r="AA15" s="613">
        <f>SUM(ENERO:DICIEMBRE!AA15)</f>
        <v>298</v>
      </c>
      <c r="AB15" s="613">
        <f>SUM(ENERO:DICIEMBRE!AB15)</f>
        <v>1002</v>
      </c>
      <c r="AC15" s="613">
        <f>SUM(ENERO:DICIEMBRE!AC15)</f>
        <v>62</v>
      </c>
      <c r="AD15" s="613">
        <f>SUM(ENERO:DICIEMBRE!AD15)</f>
        <v>132</v>
      </c>
      <c r="AE15" s="613">
        <f>SUM(ENERO:DICIEMBRE!AE15)</f>
        <v>29</v>
      </c>
      <c r="AF15" s="613">
        <f>SUM(ENERO:DICIEMBRE!AF15)</f>
        <v>0</v>
      </c>
      <c r="AG15" s="613">
        <f>SUM(ENERO:DICIEMBRE!AG15)</f>
        <v>0</v>
      </c>
      <c r="AH15" s="613">
        <f>SUM(ENERO:DICIEMBRE!AH15)</f>
        <v>0</v>
      </c>
      <c r="AI15" s="613">
        <f>SUM(ENERO:DICIEMBRE!AI15)</f>
        <v>0</v>
      </c>
      <c r="AJ15" s="29" t="str">
        <f t="shared" si="1"/>
        <v/>
      </c>
      <c r="AK15" s="30"/>
      <c r="AL15" s="30"/>
      <c r="AM15" s="30"/>
      <c r="AN15" s="30"/>
      <c r="AO15" s="30"/>
      <c r="AP15" s="30"/>
      <c r="AQ15" s="30"/>
      <c r="AR15" s="30"/>
      <c r="AS15" s="30"/>
      <c r="AT15" s="8"/>
      <c r="AU15" s="8"/>
      <c r="AV15" s="8"/>
      <c r="AW15" s="8"/>
      <c r="AX15" s="8"/>
      <c r="AY15" s="8"/>
      <c r="BU15" s="3"/>
      <c r="BV15" s="3"/>
      <c r="BW15" s="3"/>
      <c r="CA15" s="31" t="str">
        <f t="shared" si="2"/>
        <v/>
      </c>
      <c r="CB15" s="31" t="str">
        <f t="shared" si="3"/>
        <v/>
      </c>
      <c r="CC15" s="31" t="str">
        <f t="shared" si="4"/>
        <v/>
      </c>
      <c r="CD15" s="31" t="str">
        <f t="shared" si="5"/>
        <v/>
      </c>
      <c r="CE15" s="31" t="str">
        <f t="shared" si="6"/>
        <v/>
      </c>
      <c r="CF15" s="31"/>
      <c r="CG15" s="32">
        <f t="shared" si="7"/>
        <v>0</v>
      </c>
      <c r="CH15" s="32">
        <f>IF(D15&lt;AG15,1,0)</f>
        <v>0</v>
      </c>
      <c r="CI15" s="32">
        <f>IF(AND(AE15="",D15&lt;&gt;0),1,IF(F15&lt;AE15,1,0))</f>
        <v>0</v>
      </c>
      <c r="CJ15" s="32">
        <f t="shared" si="10"/>
        <v>0</v>
      </c>
      <c r="CK15" s="32">
        <f t="shared" si="11"/>
        <v>0</v>
      </c>
      <c r="CL15" s="32"/>
    </row>
    <row r="16" spans="1:90" ht="31.9" customHeight="1" x14ac:dyDescent="0.2">
      <c r="A16" s="47" t="s">
        <v>30</v>
      </c>
      <c r="B16" s="10"/>
      <c r="C16" s="10"/>
      <c r="D16" s="11"/>
      <c r="E16" s="11"/>
      <c r="F16" s="11"/>
      <c r="G16" s="48"/>
      <c r="H16" s="48"/>
      <c r="I16" s="11"/>
      <c r="J16" s="11"/>
      <c r="K16" s="11"/>
      <c r="L16" s="11"/>
      <c r="M16" s="11"/>
      <c r="N16" s="11"/>
      <c r="O16" s="11"/>
      <c r="P16" s="49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BU16" s="3"/>
      <c r="BV16" s="3"/>
      <c r="BW16" s="3"/>
      <c r="CG16" s="13"/>
      <c r="CH16" s="13"/>
      <c r="CI16" s="13"/>
      <c r="CJ16" s="13"/>
      <c r="CK16" s="13"/>
      <c r="CL16" s="13"/>
    </row>
    <row r="17" spans="1:118" ht="33" customHeight="1" x14ac:dyDescent="0.2">
      <c r="A17" s="1013" t="s">
        <v>31</v>
      </c>
      <c r="B17" s="1014"/>
      <c r="C17" s="1015"/>
      <c r="D17" s="862" t="s">
        <v>32</v>
      </c>
      <c r="E17" s="900"/>
      <c r="F17" s="970"/>
      <c r="G17" s="1067" t="s">
        <v>11</v>
      </c>
      <c r="H17" s="1068"/>
      <c r="I17" s="862" t="s">
        <v>12</v>
      </c>
      <c r="J17" s="970"/>
      <c r="K17" s="862" t="s">
        <v>13</v>
      </c>
      <c r="L17" s="970"/>
      <c r="M17" s="862" t="s">
        <v>14</v>
      </c>
      <c r="N17" s="970"/>
      <c r="O17" s="900" t="s">
        <v>15</v>
      </c>
      <c r="P17" s="900"/>
      <c r="Q17" s="862" t="s">
        <v>16</v>
      </c>
      <c r="R17" s="970"/>
      <c r="S17" s="900" t="s">
        <v>17</v>
      </c>
      <c r="T17" s="900"/>
      <c r="U17" s="982" t="s">
        <v>18</v>
      </c>
      <c r="V17" s="983"/>
      <c r="W17" s="982" t="s">
        <v>19</v>
      </c>
      <c r="X17" s="983"/>
      <c r="Y17" s="982" t="s">
        <v>20</v>
      </c>
      <c r="Z17" s="983"/>
      <c r="AA17" s="982" t="s">
        <v>21</v>
      </c>
      <c r="AB17" s="983"/>
      <c r="AC17" s="982" t="s">
        <v>22</v>
      </c>
      <c r="AD17" s="984"/>
      <c r="AE17" s="1001" t="s">
        <v>6</v>
      </c>
      <c r="AF17" s="1059" t="s">
        <v>33</v>
      </c>
      <c r="AG17" s="1059" t="s">
        <v>7</v>
      </c>
      <c r="AH17" s="1059" t="s">
        <v>34</v>
      </c>
      <c r="AI17" s="1044" t="s">
        <v>8</v>
      </c>
      <c r="AJ17" s="1061" t="s">
        <v>9</v>
      </c>
      <c r="AK17" s="1061" t="s">
        <v>10</v>
      </c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4"/>
      <c r="BU17" s="4"/>
      <c r="BV17" s="4"/>
      <c r="BW17" s="4"/>
      <c r="CG17" s="13"/>
      <c r="CH17" s="13"/>
      <c r="CI17" s="13"/>
      <c r="CJ17" s="13"/>
      <c r="CK17" s="13"/>
      <c r="CZ17" s="4"/>
      <c r="DA17" s="4"/>
      <c r="DN17" s="2"/>
    </row>
    <row r="18" spans="1:118" ht="44.25" customHeight="1" x14ac:dyDescent="0.2">
      <c r="A18" s="891"/>
      <c r="B18" s="892"/>
      <c r="C18" s="893"/>
      <c r="D18" s="50" t="s">
        <v>23</v>
      </c>
      <c r="E18" s="51" t="s">
        <v>24</v>
      </c>
      <c r="F18" s="52" t="s">
        <v>25</v>
      </c>
      <c r="G18" s="50" t="s">
        <v>24</v>
      </c>
      <c r="H18" s="16" t="s">
        <v>25</v>
      </c>
      <c r="I18" s="53" t="s">
        <v>24</v>
      </c>
      <c r="J18" s="54" t="s">
        <v>25</v>
      </c>
      <c r="K18" s="53" t="s">
        <v>24</v>
      </c>
      <c r="L18" s="55" t="s">
        <v>25</v>
      </c>
      <c r="M18" s="53" t="s">
        <v>24</v>
      </c>
      <c r="N18" s="56" t="s">
        <v>25</v>
      </c>
      <c r="O18" s="53" t="s">
        <v>24</v>
      </c>
      <c r="P18" s="54" t="s">
        <v>25</v>
      </c>
      <c r="Q18" s="53" t="s">
        <v>24</v>
      </c>
      <c r="R18" s="56" t="s">
        <v>25</v>
      </c>
      <c r="S18" s="53" t="s">
        <v>24</v>
      </c>
      <c r="T18" s="54" t="s">
        <v>25</v>
      </c>
      <c r="U18" s="57" t="s">
        <v>24</v>
      </c>
      <c r="V18" s="56" t="s">
        <v>25</v>
      </c>
      <c r="W18" s="57" t="s">
        <v>24</v>
      </c>
      <c r="X18" s="56" t="s">
        <v>25</v>
      </c>
      <c r="Y18" s="57" t="s">
        <v>24</v>
      </c>
      <c r="Z18" s="56" t="s">
        <v>25</v>
      </c>
      <c r="AA18" s="57" t="s">
        <v>24</v>
      </c>
      <c r="AB18" s="56" t="s">
        <v>25</v>
      </c>
      <c r="AC18" s="57" t="s">
        <v>24</v>
      </c>
      <c r="AD18" s="58" t="s">
        <v>25</v>
      </c>
      <c r="AE18" s="1064"/>
      <c r="AF18" s="1060"/>
      <c r="AG18" s="1060"/>
      <c r="AH18" s="1060"/>
      <c r="AI18" s="1047"/>
      <c r="AJ18" s="1062"/>
      <c r="AK18" s="1062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4"/>
      <c r="BU18" s="4"/>
      <c r="BV18" s="4"/>
      <c r="BW18" s="4"/>
      <c r="CG18" s="13"/>
      <c r="CH18" s="13"/>
      <c r="CI18" s="13"/>
      <c r="CJ18" s="13"/>
      <c r="CK18" s="13"/>
      <c r="CZ18" s="4"/>
      <c r="DA18" s="4"/>
      <c r="DN18" s="2"/>
    </row>
    <row r="19" spans="1:118" ht="16.149999999999999" customHeight="1" x14ac:dyDescent="0.2">
      <c r="A19" s="948" t="s">
        <v>35</v>
      </c>
      <c r="B19" s="949"/>
      <c r="C19" s="1063"/>
      <c r="D19" s="59">
        <f t="shared" ref="D19:D29" si="12">SUM(E19+F19)</f>
        <v>36</v>
      </c>
      <c r="E19" s="60">
        <f>SUM(G19+I19+K19+M19+O19+Q19+S19+U19+W19+Y19+AA19+AC19)</f>
        <v>15</v>
      </c>
      <c r="F19" s="61">
        <f>SUM(H19+J19+L19+N19+P19+R19+T19+V19+X19+Z19+AB19+AD19)</f>
        <v>21</v>
      </c>
      <c r="G19" s="613">
        <f>SUM(ENERO:DICIEMBRE!G19)</f>
        <v>0</v>
      </c>
      <c r="H19" s="613">
        <f>SUM(ENERO:DICIEMBRE!H19)</f>
        <v>0</v>
      </c>
      <c r="I19" s="613">
        <f>SUM(ENERO:DICIEMBRE!I19)</f>
        <v>0</v>
      </c>
      <c r="J19" s="613">
        <f>SUM(ENERO:DICIEMBRE!J19)</f>
        <v>0</v>
      </c>
      <c r="K19" s="613">
        <f>SUM(ENERO:DICIEMBRE!K19)</f>
        <v>0</v>
      </c>
      <c r="L19" s="613">
        <f>SUM(ENERO:DICIEMBRE!L19)</f>
        <v>0</v>
      </c>
      <c r="M19" s="613">
        <f>SUM(ENERO:DICIEMBRE!M19)</f>
        <v>0</v>
      </c>
      <c r="N19" s="613">
        <f>SUM(ENERO:DICIEMBRE!N19)</f>
        <v>0</v>
      </c>
      <c r="O19" s="613">
        <f>SUM(ENERO:DICIEMBRE!O19)</f>
        <v>0</v>
      </c>
      <c r="P19" s="613">
        <f>SUM(ENERO:DICIEMBRE!P19)</f>
        <v>0</v>
      </c>
      <c r="Q19" s="613">
        <f>SUM(ENERO:DICIEMBRE!Q19)</f>
        <v>0</v>
      </c>
      <c r="R19" s="613">
        <f>SUM(ENERO:DICIEMBRE!R19)</f>
        <v>0</v>
      </c>
      <c r="S19" s="613">
        <f>SUM(ENERO:DICIEMBRE!S19)</f>
        <v>0</v>
      </c>
      <c r="T19" s="613">
        <f>SUM(ENERO:DICIEMBRE!T19)</f>
        <v>0</v>
      </c>
      <c r="U19" s="613">
        <f>SUM(ENERO:DICIEMBRE!U19)</f>
        <v>4</v>
      </c>
      <c r="V19" s="613">
        <f>SUM(ENERO:DICIEMBRE!V19)</f>
        <v>2</v>
      </c>
      <c r="W19" s="613">
        <f>SUM(ENERO:DICIEMBRE!W19)</f>
        <v>4</v>
      </c>
      <c r="X19" s="613">
        <f>SUM(ENERO:DICIEMBRE!X19)</f>
        <v>8</v>
      </c>
      <c r="Y19" s="613">
        <f>SUM(ENERO:DICIEMBRE!Y19)</f>
        <v>3</v>
      </c>
      <c r="Z19" s="613">
        <f>SUM(ENERO:DICIEMBRE!Z19)</f>
        <v>4</v>
      </c>
      <c r="AA19" s="613">
        <f>SUM(ENERO:DICIEMBRE!AA19)</f>
        <v>4</v>
      </c>
      <c r="AB19" s="613">
        <f>SUM(ENERO:DICIEMBRE!AB19)</f>
        <v>6</v>
      </c>
      <c r="AC19" s="613">
        <f>SUM(ENERO:DICIEMBRE!AC19)</f>
        <v>0</v>
      </c>
      <c r="AD19" s="613">
        <f>SUM(ENERO:DICIEMBRE!AD19)</f>
        <v>1</v>
      </c>
      <c r="AE19" s="613">
        <f>SUM(ENERO:DICIEMBRE!AE19)</f>
        <v>0</v>
      </c>
      <c r="AF19" s="613">
        <f>SUM(ENERO:DICIEMBRE!AF19)</f>
        <v>36</v>
      </c>
      <c r="AG19" s="613">
        <f>SUM(ENERO:DICIEMBRE!AG19)</f>
        <v>0</v>
      </c>
      <c r="AH19" s="613">
        <f>SUM(ENERO:DICIEMBRE!AH19)</f>
        <v>0</v>
      </c>
      <c r="AI19" s="613">
        <f>SUM(ENERO:DICIEMBRE!AI19)</f>
        <v>0</v>
      </c>
      <c r="AJ19" s="613">
        <f>SUM(ENERO:DICIEMBRE!AJ19)</f>
        <v>0</v>
      </c>
      <c r="AK19" s="613">
        <f>SUM(ENERO:DICIEMBRE!AK19)</f>
        <v>0</v>
      </c>
      <c r="AL19" s="66" t="str">
        <f>CA19&amp;CB19&amp;CC19&amp;CD19&amp;CE19&amp;CF19</f>
        <v/>
      </c>
      <c r="AM19" s="30"/>
      <c r="AN19" s="30"/>
      <c r="AO19" s="30"/>
      <c r="AP19" s="30"/>
      <c r="AQ19" s="30"/>
      <c r="AR19" s="30"/>
      <c r="AS19" s="30"/>
      <c r="AT19" s="30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4"/>
      <c r="BU19" s="4"/>
      <c r="BV19" s="4"/>
      <c r="BW19" s="4"/>
      <c r="CA19" s="31" t="str">
        <f t="shared" ref="CA19:CA37" si="13">IF(CG19=1,"* Las consultas de 60 años NO DEBEN ser mayor que el total de Consultas entre 20-64 Años. ","")</f>
        <v/>
      </c>
      <c r="CB19" s="31" t="str">
        <f>IF(CH19=1,"* Las actividades de usuarios en situación de discapacidad NO DEBEN superar el total. ","")</f>
        <v/>
      </c>
      <c r="CC19" s="31" t="str">
        <f>IF(AND(AE19="",D19&lt;&gt;0),"* Recuerde que las Embarazadas deben ser incluídas en el ingreso por rango Etario (Digite CEROS si no tiene). ",IF(F19&lt;AE19,"* Las Embarazadas NO DEBEN ser mayor al total de mujeres. ",""))</f>
        <v/>
      </c>
      <c r="CD19" s="31" t="str">
        <f>IF(AND(AF19="",D19&lt;&gt;0),"* No olvide digitar la columna Beneficiarios (Digite CEROS si no tiene). ",IF(D19&lt;AF19,"* El número de Beneficiarios NO DEBE ser mayor que el Total. ",""))</f>
        <v/>
      </c>
      <c r="CE19" s="31" t="str">
        <f>IF(AND(AJ19="",D19&lt;&gt;0),"* No olvide digitar la Población SENAME (Digite CEROS si no tiene). ",IF(D19&lt;AJ19,"* La Población SENAME NO DEBE ser mayor al Total. ",""))</f>
        <v/>
      </c>
      <c r="CF19" s="31" t="str">
        <f>IF(AND(AK19="",D19&lt;&gt;0),"* No olvide digitar la Población Migrante (Digite CEROS si no tiene). ",IF(D19&lt;AK19,"* La Población Migrante NO DEBE superar el Total. ",""))</f>
        <v/>
      </c>
      <c r="CG19" s="32">
        <f>IF(AG19&gt;(AA19+AB19),1,0)</f>
        <v>0</v>
      </c>
      <c r="CH19" s="32">
        <f>IF(D19&lt;AI19,1,0)</f>
        <v>0</v>
      </c>
      <c r="CI19" s="32">
        <f>IF(AND(AE19="",D19&lt;&gt;0),1,IF(F19&lt;AE19,1,0))</f>
        <v>0</v>
      </c>
      <c r="CJ19" s="32">
        <f>IF(AND(AF19="",D19&lt;&gt;0),1,IF(D19&lt;AF19,1,0))</f>
        <v>0</v>
      </c>
      <c r="CK19" s="32">
        <f>IF(AND(AJ19="",D19&lt;&gt;0),1,IF(D19&lt;AJ19,1,0))</f>
        <v>0</v>
      </c>
      <c r="CL19" s="32">
        <f>IF(AND(AK19="",D19&lt;&gt;0),1,IF(D19&lt;AK19,1,0))</f>
        <v>0</v>
      </c>
      <c r="CZ19" s="4"/>
      <c r="DA19" s="4"/>
      <c r="DN19" s="2"/>
    </row>
    <row r="20" spans="1:118" ht="16.149999999999999" customHeight="1" x14ac:dyDescent="0.2">
      <c r="A20" s="948" t="s">
        <v>36</v>
      </c>
      <c r="B20" s="949"/>
      <c r="C20" s="1063"/>
      <c r="D20" s="67">
        <f t="shared" si="12"/>
        <v>0</v>
      </c>
      <c r="E20" s="68">
        <f>SUM(U20+W20+Y20+AA20+AC20)</f>
        <v>0</v>
      </c>
      <c r="F20" s="69">
        <f>SUM(V20+X20+Z20+AB20+AD20)</f>
        <v>0</v>
      </c>
      <c r="G20" s="70"/>
      <c r="H20" s="71"/>
      <c r="I20" s="70"/>
      <c r="J20" s="72"/>
      <c r="K20" s="70"/>
      <c r="L20" s="72"/>
      <c r="M20" s="70"/>
      <c r="N20" s="72"/>
      <c r="O20" s="70"/>
      <c r="P20" s="72"/>
      <c r="Q20" s="70"/>
      <c r="R20" s="72"/>
      <c r="S20" s="70"/>
      <c r="T20" s="72"/>
      <c r="U20" s="613">
        <f>SUM(ENERO:DICIEMBRE!U20)</f>
        <v>0</v>
      </c>
      <c r="V20" s="613">
        <f>SUM(ENERO:DICIEMBRE!V20)</f>
        <v>0</v>
      </c>
      <c r="W20" s="613">
        <f>SUM(ENERO:DICIEMBRE!W20)</f>
        <v>0</v>
      </c>
      <c r="X20" s="613">
        <f>SUM(ENERO:DICIEMBRE!X20)</f>
        <v>0</v>
      </c>
      <c r="Y20" s="613">
        <f>SUM(ENERO:DICIEMBRE!Y20)</f>
        <v>0</v>
      </c>
      <c r="Z20" s="613">
        <f>SUM(ENERO:DICIEMBRE!Z20)</f>
        <v>0</v>
      </c>
      <c r="AA20" s="613">
        <f>SUM(ENERO:DICIEMBRE!AA20)</f>
        <v>0</v>
      </c>
      <c r="AB20" s="613">
        <f>SUM(ENERO:DICIEMBRE!AB20)</f>
        <v>0</v>
      </c>
      <c r="AC20" s="613">
        <f>SUM(ENERO:DICIEMBRE!AC20)</f>
        <v>0</v>
      </c>
      <c r="AD20" s="613">
        <f>SUM(ENERO:DICIEMBRE!AD20)</f>
        <v>0</v>
      </c>
      <c r="AE20" s="613">
        <f>SUM(ENERO:DICIEMBRE!AE20)</f>
        <v>0</v>
      </c>
      <c r="AF20" s="613">
        <f>SUM(ENERO:DICIEMBRE!AF20)</f>
        <v>0</v>
      </c>
      <c r="AG20" s="613">
        <f>SUM(ENERO:DICIEMBRE!AG20)</f>
        <v>0</v>
      </c>
      <c r="AH20" s="613">
        <f>SUM(ENERO:DICIEMBRE!AH20)</f>
        <v>0</v>
      </c>
      <c r="AI20" s="613">
        <f>SUM(ENERO:DICIEMBRE!AI20)</f>
        <v>0</v>
      </c>
      <c r="AJ20" s="613">
        <f>SUM(ENERO:DICIEMBRE!AJ20)</f>
        <v>0</v>
      </c>
      <c r="AK20" s="613">
        <f>SUM(ENERO:DICIEMBRE!AK20)</f>
        <v>0</v>
      </c>
      <c r="AL20" s="66" t="str">
        <f t="shared" ref="AL20:AL37" si="14">CA20&amp;CB20&amp;CC20&amp;CD20&amp;CE20&amp;CF20</f>
        <v/>
      </c>
      <c r="AM20" s="30"/>
      <c r="AN20" s="30"/>
      <c r="AO20" s="30"/>
      <c r="AP20" s="30"/>
      <c r="AQ20" s="30"/>
      <c r="AR20" s="30"/>
      <c r="AS20" s="30"/>
      <c r="AT20" s="30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4"/>
      <c r="BU20" s="4"/>
      <c r="BV20" s="4"/>
      <c r="BW20" s="4"/>
      <c r="CA20" s="31" t="str">
        <f t="shared" si="13"/>
        <v/>
      </c>
      <c r="CB20" s="31" t="str">
        <f t="shared" ref="CB20:CB37" si="15">IF(CH20=1,"* Las actividades de usuarios en situación de discapacidad NO DEBEN superar el total. ","")</f>
        <v/>
      </c>
      <c r="CC20" s="31" t="str">
        <f t="shared" ref="CC20:CC37" si="16">IF(AND(AE20="",D20&lt;&gt;0),"* Recuerde que las Embarazadas deben ser incluídas en el ingreso por rango Etario (Digite CEROS si no tiene). ",IF(F20&lt;AE20,"* Las Embarazadas NO DEBEN ser mayor al total de mujeres. ",""))</f>
        <v/>
      </c>
      <c r="CD20" s="31" t="str">
        <f t="shared" ref="CD20:CD37" si="17">IF(AND(AF20="",D20&lt;&gt;0),"* No olvide digitar la columna Beneficiarios (Digite CEROS si no tiene). ",IF(D20&lt;AF20,"* El número de Beneficiarios NO DEBE ser mayor que el Total. ",""))</f>
        <v/>
      </c>
      <c r="CE20" s="31" t="str">
        <f t="shared" ref="CE20:CE37" si="18">IF(AND(AJ20="",D20&lt;&gt;0),"* No olvide digitar la Población SENAME (Digite CEROS si no tiene). ",IF(D20&lt;AJ20,"* La Población SENAME NO DEBE ser mayor al Total. ",""))</f>
        <v/>
      </c>
      <c r="CF20" s="31" t="str">
        <f t="shared" ref="CF20:CF37" si="19">IF(AND(AK20="",D20&lt;&gt;0),"* No olvide digitar la Población Migrante (Digite CEROS si no tiene). ",IF(D20&lt;AK20,"* La Población Migrante NO DEBE superar el Total. ",""))</f>
        <v/>
      </c>
      <c r="CG20" s="32">
        <f t="shared" ref="CG20:CG37" si="20">IF(AG20&gt;(AA20+AB20),1,0)</f>
        <v>0</v>
      </c>
      <c r="CH20" s="32">
        <f t="shared" ref="CH20:CH37" si="21">IF(D20&lt;AI20,1,0)</f>
        <v>0</v>
      </c>
      <c r="CI20" s="32">
        <f t="shared" ref="CI20:CI37" si="22">IF(AND(AE20="",D20&lt;&gt;0),1,IF(F20&lt;AE20,1,0))</f>
        <v>0</v>
      </c>
      <c r="CJ20" s="32">
        <f t="shared" ref="CJ20:CJ37" si="23">IF(AND(AF20="",D20&lt;&gt;0),1,IF(D20&lt;AF20,1,0))</f>
        <v>0</v>
      </c>
      <c r="CK20" s="32">
        <f t="shared" ref="CK20:CK37" si="24">IF(AND(AJ20="",D20&lt;&gt;0),1,IF(D20&lt;AJ20,1,0))</f>
        <v>0</v>
      </c>
      <c r="CL20" s="32">
        <f t="shared" ref="CL20:CL37" si="25">IF(AND(AK20="",D20&lt;&gt;0),1,IF(D20&lt;AK20,1,0))</f>
        <v>0</v>
      </c>
      <c r="CZ20" s="4"/>
      <c r="DA20" s="4"/>
      <c r="DN20" s="2"/>
    </row>
    <row r="21" spans="1:118" ht="16.149999999999999" customHeight="1" x14ac:dyDescent="0.2">
      <c r="A21" s="1056"/>
      <c r="B21" s="1057"/>
      <c r="C21" s="1058"/>
      <c r="D21" s="75"/>
      <c r="E21" s="76"/>
      <c r="F21" s="77"/>
      <c r="G21" s="75"/>
      <c r="H21" s="78"/>
      <c r="I21" s="75"/>
      <c r="J21" s="79"/>
      <c r="K21" s="75"/>
      <c r="L21" s="79"/>
      <c r="M21" s="75"/>
      <c r="N21" s="79"/>
      <c r="O21" s="75"/>
      <c r="P21" s="79"/>
      <c r="Q21" s="75"/>
      <c r="R21" s="79"/>
      <c r="S21" s="75"/>
      <c r="T21" s="79"/>
      <c r="U21" s="75"/>
      <c r="V21" s="79"/>
      <c r="W21" s="75"/>
      <c r="X21" s="79"/>
      <c r="Y21" s="75"/>
      <c r="Z21" s="79"/>
      <c r="AA21" s="75"/>
      <c r="AB21" s="79"/>
      <c r="AC21" s="75"/>
      <c r="AD21" s="79"/>
      <c r="AE21" s="75"/>
      <c r="AF21" s="79"/>
      <c r="AG21" s="75"/>
      <c r="AH21" s="79"/>
      <c r="AI21" s="75"/>
      <c r="AJ21" s="75"/>
      <c r="AK21" s="75"/>
      <c r="AL21" s="66" t="str">
        <f t="shared" si="14"/>
        <v/>
      </c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4"/>
      <c r="BU21" s="4"/>
      <c r="BV21" s="4"/>
      <c r="BW21" s="81"/>
      <c r="BX21" s="81"/>
      <c r="BY21" s="81"/>
      <c r="CA21" s="31" t="str">
        <f t="shared" si="13"/>
        <v/>
      </c>
      <c r="CB21" s="31" t="str">
        <f t="shared" si="15"/>
        <v/>
      </c>
      <c r="CC21" s="31" t="str">
        <f t="shared" si="16"/>
        <v/>
      </c>
      <c r="CD21" s="31" t="str">
        <f t="shared" si="17"/>
        <v/>
      </c>
      <c r="CE21" s="31" t="str">
        <f t="shared" si="18"/>
        <v/>
      </c>
      <c r="CF21" s="31" t="str">
        <f t="shared" si="19"/>
        <v/>
      </c>
      <c r="CG21" s="32">
        <f t="shared" si="20"/>
        <v>0</v>
      </c>
      <c r="CH21" s="32">
        <f t="shared" si="21"/>
        <v>0</v>
      </c>
      <c r="CI21" s="32">
        <f t="shared" si="22"/>
        <v>0</v>
      </c>
      <c r="CJ21" s="32">
        <f t="shared" si="23"/>
        <v>0</v>
      </c>
      <c r="CK21" s="32">
        <f t="shared" si="24"/>
        <v>0</v>
      </c>
      <c r="CL21" s="32">
        <f t="shared" si="25"/>
        <v>0</v>
      </c>
      <c r="CM21" s="82"/>
      <c r="CN21" s="82"/>
      <c r="CO21" s="82"/>
      <c r="CZ21" s="4"/>
      <c r="DA21" s="4"/>
      <c r="DN21" s="2"/>
    </row>
    <row r="22" spans="1:118" ht="16.149999999999999" customHeight="1" x14ac:dyDescent="0.2">
      <c r="A22" s="879" t="s">
        <v>37</v>
      </c>
      <c r="B22" s="880"/>
      <c r="C22" s="881"/>
      <c r="D22" s="59">
        <f t="shared" si="12"/>
        <v>0</v>
      </c>
      <c r="E22" s="60">
        <f t="shared" ref="E22:E29" si="26">SUM(G22+I22+K22+M22+O22+Q22+S22+U22+W22+Y22+AA22+AC22)</f>
        <v>0</v>
      </c>
      <c r="F22" s="61">
        <f t="shared" ref="F22:F29" si="27">SUM(H22+J22+L22+N22+P22+R22+T22+V22+X22+Z22+AB22+AD22)</f>
        <v>0</v>
      </c>
      <c r="G22" s="613">
        <f>SUM(ENERO:DICIEMBRE!G22)</f>
        <v>0</v>
      </c>
      <c r="H22" s="613">
        <f>SUM(ENERO:DICIEMBRE!H22)</f>
        <v>0</v>
      </c>
      <c r="I22" s="613">
        <f>SUM(ENERO:DICIEMBRE!I22)</f>
        <v>0</v>
      </c>
      <c r="J22" s="613">
        <f>SUM(ENERO:DICIEMBRE!J22)</f>
        <v>0</v>
      </c>
      <c r="K22" s="613">
        <f>SUM(ENERO:DICIEMBRE!K22)</f>
        <v>0</v>
      </c>
      <c r="L22" s="613">
        <f>SUM(ENERO:DICIEMBRE!L22)</f>
        <v>0</v>
      </c>
      <c r="M22" s="613">
        <f>SUM(ENERO:DICIEMBRE!M22)</f>
        <v>0</v>
      </c>
      <c r="N22" s="613">
        <f>SUM(ENERO:DICIEMBRE!N22)</f>
        <v>0</v>
      </c>
      <c r="O22" s="613">
        <f>SUM(ENERO:DICIEMBRE!O22)</f>
        <v>0</v>
      </c>
      <c r="P22" s="613">
        <f>SUM(ENERO:DICIEMBRE!P22)</f>
        <v>0</v>
      </c>
      <c r="Q22" s="613">
        <f>SUM(ENERO:DICIEMBRE!Q22)</f>
        <v>0</v>
      </c>
      <c r="R22" s="613">
        <f>SUM(ENERO:DICIEMBRE!R22)</f>
        <v>0</v>
      </c>
      <c r="S22" s="613">
        <f>SUM(ENERO:DICIEMBRE!S22)</f>
        <v>0</v>
      </c>
      <c r="T22" s="613">
        <f>SUM(ENERO:DICIEMBRE!T22)</f>
        <v>0</v>
      </c>
      <c r="U22" s="613">
        <f>SUM(ENERO:DICIEMBRE!U22)</f>
        <v>0</v>
      </c>
      <c r="V22" s="613">
        <f>SUM(ENERO:DICIEMBRE!V22)</f>
        <v>0</v>
      </c>
      <c r="W22" s="613">
        <f>SUM(ENERO:DICIEMBRE!W22)</f>
        <v>0</v>
      </c>
      <c r="X22" s="613">
        <f>SUM(ENERO:DICIEMBRE!X22)</f>
        <v>0</v>
      </c>
      <c r="Y22" s="613">
        <f>SUM(ENERO:DICIEMBRE!Y22)</f>
        <v>0</v>
      </c>
      <c r="Z22" s="613">
        <f>SUM(ENERO:DICIEMBRE!Z22)</f>
        <v>0</v>
      </c>
      <c r="AA22" s="613">
        <f>SUM(ENERO:DICIEMBRE!AA22)</f>
        <v>0</v>
      </c>
      <c r="AB22" s="613">
        <f>SUM(ENERO:DICIEMBRE!AB22)</f>
        <v>0</v>
      </c>
      <c r="AC22" s="613">
        <f>SUM(ENERO:DICIEMBRE!AC22)</f>
        <v>0</v>
      </c>
      <c r="AD22" s="613">
        <f>SUM(ENERO:DICIEMBRE!AD22)</f>
        <v>0</v>
      </c>
      <c r="AE22" s="613">
        <f>SUM(ENERO:DICIEMBRE!AE22)</f>
        <v>0</v>
      </c>
      <c r="AF22" s="613">
        <f>SUM(ENERO:DICIEMBRE!AF22)</f>
        <v>0</v>
      </c>
      <c r="AG22" s="613">
        <f>SUM(ENERO:DICIEMBRE!AG22)</f>
        <v>0</v>
      </c>
      <c r="AH22" s="613">
        <f>SUM(ENERO:DICIEMBRE!AH22)</f>
        <v>0</v>
      </c>
      <c r="AI22" s="613">
        <f>SUM(ENERO:DICIEMBRE!AI22)</f>
        <v>0</v>
      </c>
      <c r="AJ22" s="613">
        <f>SUM(ENERO:DICIEMBRE!AJ22)</f>
        <v>0</v>
      </c>
      <c r="AK22" s="613">
        <f>SUM(ENERO:DICIEMBRE!AK22)</f>
        <v>0</v>
      </c>
      <c r="AL22" s="66" t="str">
        <f t="shared" si="14"/>
        <v/>
      </c>
      <c r="AM22" s="30"/>
      <c r="AN22" s="30"/>
      <c r="AO22" s="30"/>
      <c r="AP22" s="30"/>
      <c r="AQ22" s="30"/>
      <c r="AR22" s="30"/>
      <c r="AS22" s="30"/>
      <c r="AT22" s="30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4"/>
      <c r="BU22" s="4"/>
      <c r="BV22" s="4"/>
      <c r="BW22" s="4"/>
      <c r="CA22" s="31" t="str">
        <f t="shared" si="13"/>
        <v/>
      </c>
      <c r="CB22" s="31" t="str">
        <f t="shared" si="15"/>
        <v/>
      </c>
      <c r="CC22" s="31" t="str">
        <f t="shared" si="16"/>
        <v/>
      </c>
      <c r="CD22" s="31" t="str">
        <f t="shared" si="17"/>
        <v/>
      </c>
      <c r="CE22" s="31" t="str">
        <f t="shared" si="18"/>
        <v/>
      </c>
      <c r="CF22" s="31" t="str">
        <f t="shared" si="19"/>
        <v/>
      </c>
      <c r="CG22" s="32">
        <f t="shared" si="20"/>
        <v>0</v>
      </c>
      <c r="CH22" s="32">
        <f t="shared" si="21"/>
        <v>0</v>
      </c>
      <c r="CI22" s="32">
        <f t="shared" si="22"/>
        <v>0</v>
      </c>
      <c r="CJ22" s="32">
        <f t="shared" si="23"/>
        <v>0</v>
      </c>
      <c r="CK22" s="32">
        <f t="shared" si="24"/>
        <v>0</v>
      </c>
      <c r="CL22" s="32">
        <f t="shared" si="25"/>
        <v>0</v>
      </c>
      <c r="CZ22" s="4"/>
      <c r="DA22" s="4"/>
      <c r="DN22" s="2"/>
    </row>
    <row r="23" spans="1:118" ht="16.149999999999999" customHeight="1" x14ac:dyDescent="0.2">
      <c r="A23" s="882" t="s">
        <v>38</v>
      </c>
      <c r="B23" s="883"/>
      <c r="C23" s="884"/>
      <c r="D23" s="83">
        <f t="shared" si="12"/>
        <v>188</v>
      </c>
      <c r="E23" s="84">
        <f>SUM(G23+I23+K23+M23+O23+Q23+S23+U23+W23+Y23+AA23+AC23)</f>
        <v>90</v>
      </c>
      <c r="F23" s="85">
        <f t="shared" si="27"/>
        <v>98</v>
      </c>
      <c r="G23" s="613">
        <f>SUM(ENERO:DICIEMBRE!G23)</f>
        <v>0</v>
      </c>
      <c r="H23" s="613">
        <f>SUM(ENERO:DICIEMBRE!H23)</f>
        <v>0</v>
      </c>
      <c r="I23" s="613">
        <f>SUM(ENERO:DICIEMBRE!I23)</f>
        <v>0</v>
      </c>
      <c r="J23" s="613">
        <f>SUM(ENERO:DICIEMBRE!J23)</f>
        <v>0</v>
      </c>
      <c r="K23" s="613">
        <f>SUM(ENERO:DICIEMBRE!K23)</f>
        <v>1</v>
      </c>
      <c r="L23" s="613">
        <f>SUM(ENERO:DICIEMBRE!L23)</f>
        <v>1</v>
      </c>
      <c r="M23" s="613">
        <f>SUM(ENERO:DICIEMBRE!M23)</f>
        <v>1</v>
      </c>
      <c r="N23" s="613">
        <f>SUM(ENERO:DICIEMBRE!N23)</f>
        <v>0</v>
      </c>
      <c r="O23" s="613">
        <f>SUM(ENERO:DICIEMBRE!O23)</f>
        <v>2</v>
      </c>
      <c r="P23" s="613">
        <f>SUM(ENERO:DICIEMBRE!P23)</f>
        <v>9</v>
      </c>
      <c r="Q23" s="613">
        <f>SUM(ENERO:DICIEMBRE!Q23)</f>
        <v>6</v>
      </c>
      <c r="R23" s="613">
        <f>SUM(ENERO:DICIEMBRE!R23)</f>
        <v>3</v>
      </c>
      <c r="S23" s="613">
        <f>SUM(ENERO:DICIEMBRE!S23)</f>
        <v>2</v>
      </c>
      <c r="T23" s="613">
        <f>SUM(ENERO:DICIEMBRE!T23)</f>
        <v>2</v>
      </c>
      <c r="U23" s="613">
        <f>SUM(ENERO:DICIEMBRE!U23)</f>
        <v>5</v>
      </c>
      <c r="V23" s="613">
        <f>SUM(ENERO:DICIEMBRE!V23)</f>
        <v>25</v>
      </c>
      <c r="W23" s="613">
        <f>SUM(ENERO:DICIEMBRE!W23)</f>
        <v>61</v>
      </c>
      <c r="X23" s="613">
        <f>SUM(ENERO:DICIEMBRE!X23)</f>
        <v>54</v>
      </c>
      <c r="Y23" s="613">
        <f>SUM(ENERO:DICIEMBRE!Y23)</f>
        <v>12</v>
      </c>
      <c r="Z23" s="613">
        <f>SUM(ENERO:DICIEMBRE!Z23)</f>
        <v>4</v>
      </c>
      <c r="AA23" s="613">
        <f>SUM(ENERO:DICIEMBRE!AA23)</f>
        <v>0</v>
      </c>
      <c r="AB23" s="613">
        <f>SUM(ENERO:DICIEMBRE!AB23)</f>
        <v>0</v>
      </c>
      <c r="AC23" s="613">
        <f>SUM(ENERO:DICIEMBRE!AC23)</f>
        <v>0</v>
      </c>
      <c r="AD23" s="613">
        <f>SUM(ENERO:DICIEMBRE!AD23)</f>
        <v>0</v>
      </c>
      <c r="AE23" s="613">
        <f>SUM(ENERO:DICIEMBRE!AE23)</f>
        <v>0</v>
      </c>
      <c r="AF23" s="613">
        <f>SUM(ENERO:DICIEMBRE!AF23)</f>
        <v>188</v>
      </c>
      <c r="AG23" s="613">
        <f>SUM(ENERO:DICIEMBRE!AG23)</f>
        <v>0</v>
      </c>
      <c r="AH23" s="613">
        <f>SUM(ENERO:DICIEMBRE!AH23)</f>
        <v>0</v>
      </c>
      <c r="AI23" s="613">
        <f>SUM(ENERO:DICIEMBRE!AI23)</f>
        <v>0</v>
      </c>
      <c r="AJ23" s="613">
        <f>SUM(ENERO:DICIEMBRE!AJ23)</f>
        <v>0</v>
      </c>
      <c r="AK23" s="613">
        <f>SUM(ENERO:DICIEMBRE!AK23)</f>
        <v>0</v>
      </c>
      <c r="AL23" s="66" t="str">
        <f t="shared" si="14"/>
        <v/>
      </c>
      <c r="AM23" s="30"/>
      <c r="AN23" s="30"/>
      <c r="AO23" s="30"/>
      <c r="AP23" s="30"/>
      <c r="AQ23" s="30"/>
      <c r="AR23" s="30"/>
      <c r="AS23" s="30"/>
      <c r="AT23" s="30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4"/>
      <c r="BU23" s="4"/>
      <c r="BV23" s="4"/>
      <c r="BW23" s="4"/>
      <c r="CA23" s="31" t="str">
        <f t="shared" si="13"/>
        <v/>
      </c>
      <c r="CB23" s="31" t="str">
        <f t="shared" si="15"/>
        <v/>
      </c>
      <c r="CC23" s="31" t="str">
        <f t="shared" si="16"/>
        <v/>
      </c>
      <c r="CD23" s="31" t="str">
        <f t="shared" si="17"/>
        <v/>
      </c>
      <c r="CE23" s="31" t="str">
        <f t="shared" si="18"/>
        <v/>
      </c>
      <c r="CF23" s="31" t="str">
        <f t="shared" si="19"/>
        <v/>
      </c>
      <c r="CG23" s="32">
        <f t="shared" si="20"/>
        <v>0</v>
      </c>
      <c r="CH23" s="32">
        <f t="shared" si="21"/>
        <v>0</v>
      </c>
      <c r="CI23" s="32">
        <f t="shared" si="22"/>
        <v>0</v>
      </c>
      <c r="CJ23" s="32">
        <f t="shared" si="23"/>
        <v>0</v>
      </c>
      <c r="CK23" s="32">
        <f t="shared" si="24"/>
        <v>0</v>
      </c>
      <c r="CL23" s="32">
        <f t="shared" si="25"/>
        <v>0</v>
      </c>
      <c r="CZ23" s="4"/>
      <c r="DA23" s="4"/>
      <c r="DN23" s="2"/>
    </row>
    <row r="24" spans="1:118" ht="16.149999999999999" customHeight="1" x14ac:dyDescent="0.2">
      <c r="A24" s="882" t="s">
        <v>39</v>
      </c>
      <c r="B24" s="883"/>
      <c r="C24" s="884"/>
      <c r="D24" s="83">
        <f t="shared" si="12"/>
        <v>13</v>
      </c>
      <c r="E24" s="84">
        <f t="shared" si="26"/>
        <v>5</v>
      </c>
      <c r="F24" s="85">
        <f t="shared" si="27"/>
        <v>8</v>
      </c>
      <c r="G24" s="613">
        <f>SUM(ENERO:DICIEMBRE!G24)</f>
        <v>0</v>
      </c>
      <c r="H24" s="613">
        <f>SUM(ENERO:DICIEMBRE!H24)</f>
        <v>0</v>
      </c>
      <c r="I24" s="613">
        <f>SUM(ENERO:DICIEMBRE!I24)</f>
        <v>0</v>
      </c>
      <c r="J24" s="613">
        <f>SUM(ENERO:DICIEMBRE!J24)</f>
        <v>0</v>
      </c>
      <c r="K24" s="613">
        <f>SUM(ENERO:DICIEMBRE!K24)</f>
        <v>0</v>
      </c>
      <c r="L24" s="613">
        <f>SUM(ENERO:DICIEMBRE!L24)</f>
        <v>1</v>
      </c>
      <c r="M24" s="613">
        <f>SUM(ENERO:DICIEMBRE!M24)</f>
        <v>0</v>
      </c>
      <c r="N24" s="613">
        <f>SUM(ENERO:DICIEMBRE!N24)</f>
        <v>0</v>
      </c>
      <c r="O24" s="613">
        <f>SUM(ENERO:DICIEMBRE!O24)</f>
        <v>0</v>
      </c>
      <c r="P24" s="613">
        <f>SUM(ENERO:DICIEMBRE!P24)</f>
        <v>1</v>
      </c>
      <c r="Q24" s="613">
        <f>SUM(ENERO:DICIEMBRE!Q24)</f>
        <v>0</v>
      </c>
      <c r="R24" s="613">
        <f>SUM(ENERO:DICIEMBRE!R24)</f>
        <v>0</v>
      </c>
      <c r="S24" s="613">
        <f>SUM(ENERO:DICIEMBRE!S24)</f>
        <v>0</v>
      </c>
      <c r="T24" s="613">
        <f>SUM(ENERO:DICIEMBRE!T24)</f>
        <v>0</v>
      </c>
      <c r="U24" s="613">
        <f>SUM(ENERO:DICIEMBRE!U24)</f>
        <v>1</v>
      </c>
      <c r="V24" s="613">
        <f>SUM(ENERO:DICIEMBRE!V24)</f>
        <v>1</v>
      </c>
      <c r="W24" s="613">
        <f>SUM(ENERO:DICIEMBRE!W24)</f>
        <v>3</v>
      </c>
      <c r="X24" s="613">
        <f>SUM(ENERO:DICIEMBRE!X24)</f>
        <v>2</v>
      </c>
      <c r="Y24" s="613">
        <f>SUM(ENERO:DICIEMBRE!Y24)</f>
        <v>1</v>
      </c>
      <c r="Z24" s="613">
        <f>SUM(ENERO:DICIEMBRE!Z24)</f>
        <v>1</v>
      </c>
      <c r="AA24" s="613">
        <f>SUM(ENERO:DICIEMBRE!AA24)</f>
        <v>0</v>
      </c>
      <c r="AB24" s="613">
        <f>SUM(ENERO:DICIEMBRE!AB24)</f>
        <v>1</v>
      </c>
      <c r="AC24" s="613">
        <f>SUM(ENERO:DICIEMBRE!AC24)</f>
        <v>0</v>
      </c>
      <c r="AD24" s="613">
        <f>SUM(ENERO:DICIEMBRE!AD24)</f>
        <v>1</v>
      </c>
      <c r="AE24" s="613">
        <f>SUM(ENERO:DICIEMBRE!AE24)</f>
        <v>0</v>
      </c>
      <c r="AF24" s="613">
        <f>SUM(ENERO:DICIEMBRE!AF24)</f>
        <v>13</v>
      </c>
      <c r="AG24" s="613">
        <f>SUM(ENERO:DICIEMBRE!AG24)</f>
        <v>0</v>
      </c>
      <c r="AH24" s="613">
        <f>SUM(ENERO:DICIEMBRE!AH24)</f>
        <v>0</v>
      </c>
      <c r="AI24" s="613">
        <f>SUM(ENERO:DICIEMBRE!AI24)</f>
        <v>0</v>
      </c>
      <c r="AJ24" s="613">
        <f>SUM(ENERO:DICIEMBRE!AJ24)</f>
        <v>0</v>
      </c>
      <c r="AK24" s="613">
        <f>SUM(ENERO:DICIEMBRE!AK24)</f>
        <v>0</v>
      </c>
      <c r="AL24" s="66" t="str">
        <f t="shared" si="14"/>
        <v/>
      </c>
      <c r="AM24" s="30"/>
      <c r="AN24" s="30"/>
      <c r="AO24" s="30"/>
      <c r="AP24" s="30"/>
      <c r="AQ24" s="30"/>
      <c r="AR24" s="30"/>
      <c r="AS24" s="30"/>
      <c r="AT24" s="30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4"/>
      <c r="BU24" s="4"/>
      <c r="BV24" s="4"/>
      <c r="BW24" s="4"/>
      <c r="CA24" s="31" t="str">
        <f t="shared" si="13"/>
        <v/>
      </c>
      <c r="CB24" s="31" t="str">
        <f t="shared" si="15"/>
        <v/>
      </c>
      <c r="CC24" s="31" t="str">
        <f t="shared" si="16"/>
        <v/>
      </c>
      <c r="CD24" s="31" t="str">
        <f t="shared" si="17"/>
        <v/>
      </c>
      <c r="CE24" s="31" t="str">
        <f t="shared" si="18"/>
        <v/>
      </c>
      <c r="CF24" s="31" t="str">
        <f t="shared" si="19"/>
        <v/>
      </c>
      <c r="CG24" s="32">
        <f t="shared" si="20"/>
        <v>0</v>
      </c>
      <c r="CH24" s="32">
        <f t="shared" si="21"/>
        <v>0</v>
      </c>
      <c r="CI24" s="32">
        <f t="shared" si="22"/>
        <v>0</v>
      </c>
      <c r="CJ24" s="32">
        <f t="shared" si="23"/>
        <v>0</v>
      </c>
      <c r="CK24" s="32">
        <f t="shared" si="24"/>
        <v>0</v>
      </c>
      <c r="CL24" s="32">
        <f t="shared" si="25"/>
        <v>0</v>
      </c>
      <c r="CZ24" s="4"/>
      <c r="DA24" s="4"/>
      <c r="DN24" s="2"/>
    </row>
    <row r="25" spans="1:118" ht="16.149999999999999" customHeight="1" x14ac:dyDescent="0.2">
      <c r="A25" s="882" t="s">
        <v>40</v>
      </c>
      <c r="B25" s="883"/>
      <c r="C25" s="884"/>
      <c r="D25" s="83">
        <f t="shared" si="12"/>
        <v>140</v>
      </c>
      <c r="E25" s="84">
        <f t="shared" si="26"/>
        <v>35</v>
      </c>
      <c r="F25" s="85">
        <f t="shared" si="27"/>
        <v>105</v>
      </c>
      <c r="G25" s="613">
        <f>SUM(ENERO:DICIEMBRE!G25)</f>
        <v>0</v>
      </c>
      <c r="H25" s="613">
        <f>SUM(ENERO:DICIEMBRE!H25)</f>
        <v>0</v>
      </c>
      <c r="I25" s="613">
        <f>SUM(ENERO:DICIEMBRE!I25)</f>
        <v>0</v>
      </c>
      <c r="J25" s="613">
        <f>SUM(ENERO:DICIEMBRE!J25)</f>
        <v>0</v>
      </c>
      <c r="K25" s="613">
        <f>SUM(ENERO:DICIEMBRE!K25)</f>
        <v>0</v>
      </c>
      <c r="L25" s="613">
        <f>SUM(ENERO:DICIEMBRE!L25)</f>
        <v>0</v>
      </c>
      <c r="M25" s="613">
        <f>SUM(ENERO:DICIEMBRE!M25)</f>
        <v>0</v>
      </c>
      <c r="N25" s="613">
        <f>SUM(ENERO:DICIEMBRE!N25)</f>
        <v>0</v>
      </c>
      <c r="O25" s="613">
        <f>SUM(ENERO:DICIEMBRE!O25)</f>
        <v>0</v>
      </c>
      <c r="P25" s="613">
        <f>SUM(ENERO:DICIEMBRE!P25)</f>
        <v>0</v>
      </c>
      <c r="Q25" s="613">
        <f>SUM(ENERO:DICIEMBRE!Q25)</f>
        <v>0</v>
      </c>
      <c r="R25" s="613">
        <f>SUM(ENERO:DICIEMBRE!R25)</f>
        <v>0</v>
      </c>
      <c r="S25" s="613">
        <f>SUM(ENERO:DICIEMBRE!S25)</f>
        <v>0</v>
      </c>
      <c r="T25" s="613">
        <f>SUM(ENERO:DICIEMBRE!T25)</f>
        <v>0</v>
      </c>
      <c r="U25" s="613">
        <f>SUM(ENERO:DICIEMBRE!U25)</f>
        <v>1</v>
      </c>
      <c r="V25" s="613">
        <f>SUM(ENERO:DICIEMBRE!V25)</f>
        <v>0</v>
      </c>
      <c r="W25" s="613">
        <f>SUM(ENERO:DICIEMBRE!W25)</f>
        <v>3</v>
      </c>
      <c r="X25" s="613">
        <f>SUM(ENERO:DICIEMBRE!X25)</f>
        <v>5</v>
      </c>
      <c r="Y25" s="613">
        <f>SUM(ENERO:DICIEMBRE!Y25)</f>
        <v>4</v>
      </c>
      <c r="Z25" s="613">
        <f>SUM(ENERO:DICIEMBRE!Z25)</f>
        <v>9</v>
      </c>
      <c r="AA25" s="613">
        <f>SUM(ENERO:DICIEMBRE!AA25)</f>
        <v>27</v>
      </c>
      <c r="AB25" s="613">
        <f>SUM(ENERO:DICIEMBRE!AB25)</f>
        <v>90</v>
      </c>
      <c r="AC25" s="613">
        <f>SUM(ENERO:DICIEMBRE!AC25)</f>
        <v>0</v>
      </c>
      <c r="AD25" s="613">
        <f>SUM(ENERO:DICIEMBRE!AD25)</f>
        <v>1</v>
      </c>
      <c r="AE25" s="613">
        <f>SUM(ENERO:DICIEMBRE!AE25)</f>
        <v>0</v>
      </c>
      <c r="AF25" s="613">
        <f>SUM(ENERO:DICIEMBRE!AF25)</f>
        <v>140</v>
      </c>
      <c r="AG25" s="613">
        <f>SUM(ENERO:DICIEMBRE!AG25)</f>
        <v>0</v>
      </c>
      <c r="AH25" s="613">
        <f>SUM(ENERO:DICIEMBRE!AH25)</f>
        <v>0</v>
      </c>
      <c r="AI25" s="613">
        <f>SUM(ENERO:DICIEMBRE!AI25)</f>
        <v>0</v>
      </c>
      <c r="AJ25" s="613">
        <f>SUM(ENERO:DICIEMBRE!AJ25)</f>
        <v>0</v>
      </c>
      <c r="AK25" s="613">
        <f>SUM(ENERO:DICIEMBRE!AK25)</f>
        <v>0</v>
      </c>
      <c r="AL25" s="66" t="str">
        <f t="shared" si="14"/>
        <v/>
      </c>
      <c r="AM25" s="30"/>
      <c r="AN25" s="30"/>
      <c r="AO25" s="30"/>
      <c r="AP25" s="30"/>
      <c r="AQ25" s="30"/>
      <c r="AR25" s="30"/>
      <c r="AS25" s="30"/>
      <c r="AT25" s="30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4"/>
      <c r="BU25" s="4"/>
      <c r="BV25" s="4"/>
      <c r="BW25" s="4"/>
      <c r="CA25" s="31" t="str">
        <f t="shared" si="13"/>
        <v/>
      </c>
      <c r="CB25" s="31" t="str">
        <f t="shared" si="15"/>
        <v/>
      </c>
      <c r="CC25" s="31" t="str">
        <f t="shared" si="16"/>
        <v/>
      </c>
      <c r="CD25" s="31" t="str">
        <f t="shared" si="17"/>
        <v/>
      </c>
      <c r="CE25" s="31" t="str">
        <f t="shared" si="18"/>
        <v/>
      </c>
      <c r="CF25" s="31" t="str">
        <f t="shared" si="19"/>
        <v/>
      </c>
      <c r="CG25" s="32">
        <f t="shared" si="20"/>
        <v>0</v>
      </c>
      <c r="CH25" s="32">
        <f t="shared" si="21"/>
        <v>0</v>
      </c>
      <c r="CI25" s="32">
        <f t="shared" si="22"/>
        <v>0</v>
      </c>
      <c r="CJ25" s="32">
        <f t="shared" si="23"/>
        <v>0</v>
      </c>
      <c r="CK25" s="32">
        <f t="shared" si="24"/>
        <v>0</v>
      </c>
      <c r="CL25" s="32">
        <f t="shared" si="25"/>
        <v>0</v>
      </c>
      <c r="CZ25" s="4"/>
      <c r="DA25" s="4"/>
      <c r="DN25" s="2"/>
    </row>
    <row r="26" spans="1:118" ht="16.149999999999999" customHeight="1" x14ac:dyDescent="0.2">
      <c r="A26" s="882" t="s">
        <v>41</v>
      </c>
      <c r="B26" s="883"/>
      <c r="C26" s="884"/>
      <c r="D26" s="83">
        <f t="shared" si="12"/>
        <v>0</v>
      </c>
      <c r="E26" s="84">
        <f t="shared" si="26"/>
        <v>0</v>
      </c>
      <c r="F26" s="85">
        <f t="shared" si="27"/>
        <v>0</v>
      </c>
      <c r="G26" s="613">
        <f>SUM(ENERO:DICIEMBRE!G26)</f>
        <v>0</v>
      </c>
      <c r="H26" s="613">
        <f>SUM(ENERO:DICIEMBRE!H26)</f>
        <v>0</v>
      </c>
      <c r="I26" s="613">
        <f>SUM(ENERO:DICIEMBRE!I26)</f>
        <v>0</v>
      </c>
      <c r="J26" s="613">
        <f>SUM(ENERO:DICIEMBRE!J26)</f>
        <v>0</v>
      </c>
      <c r="K26" s="613">
        <f>SUM(ENERO:DICIEMBRE!K26)</f>
        <v>0</v>
      </c>
      <c r="L26" s="613">
        <f>SUM(ENERO:DICIEMBRE!L26)</f>
        <v>0</v>
      </c>
      <c r="M26" s="613">
        <f>SUM(ENERO:DICIEMBRE!M26)</f>
        <v>0</v>
      </c>
      <c r="N26" s="613">
        <f>SUM(ENERO:DICIEMBRE!N26)</f>
        <v>0</v>
      </c>
      <c r="O26" s="613">
        <f>SUM(ENERO:DICIEMBRE!O26)</f>
        <v>0</v>
      </c>
      <c r="P26" s="613">
        <f>SUM(ENERO:DICIEMBRE!P26)</f>
        <v>0</v>
      </c>
      <c r="Q26" s="613">
        <f>SUM(ENERO:DICIEMBRE!Q26)</f>
        <v>0</v>
      </c>
      <c r="R26" s="613">
        <f>SUM(ENERO:DICIEMBRE!R26)</f>
        <v>0</v>
      </c>
      <c r="S26" s="613">
        <f>SUM(ENERO:DICIEMBRE!S26)</f>
        <v>0</v>
      </c>
      <c r="T26" s="613">
        <f>SUM(ENERO:DICIEMBRE!T26)</f>
        <v>0</v>
      </c>
      <c r="U26" s="613">
        <f>SUM(ENERO:DICIEMBRE!U26)</f>
        <v>0</v>
      </c>
      <c r="V26" s="613">
        <f>SUM(ENERO:DICIEMBRE!V26)</f>
        <v>0</v>
      </c>
      <c r="W26" s="613">
        <f>SUM(ENERO:DICIEMBRE!W26)</f>
        <v>0</v>
      </c>
      <c r="X26" s="613">
        <f>SUM(ENERO:DICIEMBRE!X26)</f>
        <v>0</v>
      </c>
      <c r="Y26" s="613">
        <f>SUM(ENERO:DICIEMBRE!Y26)</f>
        <v>0</v>
      </c>
      <c r="Z26" s="613">
        <f>SUM(ENERO:DICIEMBRE!Z26)</f>
        <v>0</v>
      </c>
      <c r="AA26" s="613">
        <f>SUM(ENERO:DICIEMBRE!AA26)</f>
        <v>0</v>
      </c>
      <c r="AB26" s="613">
        <f>SUM(ENERO:DICIEMBRE!AB26)</f>
        <v>0</v>
      </c>
      <c r="AC26" s="613">
        <f>SUM(ENERO:DICIEMBRE!AC26)</f>
        <v>0</v>
      </c>
      <c r="AD26" s="613">
        <f>SUM(ENERO:DICIEMBRE!AD26)</f>
        <v>0</v>
      </c>
      <c r="AE26" s="613">
        <f>SUM(ENERO:DICIEMBRE!AE26)</f>
        <v>0</v>
      </c>
      <c r="AF26" s="613">
        <f>SUM(ENERO:DICIEMBRE!AF26)</f>
        <v>0</v>
      </c>
      <c r="AG26" s="613">
        <f>SUM(ENERO:DICIEMBRE!AG26)</f>
        <v>0</v>
      </c>
      <c r="AH26" s="613">
        <f>SUM(ENERO:DICIEMBRE!AH26)</f>
        <v>0</v>
      </c>
      <c r="AI26" s="613">
        <f>SUM(ENERO:DICIEMBRE!AI26)</f>
        <v>0</v>
      </c>
      <c r="AJ26" s="613">
        <f>SUM(ENERO:DICIEMBRE!AJ26)</f>
        <v>0</v>
      </c>
      <c r="AK26" s="613">
        <f>SUM(ENERO:DICIEMBRE!AK26)</f>
        <v>0</v>
      </c>
      <c r="AL26" s="66" t="str">
        <f t="shared" si="14"/>
        <v/>
      </c>
      <c r="AM26" s="30"/>
      <c r="AN26" s="30"/>
      <c r="AO26" s="30"/>
      <c r="AP26" s="30"/>
      <c r="AQ26" s="30"/>
      <c r="AR26" s="30"/>
      <c r="AS26" s="30"/>
      <c r="AT26" s="30"/>
      <c r="AU26" s="8"/>
      <c r="AV26" s="8"/>
      <c r="AW26" s="8"/>
      <c r="AX26" s="8"/>
      <c r="BT26" s="3"/>
      <c r="BU26" s="3"/>
      <c r="BV26" s="3"/>
      <c r="BW26" s="4"/>
      <c r="CA26" s="31" t="str">
        <f t="shared" si="13"/>
        <v/>
      </c>
      <c r="CB26" s="31" t="str">
        <f t="shared" si="15"/>
        <v/>
      </c>
      <c r="CC26" s="31" t="str">
        <f t="shared" si="16"/>
        <v/>
      </c>
      <c r="CD26" s="31" t="str">
        <f t="shared" si="17"/>
        <v/>
      </c>
      <c r="CE26" s="31" t="str">
        <f t="shared" si="18"/>
        <v/>
      </c>
      <c r="CF26" s="31" t="str">
        <f t="shared" si="19"/>
        <v/>
      </c>
      <c r="CG26" s="32">
        <f t="shared" si="20"/>
        <v>0</v>
      </c>
      <c r="CH26" s="32">
        <f t="shared" si="21"/>
        <v>0</v>
      </c>
      <c r="CI26" s="32">
        <f t="shared" si="22"/>
        <v>0</v>
      </c>
      <c r="CJ26" s="32">
        <f t="shared" si="23"/>
        <v>0</v>
      </c>
      <c r="CK26" s="32">
        <f t="shared" si="24"/>
        <v>0</v>
      </c>
      <c r="CL26" s="32">
        <f t="shared" si="25"/>
        <v>0</v>
      </c>
      <c r="CZ26" s="3"/>
      <c r="DN26" s="2"/>
    </row>
    <row r="27" spans="1:118" ht="16.149999999999999" customHeight="1" x14ac:dyDescent="0.2">
      <c r="A27" s="1007" t="s">
        <v>42</v>
      </c>
      <c r="B27" s="1008"/>
      <c r="C27" s="1009"/>
      <c r="D27" s="83">
        <f t="shared" si="12"/>
        <v>8</v>
      </c>
      <c r="E27" s="84">
        <f t="shared" si="26"/>
        <v>3</v>
      </c>
      <c r="F27" s="85">
        <f t="shared" si="27"/>
        <v>5</v>
      </c>
      <c r="G27" s="613">
        <f>SUM(ENERO:DICIEMBRE!G27)</f>
        <v>0</v>
      </c>
      <c r="H27" s="613">
        <f>SUM(ENERO:DICIEMBRE!H27)</f>
        <v>0</v>
      </c>
      <c r="I27" s="613">
        <f>SUM(ENERO:DICIEMBRE!I27)</f>
        <v>0</v>
      </c>
      <c r="J27" s="613">
        <f>SUM(ENERO:DICIEMBRE!J27)</f>
        <v>0</v>
      </c>
      <c r="K27" s="613">
        <f>SUM(ENERO:DICIEMBRE!K27)</f>
        <v>0</v>
      </c>
      <c r="L27" s="613">
        <f>SUM(ENERO:DICIEMBRE!L27)</f>
        <v>0</v>
      </c>
      <c r="M27" s="613">
        <f>SUM(ENERO:DICIEMBRE!M27)</f>
        <v>0</v>
      </c>
      <c r="N27" s="613">
        <f>SUM(ENERO:DICIEMBRE!N27)</f>
        <v>0</v>
      </c>
      <c r="O27" s="613">
        <f>SUM(ENERO:DICIEMBRE!O27)</f>
        <v>0</v>
      </c>
      <c r="P27" s="613">
        <f>SUM(ENERO:DICIEMBRE!P27)</f>
        <v>0</v>
      </c>
      <c r="Q27" s="613">
        <f>SUM(ENERO:DICIEMBRE!Q27)</f>
        <v>0</v>
      </c>
      <c r="R27" s="613">
        <f>SUM(ENERO:DICIEMBRE!R27)</f>
        <v>0</v>
      </c>
      <c r="S27" s="613">
        <f>SUM(ENERO:DICIEMBRE!S27)</f>
        <v>0</v>
      </c>
      <c r="T27" s="613">
        <f>SUM(ENERO:DICIEMBRE!T27)</f>
        <v>0</v>
      </c>
      <c r="U27" s="613">
        <f>SUM(ENERO:DICIEMBRE!U27)</f>
        <v>0</v>
      </c>
      <c r="V27" s="613">
        <f>SUM(ENERO:DICIEMBRE!V27)</f>
        <v>0</v>
      </c>
      <c r="W27" s="613">
        <f>SUM(ENERO:DICIEMBRE!W27)</f>
        <v>0</v>
      </c>
      <c r="X27" s="613">
        <f>SUM(ENERO:DICIEMBRE!X27)</f>
        <v>0</v>
      </c>
      <c r="Y27" s="613">
        <f>SUM(ENERO:DICIEMBRE!Y27)</f>
        <v>1</v>
      </c>
      <c r="Z27" s="613">
        <f>SUM(ENERO:DICIEMBRE!Z27)</f>
        <v>0</v>
      </c>
      <c r="AA27" s="613">
        <f>SUM(ENERO:DICIEMBRE!AA27)</f>
        <v>2</v>
      </c>
      <c r="AB27" s="613">
        <f>SUM(ENERO:DICIEMBRE!AB27)</f>
        <v>4</v>
      </c>
      <c r="AC27" s="613">
        <f>SUM(ENERO:DICIEMBRE!AC27)</f>
        <v>0</v>
      </c>
      <c r="AD27" s="613">
        <f>SUM(ENERO:DICIEMBRE!AD27)</f>
        <v>1</v>
      </c>
      <c r="AE27" s="613">
        <f>SUM(ENERO:DICIEMBRE!AE27)</f>
        <v>0</v>
      </c>
      <c r="AF27" s="613">
        <f>SUM(ENERO:DICIEMBRE!AF27)</f>
        <v>8</v>
      </c>
      <c r="AG27" s="613">
        <f>SUM(ENERO:DICIEMBRE!AG27)</f>
        <v>0</v>
      </c>
      <c r="AH27" s="613">
        <f>SUM(ENERO:DICIEMBRE!AH27)</f>
        <v>0</v>
      </c>
      <c r="AI27" s="613">
        <f>SUM(ENERO:DICIEMBRE!AI27)</f>
        <v>0</v>
      </c>
      <c r="AJ27" s="613">
        <f>SUM(ENERO:DICIEMBRE!AJ27)</f>
        <v>0</v>
      </c>
      <c r="AK27" s="613">
        <f>SUM(ENERO:DICIEMBRE!AK27)</f>
        <v>0</v>
      </c>
      <c r="AL27" s="66" t="str">
        <f t="shared" si="14"/>
        <v/>
      </c>
      <c r="AM27" s="30"/>
      <c r="AN27" s="30"/>
      <c r="AO27" s="30"/>
      <c r="AP27" s="30"/>
      <c r="AQ27" s="30"/>
      <c r="AR27" s="30"/>
      <c r="AS27" s="30"/>
      <c r="AT27" s="30"/>
      <c r="AU27" s="8"/>
      <c r="AV27" s="8"/>
      <c r="AW27" s="8"/>
      <c r="AX27" s="8"/>
      <c r="BT27" s="3"/>
      <c r="BU27" s="3"/>
      <c r="BV27" s="3"/>
      <c r="BW27" s="4"/>
      <c r="CA27" s="31" t="str">
        <f t="shared" si="13"/>
        <v/>
      </c>
      <c r="CB27" s="31" t="str">
        <f t="shared" si="15"/>
        <v/>
      </c>
      <c r="CC27" s="31" t="str">
        <f t="shared" si="16"/>
        <v/>
      </c>
      <c r="CD27" s="31" t="str">
        <f t="shared" si="17"/>
        <v/>
      </c>
      <c r="CE27" s="31" t="str">
        <f t="shared" si="18"/>
        <v/>
      </c>
      <c r="CF27" s="31" t="str">
        <f t="shared" si="19"/>
        <v/>
      </c>
      <c r="CG27" s="32">
        <f t="shared" si="20"/>
        <v>0</v>
      </c>
      <c r="CH27" s="32">
        <f t="shared" si="21"/>
        <v>0</v>
      </c>
      <c r="CI27" s="32">
        <f t="shared" si="22"/>
        <v>0</v>
      </c>
      <c r="CJ27" s="32">
        <f t="shared" si="23"/>
        <v>0</v>
      </c>
      <c r="CK27" s="32">
        <f t="shared" si="24"/>
        <v>0</v>
      </c>
      <c r="CL27" s="32">
        <f t="shared" si="25"/>
        <v>0</v>
      </c>
      <c r="CZ27" s="3"/>
      <c r="DN27" s="2"/>
    </row>
    <row r="28" spans="1:118" ht="16.149999999999999" customHeight="1" x14ac:dyDescent="0.2">
      <c r="A28" s="879" t="s">
        <v>43</v>
      </c>
      <c r="B28" s="880"/>
      <c r="C28" s="881"/>
      <c r="D28" s="89">
        <f t="shared" si="12"/>
        <v>111</v>
      </c>
      <c r="E28" s="90">
        <f t="shared" si="26"/>
        <v>50</v>
      </c>
      <c r="F28" s="91">
        <f t="shared" si="27"/>
        <v>61</v>
      </c>
      <c r="G28" s="613">
        <f>SUM(ENERO:DICIEMBRE!G28)</f>
        <v>1</v>
      </c>
      <c r="H28" s="613">
        <f>SUM(ENERO:DICIEMBRE!H28)</f>
        <v>0</v>
      </c>
      <c r="I28" s="613">
        <f>SUM(ENERO:DICIEMBRE!I28)</f>
        <v>0</v>
      </c>
      <c r="J28" s="613">
        <f>SUM(ENERO:DICIEMBRE!J28)</f>
        <v>0</v>
      </c>
      <c r="K28" s="613">
        <f>SUM(ENERO:DICIEMBRE!K28)</f>
        <v>0</v>
      </c>
      <c r="L28" s="613">
        <f>SUM(ENERO:DICIEMBRE!L28)</f>
        <v>0</v>
      </c>
      <c r="M28" s="613">
        <f>SUM(ENERO:DICIEMBRE!M28)</f>
        <v>0</v>
      </c>
      <c r="N28" s="613">
        <f>SUM(ENERO:DICIEMBRE!N28)</f>
        <v>0</v>
      </c>
      <c r="O28" s="613">
        <f>SUM(ENERO:DICIEMBRE!O28)</f>
        <v>1</v>
      </c>
      <c r="P28" s="613">
        <f>SUM(ENERO:DICIEMBRE!P28)</f>
        <v>0</v>
      </c>
      <c r="Q28" s="613">
        <f>SUM(ENERO:DICIEMBRE!Q28)</f>
        <v>0</v>
      </c>
      <c r="R28" s="613">
        <f>SUM(ENERO:DICIEMBRE!R28)</f>
        <v>0</v>
      </c>
      <c r="S28" s="613">
        <f>SUM(ENERO:DICIEMBRE!S28)</f>
        <v>4</v>
      </c>
      <c r="T28" s="613">
        <f>SUM(ENERO:DICIEMBRE!T28)</f>
        <v>0</v>
      </c>
      <c r="U28" s="613">
        <f>SUM(ENERO:DICIEMBRE!U28)</f>
        <v>2</v>
      </c>
      <c r="V28" s="613">
        <f>SUM(ENERO:DICIEMBRE!V28)</f>
        <v>1</v>
      </c>
      <c r="W28" s="613">
        <f>SUM(ENERO:DICIEMBRE!W28)</f>
        <v>5</v>
      </c>
      <c r="X28" s="613">
        <f>SUM(ENERO:DICIEMBRE!X28)</f>
        <v>6</v>
      </c>
      <c r="Y28" s="613">
        <f>SUM(ENERO:DICIEMBRE!Y28)</f>
        <v>7</v>
      </c>
      <c r="Z28" s="613">
        <f>SUM(ENERO:DICIEMBRE!Z28)</f>
        <v>6</v>
      </c>
      <c r="AA28" s="613">
        <f>SUM(ENERO:DICIEMBRE!AA28)</f>
        <v>16</v>
      </c>
      <c r="AB28" s="613">
        <f>SUM(ENERO:DICIEMBRE!AB28)</f>
        <v>35</v>
      </c>
      <c r="AC28" s="613">
        <f>SUM(ENERO:DICIEMBRE!AC28)</f>
        <v>14</v>
      </c>
      <c r="AD28" s="613">
        <f>SUM(ENERO:DICIEMBRE!AD28)</f>
        <v>13</v>
      </c>
      <c r="AE28" s="613">
        <f>SUM(ENERO:DICIEMBRE!AE28)</f>
        <v>0</v>
      </c>
      <c r="AF28" s="613">
        <f>SUM(ENERO:DICIEMBRE!AF28)</f>
        <v>111</v>
      </c>
      <c r="AG28" s="613">
        <f>SUM(ENERO:DICIEMBRE!AG28)</f>
        <v>1</v>
      </c>
      <c r="AH28" s="613">
        <f>SUM(ENERO:DICIEMBRE!AH28)</f>
        <v>0</v>
      </c>
      <c r="AI28" s="613">
        <f>SUM(ENERO:DICIEMBRE!AI28)</f>
        <v>0</v>
      </c>
      <c r="AJ28" s="613">
        <f>SUM(ENERO:DICIEMBRE!AJ28)</f>
        <v>0</v>
      </c>
      <c r="AK28" s="613">
        <f>SUM(ENERO:DICIEMBRE!AK28)</f>
        <v>0</v>
      </c>
      <c r="AL28" s="66" t="str">
        <f t="shared" si="14"/>
        <v/>
      </c>
      <c r="AM28" s="30"/>
      <c r="AN28" s="30"/>
      <c r="AO28" s="30"/>
      <c r="AP28" s="30"/>
      <c r="AQ28" s="30"/>
      <c r="AR28" s="30"/>
      <c r="AS28" s="30"/>
      <c r="AT28" s="30"/>
      <c r="AU28" s="8"/>
      <c r="AV28" s="8"/>
      <c r="AW28" s="8"/>
      <c r="AX28" s="8"/>
      <c r="BT28" s="3"/>
      <c r="BU28" s="3"/>
      <c r="BV28" s="3"/>
      <c r="BW28" s="4"/>
      <c r="CA28" s="31" t="str">
        <f t="shared" si="13"/>
        <v/>
      </c>
      <c r="CB28" s="31" t="str">
        <f t="shared" si="15"/>
        <v/>
      </c>
      <c r="CC28" s="31" t="str">
        <f t="shared" si="16"/>
        <v/>
      </c>
      <c r="CD28" s="31" t="str">
        <f t="shared" si="17"/>
        <v/>
      </c>
      <c r="CE28" s="31" t="str">
        <f t="shared" si="18"/>
        <v/>
      </c>
      <c r="CF28" s="31" t="str">
        <f t="shared" si="19"/>
        <v/>
      </c>
      <c r="CG28" s="32">
        <f t="shared" si="20"/>
        <v>0</v>
      </c>
      <c r="CH28" s="32">
        <f t="shared" si="21"/>
        <v>0</v>
      </c>
      <c r="CI28" s="32">
        <f t="shared" si="22"/>
        <v>0</v>
      </c>
      <c r="CJ28" s="32">
        <f t="shared" si="23"/>
        <v>0</v>
      </c>
      <c r="CK28" s="32">
        <f t="shared" si="24"/>
        <v>0</v>
      </c>
      <c r="CL28" s="32">
        <f t="shared" si="25"/>
        <v>0</v>
      </c>
      <c r="CZ28" s="3"/>
      <c r="DN28" s="2"/>
    </row>
    <row r="29" spans="1:118" ht="16.149999999999999" customHeight="1" x14ac:dyDescent="0.2">
      <c r="A29" s="882" t="s">
        <v>44</v>
      </c>
      <c r="B29" s="883"/>
      <c r="C29" s="884"/>
      <c r="D29" s="93">
        <f t="shared" si="12"/>
        <v>5</v>
      </c>
      <c r="E29" s="94">
        <f t="shared" si="26"/>
        <v>4</v>
      </c>
      <c r="F29" s="95">
        <f t="shared" si="27"/>
        <v>1</v>
      </c>
      <c r="G29" s="613">
        <f>SUM(ENERO:DICIEMBRE!G29)</f>
        <v>0</v>
      </c>
      <c r="H29" s="613">
        <f>SUM(ENERO:DICIEMBRE!H29)</f>
        <v>0</v>
      </c>
      <c r="I29" s="613">
        <f>SUM(ENERO:DICIEMBRE!I29)</f>
        <v>0</v>
      </c>
      <c r="J29" s="613">
        <f>SUM(ENERO:DICIEMBRE!J29)</f>
        <v>0</v>
      </c>
      <c r="K29" s="613">
        <f>SUM(ENERO:DICIEMBRE!K29)</f>
        <v>0</v>
      </c>
      <c r="L29" s="613">
        <f>SUM(ENERO:DICIEMBRE!L29)</f>
        <v>0</v>
      </c>
      <c r="M29" s="613">
        <f>SUM(ENERO:DICIEMBRE!M29)</f>
        <v>0</v>
      </c>
      <c r="N29" s="613">
        <f>SUM(ENERO:DICIEMBRE!N29)</f>
        <v>1</v>
      </c>
      <c r="O29" s="613">
        <f>SUM(ENERO:DICIEMBRE!O29)</f>
        <v>0</v>
      </c>
      <c r="P29" s="613">
        <f>SUM(ENERO:DICIEMBRE!P29)</f>
        <v>0</v>
      </c>
      <c r="Q29" s="613">
        <f>SUM(ENERO:DICIEMBRE!Q29)</f>
        <v>0</v>
      </c>
      <c r="R29" s="613">
        <f>SUM(ENERO:DICIEMBRE!R29)</f>
        <v>0</v>
      </c>
      <c r="S29" s="613">
        <f>SUM(ENERO:DICIEMBRE!S29)</f>
        <v>0</v>
      </c>
      <c r="T29" s="613">
        <f>SUM(ENERO:DICIEMBRE!T29)</f>
        <v>0</v>
      </c>
      <c r="U29" s="613">
        <f>SUM(ENERO:DICIEMBRE!U29)</f>
        <v>0</v>
      </c>
      <c r="V29" s="613">
        <f>SUM(ENERO:DICIEMBRE!V29)</f>
        <v>0</v>
      </c>
      <c r="W29" s="613">
        <f>SUM(ENERO:DICIEMBRE!W29)</f>
        <v>0</v>
      </c>
      <c r="X29" s="613">
        <f>SUM(ENERO:DICIEMBRE!X29)</f>
        <v>0</v>
      </c>
      <c r="Y29" s="613">
        <f>SUM(ENERO:DICIEMBRE!Y29)</f>
        <v>0</v>
      </c>
      <c r="Z29" s="613">
        <f>SUM(ENERO:DICIEMBRE!Z29)</f>
        <v>0</v>
      </c>
      <c r="AA29" s="613">
        <f>SUM(ENERO:DICIEMBRE!AA29)</f>
        <v>4</v>
      </c>
      <c r="AB29" s="613">
        <f>SUM(ENERO:DICIEMBRE!AB29)</f>
        <v>0</v>
      </c>
      <c r="AC29" s="613">
        <f>SUM(ENERO:DICIEMBRE!AC29)</f>
        <v>0</v>
      </c>
      <c r="AD29" s="613">
        <f>SUM(ENERO:DICIEMBRE!AD29)</f>
        <v>0</v>
      </c>
      <c r="AE29" s="613">
        <f>SUM(ENERO:DICIEMBRE!AE29)</f>
        <v>0</v>
      </c>
      <c r="AF29" s="613">
        <f>SUM(ENERO:DICIEMBRE!AF29)</f>
        <v>5</v>
      </c>
      <c r="AG29" s="613">
        <f>SUM(ENERO:DICIEMBRE!AG29)</f>
        <v>0</v>
      </c>
      <c r="AH29" s="613">
        <f>SUM(ENERO:DICIEMBRE!AH29)</f>
        <v>0</v>
      </c>
      <c r="AI29" s="613">
        <f>SUM(ENERO:DICIEMBRE!AI29)</f>
        <v>0</v>
      </c>
      <c r="AJ29" s="613">
        <f>SUM(ENERO:DICIEMBRE!AJ29)</f>
        <v>0</v>
      </c>
      <c r="AK29" s="613">
        <f>SUM(ENERO:DICIEMBRE!AK29)</f>
        <v>0</v>
      </c>
      <c r="AL29" s="66" t="str">
        <f t="shared" si="14"/>
        <v/>
      </c>
      <c r="AM29" s="30"/>
      <c r="AN29" s="30"/>
      <c r="AO29" s="30"/>
      <c r="AP29" s="30"/>
      <c r="AQ29" s="30"/>
      <c r="AR29" s="30"/>
      <c r="AS29" s="30"/>
      <c r="AT29" s="30"/>
      <c r="AU29" s="8"/>
      <c r="AV29" s="8"/>
      <c r="AW29" s="8"/>
      <c r="AX29" s="8"/>
      <c r="BT29" s="3"/>
      <c r="BU29" s="3"/>
      <c r="BV29" s="3"/>
      <c r="BW29" s="4"/>
      <c r="CA29" s="31" t="str">
        <f t="shared" si="13"/>
        <v/>
      </c>
      <c r="CB29" s="31" t="str">
        <f t="shared" si="15"/>
        <v/>
      </c>
      <c r="CC29" s="31" t="str">
        <f t="shared" si="16"/>
        <v/>
      </c>
      <c r="CD29" s="31" t="str">
        <f t="shared" si="17"/>
        <v/>
      </c>
      <c r="CE29" s="31" t="str">
        <f t="shared" si="18"/>
        <v/>
      </c>
      <c r="CF29" s="31" t="str">
        <f t="shared" si="19"/>
        <v/>
      </c>
      <c r="CG29" s="32">
        <f t="shared" si="20"/>
        <v>0</v>
      </c>
      <c r="CH29" s="32">
        <f t="shared" si="21"/>
        <v>0</v>
      </c>
      <c r="CI29" s="32">
        <f t="shared" si="22"/>
        <v>0</v>
      </c>
      <c r="CJ29" s="32">
        <f t="shared" si="23"/>
        <v>0</v>
      </c>
      <c r="CK29" s="32">
        <f t="shared" si="24"/>
        <v>0</v>
      </c>
      <c r="CL29" s="32">
        <f t="shared" si="25"/>
        <v>0</v>
      </c>
      <c r="CZ29" s="3"/>
      <c r="DN29" s="2"/>
    </row>
    <row r="30" spans="1:118" ht="16.149999999999999" customHeight="1" x14ac:dyDescent="0.2">
      <c r="A30" s="882" t="s">
        <v>45</v>
      </c>
      <c r="B30" s="883"/>
      <c r="C30" s="884"/>
      <c r="D30" s="83">
        <f t="shared" ref="D30:D37" si="28">SUM(E30+F30)</f>
        <v>0</v>
      </c>
      <c r="E30" s="84">
        <f t="shared" ref="E30:F33" si="29">SUM(G30+I30+K30+M30+O30+Q30+S30+U30+W30+Y30+AA30+AC30)</f>
        <v>0</v>
      </c>
      <c r="F30" s="85">
        <f t="shared" si="29"/>
        <v>0</v>
      </c>
      <c r="G30" s="613">
        <f>SUM(ENERO:DICIEMBRE!G30)</f>
        <v>0</v>
      </c>
      <c r="H30" s="613">
        <f>SUM(ENERO:DICIEMBRE!H30)</f>
        <v>0</v>
      </c>
      <c r="I30" s="613">
        <f>SUM(ENERO:DICIEMBRE!I30)</f>
        <v>0</v>
      </c>
      <c r="J30" s="613">
        <f>SUM(ENERO:DICIEMBRE!J30)</f>
        <v>0</v>
      </c>
      <c r="K30" s="613">
        <f>SUM(ENERO:DICIEMBRE!K30)</f>
        <v>0</v>
      </c>
      <c r="L30" s="613">
        <f>SUM(ENERO:DICIEMBRE!L30)</f>
        <v>0</v>
      </c>
      <c r="M30" s="613">
        <f>SUM(ENERO:DICIEMBRE!M30)</f>
        <v>0</v>
      </c>
      <c r="N30" s="613">
        <f>SUM(ENERO:DICIEMBRE!N30)</f>
        <v>0</v>
      </c>
      <c r="O30" s="613">
        <f>SUM(ENERO:DICIEMBRE!O30)</f>
        <v>0</v>
      </c>
      <c r="P30" s="613">
        <f>SUM(ENERO:DICIEMBRE!P30)</f>
        <v>0</v>
      </c>
      <c r="Q30" s="613">
        <f>SUM(ENERO:DICIEMBRE!Q30)</f>
        <v>0</v>
      </c>
      <c r="R30" s="613">
        <f>SUM(ENERO:DICIEMBRE!R30)</f>
        <v>0</v>
      </c>
      <c r="S30" s="613">
        <f>SUM(ENERO:DICIEMBRE!S30)</f>
        <v>0</v>
      </c>
      <c r="T30" s="613">
        <f>SUM(ENERO:DICIEMBRE!T30)</f>
        <v>0</v>
      </c>
      <c r="U30" s="613">
        <f>SUM(ENERO:DICIEMBRE!U30)</f>
        <v>0</v>
      </c>
      <c r="V30" s="613">
        <f>SUM(ENERO:DICIEMBRE!V30)</f>
        <v>0</v>
      </c>
      <c r="W30" s="613">
        <f>SUM(ENERO:DICIEMBRE!W30)</f>
        <v>0</v>
      </c>
      <c r="X30" s="613">
        <f>SUM(ENERO:DICIEMBRE!X30)</f>
        <v>0</v>
      </c>
      <c r="Y30" s="613">
        <f>SUM(ENERO:DICIEMBRE!Y30)</f>
        <v>0</v>
      </c>
      <c r="Z30" s="613">
        <f>SUM(ENERO:DICIEMBRE!Z30)</f>
        <v>0</v>
      </c>
      <c r="AA30" s="613">
        <f>SUM(ENERO:DICIEMBRE!AA30)</f>
        <v>0</v>
      </c>
      <c r="AB30" s="613">
        <f>SUM(ENERO:DICIEMBRE!AB30)</f>
        <v>0</v>
      </c>
      <c r="AC30" s="613">
        <f>SUM(ENERO:DICIEMBRE!AC30)</f>
        <v>0</v>
      </c>
      <c r="AD30" s="613">
        <f>SUM(ENERO:DICIEMBRE!AD30)</f>
        <v>0</v>
      </c>
      <c r="AE30" s="613">
        <f>SUM(ENERO:DICIEMBRE!AE30)</f>
        <v>0</v>
      </c>
      <c r="AF30" s="613">
        <f>SUM(ENERO:DICIEMBRE!AF30)</f>
        <v>0</v>
      </c>
      <c r="AG30" s="613">
        <f>SUM(ENERO:DICIEMBRE!AG30)</f>
        <v>0</v>
      </c>
      <c r="AH30" s="613">
        <f>SUM(ENERO:DICIEMBRE!AH30)</f>
        <v>0</v>
      </c>
      <c r="AI30" s="613">
        <f>SUM(ENERO:DICIEMBRE!AI30)</f>
        <v>0</v>
      </c>
      <c r="AJ30" s="613">
        <f>SUM(ENERO:DICIEMBRE!AJ30)</f>
        <v>0</v>
      </c>
      <c r="AK30" s="613">
        <f>SUM(ENERO:DICIEMBRE!AK30)</f>
        <v>0</v>
      </c>
      <c r="AL30" s="66" t="str">
        <f t="shared" si="14"/>
        <v/>
      </c>
      <c r="AM30" s="30"/>
      <c r="AN30" s="30"/>
      <c r="AO30" s="30"/>
      <c r="AP30" s="30"/>
      <c r="AQ30" s="30"/>
      <c r="AR30" s="30"/>
      <c r="AS30" s="30"/>
      <c r="AT30" s="30"/>
      <c r="AU30" s="8"/>
      <c r="AV30" s="8"/>
      <c r="AW30" s="8"/>
      <c r="AX30" s="8"/>
      <c r="BT30" s="3"/>
      <c r="BU30" s="3"/>
      <c r="BV30" s="3"/>
      <c r="BW30" s="4"/>
      <c r="CA30" s="31" t="str">
        <f t="shared" si="13"/>
        <v/>
      </c>
      <c r="CB30" s="31" t="str">
        <f t="shared" si="15"/>
        <v/>
      </c>
      <c r="CC30" s="31" t="str">
        <f t="shared" si="16"/>
        <v/>
      </c>
      <c r="CD30" s="31" t="str">
        <f t="shared" si="17"/>
        <v/>
      </c>
      <c r="CE30" s="31" t="str">
        <f t="shared" si="18"/>
        <v/>
      </c>
      <c r="CF30" s="31" t="str">
        <f t="shared" si="19"/>
        <v/>
      </c>
      <c r="CG30" s="32">
        <f t="shared" si="20"/>
        <v>0</v>
      </c>
      <c r="CH30" s="32">
        <f t="shared" si="21"/>
        <v>0</v>
      </c>
      <c r="CI30" s="32">
        <f t="shared" si="22"/>
        <v>0</v>
      </c>
      <c r="CJ30" s="32">
        <f t="shared" si="23"/>
        <v>0</v>
      </c>
      <c r="CK30" s="32">
        <f t="shared" si="24"/>
        <v>0</v>
      </c>
      <c r="CL30" s="32">
        <f t="shared" si="25"/>
        <v>0</v>
      </c>
      <c r="CZ30" s="3"/>
      <c r="DN30" s="2"/>
    </row>
    <row r="31" spans="1:118" ht="16.149999999999999" customHeight="1" x14ac:dyDescent="0.2">
      <c r="A31" s="882" t="s">
        <v>46</v>
      </c>
      <c r="B31" s="883"/>
      <c r="C31" s="884"/>
      <c r="D31" s="83">
        <f t="shared" si="28"/>
        <v>0</v>
      </c>
      <c r="E31" s="84">
        <f t="shared" si="29"/>
        <v>0</v>
      </c>
      <c r="F31" s="85">
        <f t="shared" si="29"/>
        <v>0</v>
      </c>
      <c r="G31" s="613">
        <f>SUM(ENERO:DICIEMBRE!G31)</f>
        <v>0</v>
      </c>
      <c r="H31" s="613">
        <f>SUM(ENERO:DICIEMBRE!H31)</f>
        <v>0</v>
      </c>
      <c r="I31" s="613">
        <f>SUM(ENERO:DICIEMBRE!I31)</f>
        <v>0</v>
      </c>
      <c r="J31" s="613">
        <f>SUM(ENERO:DICIEMBRE!J31)</f>
        <v>0</v>
      </c>
      <c r="K31" s="613">
        <f>SUM(ENERO:DICIEMBRE!K31)</f>
        <v>0</v>
      </c>
      <c r="L31" s="613">
        <f>SUM(ENERO:DICIEMBRE!L31)</f>
        <v>0</v>
      </c>
      <c r="M31" s="613">
        <f>SUM(ENERO:DICIEMBRE!M31)</f>
        <v>0</v>
      </c>
      <c r="N31" s="613">
        <f>SUM(ENERO:DICIEMBRE!N31)</f>
        <v>0</v>
      </c>
      <c r="O31" s="613">
        <f>SUM(ENERO:DICIEMBRE!O31)</f>
        <v>0</v>
      </c>
      <c r="P31" s="613">
        <f>SUM(ENERO:DICIEMBRE!P31)</f>
        <v>0</v>
      </c>
      <c r="Q31" s="613">
        <f>SUM(ENERO:DICIEMBRE!Q31)</f>
        <v>0</v>
      </c>
      <c r="R31" s="613">
        <f>SUM(ENERO:DICIEMBRE!R31)</f>
        <v>0</v>
      </c>
      <c r="S31" s="613">
        <f>SUM(ENERO:DICIEMBRE!S31)</f>
        <v>0</v>
      </c>
      <c r="T31" s="613">
        <f>SUM(ENERO:DICIEMBRE!T31)</f>
        <v>0</v>
      </c>
      <c r="U31" s="613">
        <f>SUM(ENERO:DICIEMBRE!U31)</f>
        <v>0</v>
      </c>
      <c r="V31" s="613">
        <f>SUM(ENERO:DICIEMBRE!V31)</f>
        <v>0</v>
      </c>
      <c r="W31" s="613">
        <f>SUM(ENERO:DICIEMBRE!W31)</f>
        <v>0</v>
      </c>
      <c r="X31" s="613">
        <f>SUM(ENERO:DICIEMBRE!X31)</f>
        <v>0</v>
      </c>
      <c r="Y31" s="613">
        <f>SUM(ENERO:DICIEMBRE!Y31)</f>
        <v>0</v>
      </c>
      <c r="Z31" s="613">
        <f>SUM(ENERO:DICIEMBRE!Z31)</f>
        <v>0</v>
      </c>
      <c r="AA31" s="613">
        <f>SUM(ENERO:DICIEMBRE!AA31)</f>
        <v>0</v>
      </c>
      <c r="AB31" s="613">
        <f>SUM(ENERO:DICIEMBRE!AB31)</f>
        <v>0</v>
      </c>
      <c r="AC31" s="613">
        <f>SUM(ENERO:DICIEMBRE!AC31)</f>
        <v>0</v>
      </c>
      <c r="AD31" s="613">
        <f>SUM(ENERO:DICIEMBRE!AD31)</f>
        <v>0</v>
      </c>
      <c r="AE31" s="613">
        <f>SUM(ENERO:DICIEMBRE!AE31)</f>
        <v>0</v>
      </c>
      <c r="AF31" s="613">
        <f>SUM(ENERO:DICIEMBRE!AF31)</f>
        <v>0</v>
      </c>
      <c r="AG31" s="613">
        <f>SUM(ENERO:DICIEMBRE!AG31)</f>
        <v>0</v>
      </c>
      <c r="AH31" s="613">
        <f>SUM(ENERO:DICIEMBRE!AH31)</f>
        <v>0</v>
      </c>
      <c r="AI31" s="613">
        <f>SUM(ENERO:DICIEMBRE!AI31)</f>
        <v>0</v>
      </c>
      <c r="AJ31" s="613">
        <f>SUM(ENERO:DICIEMBRE!AJ31)</f>
        <v>0</v>
      </c>
      <c r="AK31" s="613">
        <f>SUM(ENERO:DICIEMBRE!AK31)</f>
        <v>0</v>
      </c>
      <c r="AL31" s="66" t="str">
        <f t="shared" si="14"/>
        <v/>
      </c>
      <c r="AM31" s="30"/>
      <c r="AN31" s="30"/>
      <c r="AO31" s="30"/>
      <c r="AP31" s="30"/>
      <c r="AQ31" s="30"/>
      <c r="AR31" s="30"/>
      <c r="AS31" s="30"/>
      <c r="AT31" s="30"/>
      <c r="AU31" s="8"/>
      <c r="AV31" s="8"/>
      <c r="AW31" s="8"/>
      <c r="AX31" s="8"/>
      <c r="BT31" s="3"/>
      <c r="BU31" s="3"/>
      <c r="BV31" s="3"/>
      <c r="BW31" s="4"/>
      <c r="CA31" s="31" t="str">
        <f t="shared" si="13"/>
        <v/>
      </c>
      <c r="CB31" s="31" t="str">
        <f t="shared" si="15"/>
        <v/>
      </c>
      <c r="CC31" s="31" t="str">
        <f t="shared" si="16"/>
        <v/>
      </c>
      <c r="CD31" s="31" t="str">
        <f t="shared" si="17"/>
        <v/>
      </c>
      <c r="CE31" s="31" t="str">
        <f t="shared" si="18"/>
        <v/>
      </c>
      <c r="CF31" s="31" t="str">
        <f t="shared" si="19"/>
        <v/>
      </c>
      <c r="CG31" s="32">
        <f t="shared" si="20"/>
        <v>0</v>
      </c>
      <c r="CH31" s="32">
        <f t="shared" si="21"/>
        <v>0</v>
      </c>
      <c r="CI31" s="32">
        <f t="shared" si="22"/>
        <v>0</v>
      </c>
      <c r="CJ31" s="32">
        <f t="shared" si="23"/>
        <v>0</v>
      </c>
      <c r="CK31" s="32">
        <f t="shared" si="24"/>
        <v>0</v>
      </c>
      <c r="CL31" s="32">
        <f t="shared" si="25"/>
        <v>0</v>
      </c>
      <c r="CZ31" s="3"/>
      <c r="DN31" s="2"/>
    </row>
    <row r="32" spans="1:118" ht="16.149999999999999" customHeight="1" x14ac:dyDescent="0.2">
      <c r="A32" s="882" t="s">
        <v>47</v>
      </c>
      <c r="B32" s="883"/>
      <c r="C32" s="884"/>
      <c r="D32" s="83">
        <f t="shared" si="28"/>
        <v>0</v>
      </c>
      <c r="E32" s="84">
        <f t="shared" si="29"/>
        <v>0</v>
      </c>
      <c r="F32" s="85">
        <f t="shared" si="29"/>
        <v>0</v>
      </c>
      <c r="G32" s="613">
        <f>SUM(ENERO:DICIEMBRE!G32)</f>
        <v>0</v>
      </c>
      <c r="H32" s="613">
        <f>SUM(ENERO:DICIEMBRE!H32)</f>
        <v>0</v>
      </c>
      <c r="I32" s="613">
        <f>SUM(ENERO:DICIEMBRE!I32)</f>
        <v>0</v>
      </c>
      <c r="J32" s="613">
        <f>SUM(ENERO:DICIEMBRE!J32)</f>
        <v>0</v>
      </c>
      <c r="K32" s="613">
        <f>SUM(ENERO:DICIEMBRE!K32)</f>
        <v>0</v>
      </c>
      <c r="L32" s="613">
        <f>SUM(ENERO:DICIEMBRE!L32)</f>
        <v>0</v>
      </c>
      <c r="M32" s="613">
        <f>SUM(ENERO:DICIEMBRE!M32)</f>
        <v>0</v>
      </c>
      <c r="N32" s="613">
        <f>SUM(ENERO:DICIEMBRE!N32)</f>
        <v>0</v>
      </c>
      <c r="O32" s="613">
        <f>SUM(ENERO:DICIEMBRE!O32)</f>
        <v>0</v>
      </c>
      <c r="P32" s="613">
        <f>SUM(ENERO:DICIEMBRE!P32)</f>
        <v>0</v>
      </c>
      <c r="Q32" s="613">
        <f>SUM(ENERO:DICIEMBRE!Q32)</f>
        <v>0</v>
      </c>
      <c r="R32" s="613">
        <f>SUM(ENERO:DICIEMBRE!R32)</f>
        <v>0</v>
      </c>
      <c r="S32" s="613">
        <f>SUM(ENERO:DICIEMBRE!S32)</f>
        <v>0</v>
      </c>
      <c r="T32" s="613">
        <f>SUM(ENERO:DICIEMBRE!T32)</f>
        <v>0</v>
      </c>
      <c r="U32" s="613">
        <f>SUM(ENERO:DICIEMBRE!U32)</f>
        <v>0</v>
      </c>
      <c r="V32" s="613">
        <f>SUM(ENERO:DICIEMBRE!V32)</f>
        <v>0</v>
      </c>
      <c r="W32" s="613">
        <f>SUM(ENERO:DICIEMBRE!W32)</f>
        <v>0</v>
      </c>
      <c r="X32" s="613">
        <f>SUM(ENERO:DICIEMBRE!X32)</f>
        <v>0</v>
      </c>
      <c r="Y32" s="613">
        <f>SUM(ENERO:DICIEMBRE!Y32)</f>
        <v>0</v>
      </c>
      <c r="Z32" s="613">
        <f>SUM(ENERO:DICIEMBRE!Z32)</f>
        <v>0</v>
      </c>
      <c r="AA32" s="613">
        <f>SUM(ENERO:DICIEMBRE!AA32)</f>
        <v>0</v>
      </c>
      <c r="AB32" s="613">
        <f>SUM(ENERO:DICIEMBRE!AB32)</f>
        <v>0</v>
      </c>
      <c r="AC32" s="613">
        <f>SUM(ENERO:DICIEMBRE!AC32)</f>
        <v>0</v>
      </c>
      <c r="AD32" s="613">
        <f>SUM(ENERO:DICIEMBRE!AD32)</f>
        <v>0</v>
      </c>
      <c r="AE32" s="613">
        <f>SUM(ENERO:DICIEMBRE!AE32)</f>
        <v>0</v>
      </c>
      <c r="AF32" s="613">
        <f>SUM(ENERO:DICIEMBRE!AF32)</f>
        <v>0</v>
      </c>
      <c r="AG32" s="613">
        <f>SUM(ENERO:DICIEMBRE!AG32)</f>
        <v>0</v>
      </c>
      <c r="AH32" s="613">
        <f>SUM(ENERO:DICIEMBRE!AH32)</f>
        <v>0</v>
      </c>
      <c r="AI32" s="613">
        <f>SUM(ENERO:DICIEMBRE!AI32)</f>
        <v>0</v>
      </c>
      <c r="AJ32" s="613">
        <f>SUM(ENERO:DICIEMBRE!AJ32)</f>
        <v>0</v>
      </c>
      <c r="AK32" s="613">
        <f>SUM(ENERO:DICIEMBRE!AK32)</f>
        <v>0</v>
      </c>
      <c r="AL32" s="66" t="str">
        <f t="shared" si="14"/>
        <v/>
      </c>
      <c r="AM32" s="30"/>
      <c r="AN32" s="30"/>
      <c r="AO32" s="30"/>
      <c r="AP32" s="30"/>
      <c r="AQ32" s="30"/>
      <c r="AR32" s="30"/>
      <c r="AS32" s="30"/>
      <c r="AT32" s="30"/>
      <c r="AU32" s="8"/>
      <c r="AV32" s="8"/>
      <c r="AW32" s="8"/>
      <c r="AX32" s="8"/>
      <c r="BT32" s="3"/>
      <c r="BU32" s="3"/>
      <c r="BV32" s="3"/>
      <c r="BW32" s="4"/>
      <c r="CA32" s="31" t="str">
        <f t="shared" si="13"/>
        <v/>
      </c>
      <c r="CB32" s="31" t="str">
        <f t="shared" si="15"/>
        <v/>
      </c>
      <c r="CC32" s="31" t="str">
        <f t="shared" si="16"/>
        <v/>
      </c>
      <c r="CD32" s="31" t="str">
        <f t="shared" si="17"/>
        <v/>
      </c>
      <c r="CE32" s="31" t="str">
        <f t="shared" si="18"/>
        <v/>
      </c>
      <c r="CF32" s="31" t="str">
        <f t="shared" si="19"/>
        <v/>
      </c>
      <c r="CG32" s="32">
        <f t="shared" si="20"/>
        <v>0</v>
      </c>
      <c r="CH32" s="32">
        <f t="shared" si="21"/>
        <v>0</v>
      </c>
      <c r="CI32" s="32">
        <f t="shared" si="22"/>
        <v>0</v>
      </c>
      <c r="CJ32" s="32">
        <f t="shared" si="23"/>
        <v>0</v>
      </c>
      <c r="CK32" s="32">
        <f t="shared" si="24"/>
        <v>0</v>
      </c>
      <c r="CL32" s="32">
        <f t="shared" si="25"/>
        <v>0</v>
      </c>
      <c r="CZ32" s="3"/>
      <c r="DN32" s="2"/>
    </row>
    <row r="33" spans="1:118" ht="16.149999999999999" customHeight="1" x14ac:dyDescent="0.2">
      <c r="A33" s="882" t="s">
        <v>48</v>
      </c>
      <c r="B33" s="883"/>
      <c r="C33" s="884"/>
      <c r="D33" s="83">
        <f t="shared" si="28"/>
        <v>0</v>
      </c>
      <c r="E33" s="84">
        <f t="shared" si="29"/>
        <v>0</v>
      </c>
      <c r="F33" s="85">
        <f t="shared" si="29"/>
        <v>0</v>
      </c>
      <c r="G33" s="613">
        <f>SUM(ENERO:DICIEMBRE!G33)</f>
        <v>0</v>
      </c>
      <c r="H33" s="613">
        <f>SUM(ENERO:DICIEMBRE!H33)</f>
        <v>0</v>
      </c>
      <c r="I33" s="613">
        <f>SUM(ENERO:DICIEMBRE!I33)</f>
        <v>0</v>
      </c>
      <c r="J33" s="613">
        <f>SUM(ENERO:DICIEMBRE!J33)</f>
        <v>0</v>
      </c>
      <c r="K33" s="613">
        <f>SUM(ENERO:DICIEMBRE!K33)</f>
        <v>0</v>
      </c>
      <c r="L33" s="613">
        <f>SUM(ENERO:DICIEMBRE!L33)</f>
        <v>0</v>
      </c>
      <c r="M33" s="613">
        <f>SUM(ENERO:DICIEMBRE!M33)</f>
        <v>0</v>
      </c>
      <c r="N33" s="613">
        <f>SUM(ENERO:DICIEMBRE!N33)</f>
        <v>0</v>
      </c>
      <c r="O33" s="613">
        <f>SUM(ENERO:DICIEMBRE!O33)</f>
        <v>0</v>
      </c>
      <c r="P33" s="613">
        <f>SUM(ENERO:DICIEMBRE!P33)</f>
        <v>0</v>
      </c>
      <c r="Q33" s="613">
        <f>SUM(ENERO:DICIEMBRE!Q33)</f>
        <v>0</v>
      </c>
      <c r="R33" s="613">
        <f>SUM(ENERO:DICIEMBRE!R33)</f>
        <v>0</v>
      </c>
      <c r="S33" s="613">
        <f>SUM(ENERO:DICIEMBRE!S33)</f>
        <v>0</v>
      </c>
      <c r="T33" s="613">
        <f>SUM(ENERO:DICIEMBRE!T33)</f>
        <v>0</v>
      </c>
      <c r="U33" s="613">
        <f>SUM(ENERO:DICIEMBRE!U33)</f>
        <v>0</v>
      </c>
      <c r="V33" s="613">
        <f>SUM(ENERO:DICIEMBRE!V33)</f>
        <v>0</v>
      </c>
      <c r="W33" s="613">
        <f>SUM(ENERO:DICIEMBRE!W33)</f>
        <v>0</v>
      </c>
      <c r="X33" s="613">
        <f>SUM(ENERO:DICIEMBRE!X33)</f>
        <v>0</v>
      </c>
      <c r="Y33" s="613">
        <f>SUM(ENERO:DICIEMBRE!Y33)</f>
        <v>0</v>
      </c>
      <c r="Z33" s="613">
        <f>SUM(ENERO:DICIEMBRE!Z33)</f>
        <v>0</v>
      </c>
      <c r="AA33" s="613">
        <f>SUM(ENERO:DICIEMBRE!AA33)</f>
        <v>0</v>
      </c>
      <c r="AB33" s="613">
        <f>SUM(ENERO:DICIEMBRE!AB33)</f>
        <v>0</v>
      </c>
      <c r="AC33" s="613">
        <f>SUM(ENERO:DICIEMBRE!AC33)</f>
        <v>0</v>
      </c>
      <c r="AD33" s="613">
        <f>SUM(ENERO:DICIEMBRE!AD33)</f>
        <v>0</v>
      </c>
      <c r="AE33" s="613">
        <f>SUM(ENERO:DICIEMBRE!AE33)</f>
        <v>0</v>
      </c>
      <c r="AF33" s="613">
        <f>SUM(ENERO:DICIEMBRE!AF33)</f>
        <v>0</v>
      </c>
      <c r="AG33" s="613">
        <f>SUM(ENERO:DICIEMBRE!AG33)</f>
        <v>0</v>
      </c>
      <c r="AH33" s="613">
        <f>SUM(ENERO:DICIEMBRE!AH33)</f>
        <v>0</v>
      </c>
      <c r="AI33" s="613">
        <f>SUM(ENERO:DICIEMBRE!AI33)</f>
        <v>0</v>
      </c>
      <c r="AJ33" s="613">
        <f>SUM(ENERO:DICIEMBRE!AJ33)</f>
        <v>0</v>
      </c>
      <c r="AK33" s="613">
        <f>SUM(ENERO:DICIEMBRE!AK33)</f>
        <v>0</v>
      </c>
      <c r="AL33" s="66" t="str">
        <f t="shared" si="14"/>
        <v/>
      </c>
      <c r="AM33" s="30"/>
      <c r="AN33" s="30"/>
      <c r="AO33" s="30"/>
      <c r="AP33" s="30"/>
      <c r="AQ33" s="30"/>
      <c r="AR33" s="30"/>
      <c r="AS33" s="30"/>
      <c r="AT33" s="30"/>
      <c r="AU33" s="8"/>
      <c r="AV33" s="8"/>
      <c r="AW33" s="8"/>
      <c r="AX33" s="8"/>
      <c r="BT33" s="3"/>
      <c r="BU33" s="3"/>
      <c r="BV33" s="3"/>
      <c r="BW33" s="4"/>
      <c r="CA33" s="31" t="str">
        <f t="shared" si="13"/>
        <v/>
      </c>
      <c r="CB33" s="31" t="str">
        <f t="shared" si="15"/>
        <v/>
      </c>
      <c r="CC33" s="31" t="str">
        <f t="shared" si="16"/>
        <v/>
      </c>
      <c r="CD33" s="31" t="str">
        <f t="shared" si="17"/>
        <v/>
      </c>
      <c r="CE33" s="31" t="str">
        <f t="shared" si="18"/>
        <v/>
      </c>
      <c r="CF33" s="31" t="str">
        <f t="shared" si="19"/>
        <v/>
      </c>
      <c r="CG33" s="32">
        <f t="shared" si="20"/>
        <v>0</v>
      </c>
      <c r="CH33" s="32">
        <f t="shared" si="21"/>
        <v>0</v>
      </c>
      <c r="CI33" s="32">
        <f t="shared" si="22"/>
        <v>0</v>
      </c>
      <c r="CJ33" s="32">
        <f t="shared" si="23"/>
        <v>0</v>
      </c>
      <c r="CK33" s="32">
        <f t="shared" si="24"/>
        <v>0</v>
      </c>
      <c r="CL33" s="32">
        <f t="shared" si="25"/>
        <v>0</v>
      </c>
      <c r="CZ33" s="3"/>
      <c r="DN33" s="2"/>
    </row>
    <row r="34" spans="1:118" ht="16.149999999999999" customHeight="1" x14ac:dyDescent="0.2">
      <c r="A34" s="882" t="s">
        <v>49</v>
      </c>
      <c r="B34" s="883"/>
      <c r="C34" s="884"/>
      <c r="D34" s="83">
        <f t="shared" si="28"/>
        <v>0</v>
      </c>
      <c r="E34" s="84">
        <f>SUM(Q34+S34+U34+W34+Y34+AA34+AC34)</f>
        <v>0</v>
      </c>
      <c r="F34" s="85">
        <f>SUM(R34+T34+V34+X34+Z34+AB34+AD34)</f>
        <v>0</v>
      </c>
      <c r="G34" s="98"/>
      <c r="H34" s="99"/>
      <c r="I34" s="98"/>
      <c r="J34" s="100"/>
      <c r="K34" s="98"/>
      <c r="L34" s="100"/>
      <c r="M34" s="98"/>
      <c r="N34" s="100"/>
      <c r="O34" s="98"/>
      <c r="P34" s="100"/>
      <c r="Q34" s="613">
        <f>SUM(ENERO:DICIEMBRE!Q34)</f>
        <v>0</v>
      </c>
      <c r="R34" s="613">
        <f>SUM(ENERO:DICIEMBRE!R34)</f>
        <v>0</v>
      </c>
      <c r="S34" s="613">
        <f>SUM(ENERO:DICIEMBRE!S34)</f>
        <v>0</v>
      </c>
      <c r="T34" s="613">
        <f>SUM(ENERO:DICIEMBRE!T34)</f>
        <v>0</v>
      </c>
      <c r="U34" s="613">
        <f>SUM(ENERO:DICIEMBRE!U34)</f>
        <v>0</v>
      </c>
      <c r="V34" s="613">
        <f>SUM(ENERO:DICIEMBRE!V34)</f>
        <v>0</v>
      </c>
      <c r="W34" s="613">
        <f>SUM(ENERO:DICIEMBRE!W34)</f>
        <v>0</v>
      </c>
      <c r="X34" s="613">
        <f>SUM(ENERO:DICIEMBRE!X34)</f>
        <v>0</v>
      </c>
      <c r="Y34" s="613">
        <f>SUM(ENERO:DICIEMBRE!Y34)</f>
        <v>0</v>
      </c>
      <c r="Z34" s="613">
        <f>SUM(ENERO:DICIEMBRE!Z34)</f>
        <v>0</v>
      </c>
      <c r="AA34" s="613">
        <f>SUM(ENERO:DICIEMBRE!AA34)</f>
        <v>0</v>
      </c>
      <c r="AB34" s="613">
        <f>SUM(ENERO:DICIEMBRE!AB34)</f>
        <v>0</v>
      </c>
      <c r="AC34" s="613">
        <f>SUM(ENERO:DICIEMBRE!AC34)</f>
        <v>0</v>
      </c>
      <c r="AD34" s="613">
        <f>SUM(ENERO:DICIEMBRE!AD34)</f>
        <v>0</v>
      </c>
      <c r="AE34" s="613">
        <f>SUM(ENERO:DICIEMBRE!AE34)</f>
        <v>0</v>
      </c>
      <c r="AF34" s="613">
        <f>SUM(ENERO:DICIEMBRE!AF34)</f>
        <v>0</v>
      </c>
      <c r="AG34" s="613">
        <f>SUM(ENERO:DICIEMBRE!AG34)</f>
        <v>0</v>
      </c>
      <c r="AH34" s="613">
        <f>SUM(ENERO:DICIEMBRE!AH34)</f>
        <v>0</v>
      </c>
      <c r="AI34" s="613">
        <f>SUM(ENERO:DICIEMBRE!AI34)</f>
        <v>0</v>
      </c>
      <c r="AJ34" s="613">
        <f>SUM(ENERO:DICIEMBRE!AJ34)</f>
        <v>0</v>
      </c>
      <c r="AK34" s="613">
        <f>SUM(ENERO:DICIEMBRE!AK34)</f>
        <v>0</v>
      </c>
      <c r="AL34" s="66" t="str">
        <f t="shared" si="14"/>
        <v/>
      </c>
      <c r="AM34" s="30"/>
      <c r="AN34" s="30"/>
      <c r="AO34" s="30"/>
      <c r="AP34" s="30"/>
      <c r="AQ34" s="30"/>
      <c r="AR34" s="30"/>
      <c r="AS34" s="30"/>
      <c r="AT34" s="30"/>
      <c r="AU34" s="8"/>
      <c r="AV34" s="8"/>
      <c r="AW34" s="8"/>
      <c r="AX34" s="8"/>
      <c r="BT34" s="3"/>
      <c r="BU34" s="3"/>
      <c r="BV34" s="3"/>
      <c r="BW34" s="4"/>
      <c r="CA34" s="31" t="str">
        <f t="shared" si="13"/>
        <v/>
      </c>
      <c r="CB34" s="31" t="str">
        <f t="shared" si="15"/>
        <v/>
      </c>
      <c r="CC34" s="31" t="str">
        <f t="shared" si="16"/>
        <v/>
      </c>
      <c r="CD34" s="31" t="str">
        <f t="shared" si="17"/>
        <v/>
      </c>
      <c r="CE34" s="31" t="str">
        <f t="shared" si="18"/>
        <v/>
      </c>
      <c r="CF34" s="31" t="str">
        <f t="shared" si="19"/>
        <v/>
      </c>
      <c r="CG34" s="32">
        <f t="shared" si="20"/>
        <v>0</v>
      </c>
      <c r="CH34" s="32">
        <f t="shared" si="21"/>
        <v>0</v>
      </c>
      <c r="CI34" s="32">
        <f t="shared" si="22"/>
        <v>0</v>
      </c>
      <c r="CJ34" s="32">
        <f t="shared" si="23"/>
        <v>0</v>
      </c>
      <c r="CK34" s="32">
        <f t="shared" si="24"/>
        <v>0</v>
      </c>
      <c r="CL34" s="32">
        <f t="shared" si="25"/>
        <v>0</v>
      </c>
      <c r="CZ34" s="3"/>
      <c r="DN34" s="2"/>
    </row>
    <row r="35" spans="1:118" ht="16.149999999999999" customHeight="1" x14ac:dyDescent="0.2">
      <c r="A35" s="868"/>
      <c r="B35" s="869"/>
      <c r="C35" s="870"/>
      <c r="D35" s="101"/>
      <c r="E35" s="102"/>
      <c r="F35" s="103"/>
      <c r="G35" s="104"/>
      <c r="H35" s="105"/>
      <c r="I35" s="104"/>
      <c r="J35" s="106"/>
      <c r="K35" s="104"/>
      <c r="L35" s="105"/>
      <c r="M35" s="104"/>
      <c r="N35" s="105"/>
      <c r="O35" s="104"/>
      <c r="P35" s="106"/>
      <c r="Q35" s="104"/>
      <c r="R35" s="105"/>
      <c r="S35" s="104"/>
      <c r="T35" s="106"/>
      <c r="U35" s="104"/>
      <c r="V35" s="105"/>
      <c r="W35" s="104"/>
      <c r="X35" s="105"/>
      <c r="Y35" s="104"/>
      <c r="Z35" s="105"/>
      <c r="AA35" s="104"/>
      <c r="AB35" s="105"/>
      <c r="AC35" s="104"/>
      <c r="AD35" s="107"/>
      <c r="AE35" s="105"/>
      <c r="AF35" s="108"/>
      <c r="AG35" s="109"/>
      <c r="AH35" s="109"/>
      <c r="AI35" s="109"/>
      <c r="AJ35" s="109"/>
      <c r="AK35" s="109"/>
      <c r="AL35" s="66" t="str">
        <f t="shared" si="14"/>
        <v/>
      </c>
      <c r="AM35" s="30"/>
      <c r="AN35" s="30"/>
      <c r="AO35" s="30"/>
      <c r="AP35" s="30"/>
      <c r="AQ35" s="30"/>
      <c r="AR35" s="30"/>
      <c r="AS35" s="30"/>
      <c r="AT35" s="30"/>
      <c r="AU35" s="8"/>
      <c r="AV35" s="8"/>
      <c r="AW35" s="8"/>
      <c r="AX35" s="8"/>
      <c r="BT35" s="3"/>
      <c r="BU35" s="3"/>
      <c r="BV35" s="3"/>
      <c r="BW35" s="4"/>
      <c r="CA35" s="31" t="str">
        <f t="shared" si="13"/>
        <v/>
      </c>
      <c r="CB35" s="31" t="str">
        <f t="shared" si="15"/>
        <v/>
      </c>
      <c r="CC35" s="31" t="str">
        <f t="shared" si="16"/>
        <v/>
      </c>
      <c r="CD35" s="31" t="str">
        <f t="shared" si="17"/>
        <v/>
      </c>
      <c r="CE35" s="31" t="str">
        <f t="shared" si="18"/>
        <v/>
      </c>
      <c r="CF35" s="31" t="str">
        <f t="shared" si="19"/>
        <v/>
      </c>
      <c r="CG35" s="32">
        <f t="shared" si="20"/>
        <v>0</v>
      </c>
      <c r="CH35" s="32">
        <f t="shared" si="21"/>
        <v>0</v>
      </c>
      <c r="CI35" s="32">
        <f t="shared" si="22"/>
        <v>0</v>
      </c>
      <c r="CJ35" s="32">
        <f t="shared" si="23"/>
        <v>0</v>
      </c>
      <c r="CK35" s="32">
        <f t="shared" si="24"/>
        <v>0</v>
      </c>
      <c r="CL35" s="32">
        <f t="shared" si="25"/>
        <v>0</v>
      </c>
      <c r="CZ35" s="3"/>
      <c r="DN35" s="2"/>
    </row>
    <row r="36" spans="1:118" ht="16.149999999999999" customHeight="1" x14ac:dyDescent="0.2">
      <c r="A36" s="882" t="s">
        <v>50</v>
      </c>
      <c r="B36" s="883"/>
      <c r="C36" s="884"/>
      <c r="D36" s="83">
        <f t="shared" si="28"/>
        <v>0</v>
      </c>
      <c r="E36" s="84">
        <f t="shared" ref="E36:F37" si="30">SUM(G36+I36+K36+M36+O36+Q36+S36+U36+W36+Y36+AA36+AC36)</f>
        <v>0</v>
      </c>
      <c r="F36" s="85">
        <f t="shared" si="30"/>
        <v>0</v>
      </c>
      <c r="G36" s="613">
        <f>SUM(ENERO:DICIEMBRE!G36)</f>
        <v>0</v>
      </c>
      <c r="H36" s="613">
        <f>SUM(ENERO:DICIEMBRE!H36)</f>
        <v>0</v>
      </c>
      <c r="I36" s="613">
        <f>SUM(ENERO:DICIEMBRE!I36)</f>
        <v>0</v>
      </c>
      <c r="J36" s="613">
        <f>SUM(ENERO:DICIEMBRE!J36)</f>
        <v>0</v>
      </c>
      <c r="K36" s="613">
        <f>SUM(ENERO:DICIEMBRE!K36)</f>
        <v>0</v>
      </c>
      <c r="L36" s="613">
        <f>SUM(ENERO:DICIEMBRE!L36)</f>
        <v>0</v>
      </c>
      <c r="M36" s="613">
        <f>SUM(ENERO:DICIEMBRE!M36)</f>
        <v>0</v>
      </c>
      <c r="N36" s="613">
        <f>SUM(ENERO:DICIEMBRE!N36)</f>
        <v>0</v>
      </c>
      <c r="O36" s="613">
        <f>SUM(ENERO:DICIEMBRE!O36)</f>
        <v>0</v>
      </c>
      <c r="P36" s="613">
        <f>SUM(ENERO:DICIEMBRE!P36)</f>
        <v>0</v>
      </c>
      <c r="Q36" s="613">
        <f>SUM(ENERO:DICIEMBRE!Q36)</f>
        <v>0</v>
      </c>
      <c r="R36" s="613">
        <f>SUM(ENERO:DICIEMBRE!R36)</f>
        <v>0</v>
      </c>
      <c r="S36" s="613">
        <f>SUM(ENERO:DICIEMBRE!S36)</f>
        <v>0</v>
      </c>
      <c r="T36" s="613">
        <f>SUM(ENERO:DICIEMBRE!T36)</f>
        <v>0</v>
      </c>
      <c r="U36" s="613">
        <f>SUM(ENERO:DICIEMBRE!U36)</f>
        <v>0</v>
      </c>
      <c r="V36" s="613">
        <f>SUM(ENERO:DICIEMBRE!V36)</f>
        <v>0</v>
      </c>
      <c r="W36" s="613">
        <f>SUM(ENERO:DICIEMBRE!W36)</f>
        <v>0</v>
      </c>
      <c r="X36" s="613">
        <f>SUM(ENERO:DICIEMBRE!X36)</f>
        <v>0</v>
      </c>
      <c r="Y36" s="613">
        <f>SUM(ENERO:DICIEMBRE!Y36)</f>
        <v>0</v>
      </c>
      <c r="Z36" s="613">
        <f>SUM(ENERO:DICIEMBRE!Z36)</f>
        <v>0</v>
      </c>
      <c r="AA36" s="613">
        <f>SUM(ENERO:DICIEMBRE!AA36)</f>
        <v>0</v>
      </c>
      <c r="AB36" s="613">
        <f>SUM(ENERO:DICIEMBRE!AB36)</f>
        <v>0</v>
      </c>
      <c r="AC36" s="613">
        <f>SUM(ENERO:DICIEMBRE!AC36)</f>
        <v>0</v>
      </c>
      <c r="AD36" s="613">
        <f>SUM(ENERO:DICIEMBRE!AD36)</f>
        <v>0</v>
      </c>
      <c r="AE36" s="613">
        <f>SUM(ENERO:DICIEMBRE!AE36)</f>
        <v>0</v>
      </c>
      <c r="AF36" s="613">
        <f>SUM(ENERO:DICIEMBRE!AF36)</f>
        <v>0</v>
      </c>
      <c r="AG36" s="613">
        <f>SUM(ENERO:DICIEMBRE!AG36)</f>
        <v>0</v>
      </c>
      <c r="AH36" s="613">
        <f>SUM(ENERO:DICIEMBRE!AH36)</f>
        <v>0</v>
      </c>
      <c r="AI36" s="613">
        <f>SUM(ENERO:DICIEMBRE!AI36)</f>
        <v>0</v>
      </c>
      <c r="AJ36" s="613">
        <f>SUM(ENERO:DICIEMBRE!AJ36)</f>
        <v>0</v>
      </c>
      <c r="AK36" s="613">
        <f>SUM(ENERO:DICIEMBRE!AK36)</f>
        <v>0</v>
      </c>
      <c r="AL36" s="66" t="str">
        <f t="shared" si="14"/>
        <v/>
      </c>
      <c r="AM36" s="30"/>
      <c r="AN36" s="30"/>
      <c r="AO36" s="30"/>
      <c r="AP36" s="30"/>
      <c r="AQ36" s="30"/>
      <c r="AR36" s="30"/>
      <c r="AS36" s="30"/>
      <c r="AT36" s="30"/>
      <c r="AU36" s="8"/>
      <c r="AV36" s="8"/>
      <c r="AW36" s="8"/>
      <c r="AX36" s="8"/>
      <c r="BT36" s="3"/>
      <c r="BU36" s="3"/>
      <c r="BV36" s="3"/>
      <c r="BW36" s="4"/>
      <c r="CA36" s="31" t="str">
        <f t="shared" si="13"/>
        <v/>
      </c>
      <c r="CB36" s="31" t="str">
        <f t="shared" si="15"/>
        <v/>
      </c>
      <c r="CC36" s="31" t="str">
        <f t="shared" si="16"/>
        <v/>
      </c>
      <c r="CD36" s="31" t="str">
        <f t="shared" si="17"/>
        <v/>
      </c>
      <c r="CE36" s="31" t="str">
        <f t="shared" si="18"/>
        <v/>
      </c>
      <c r="CF36" s="31" t="str">
        <f t="shared" si="19"/>
        <v/>
      </c>
      <c r="CG36" s="32">
        <f t="shared" si="20"/>
        <v>0</v>
      </c>
      <c r="CH36" s="32">
        <f t="shared" si="21"/>
        <v>0</v>
      </c>
      <c r="CI36" s="32">
        <f t="shared" si="22"/>
        <v>0</v>
      </c>
      <c r="CJ36" s="32">
        <f t="shared" si="23"/>
        <v>0</v>
      </c>
      <c r="CK36" s="32">
        <f t="shared" si="24"/>
        <v>0</v>
      </c>
      <c r="CL36" s="32">
        <f t="shared" si="25"/>
        <v>0</v>
      </c>
      <c r="CZ36" s="3"/>
      <c r="DN36" s="2"/>
    </row>
    <row r="37" spans="1:118" ht="16.149999999999999" customHeight="1" x14ac:dyDescent="0.2">
      <c r="A37" s="1004" t="s">
        <v>51</v>
      </c>
      <c r="B37" s="1005"/>
      <c r="C37" s="1006"/>
      <c r="D37" s="110">
        <f t="shared" si="28"/>
        <v>6546</v>
      </c>
      <c r="E37" s="111">
        <f t="shared" si="30"/>
        <v>1930</v>
      </c>
      <c r="F37" s="112">
        <f t="shared" si="30"/>
        <v>4616</v>
      </c>
      <c r="G37" s="613">
        <f>SUM(ENERO:DICIEMBRE!G37)</f>
        <v>0</v>
      </c>
      <c r="H37" s="613">
        <f>SUM(ENERO:DICIEMBRE!H37)</f>
        <v>0</v>
      </c>
      <c r="I37" s="613">
        <f>SUM(ENERO:DICIEMBRE!I37)</f>
        <v>1</v>
      </c>
      <c r="J37" s="613">
        <f>SUM(ENERO:DICIEMBRE!J37)</f>
        <v>1</v>
      </c>
      <c r="K37" s="613">
        <f>SUM(ENERO:DICIEMBRE!K37)</f>
        <v>1</v>
      </c>
      <c r="L37" s="613">
        <f>SUM(ENERO:DICIEMBRE!L37)</f>
        <v>4</v>
      </c>
      <c r="M37" s="613">
        <f>SUM(ENERO:DICIEMBRE!M37)</f>
        <v>23</v>
      </c>
      <c r="N37" s="613">
        <f>SUM(ENERO:DICIEMBRE!N37)</f>
        <v>8</v>
      </c>
      <c r="O37" s="613">
        <f>SUM(ENERO:DICIEMBRE!O37)</f>
        <v>40</v>
      </c>
      <c r="P37" s="613">
        <f>SUM(ENERO:DICIEMBRE!P37)</f>
        <v>39</v>
      </c>
      <c r="Q37" s="613">
        <f>SUM(ENERO:DICIEMBRE!Q37)</f>
        <v>60</v>
      </c>
      <c r="R37" s="613">
        <f>SUM(ENERO:DICIEMBRE!R37)</f>
        <v>38</v>
      </c>
      <c r="S37" s="613">
        <f>SUM(ENERO:DICIEMBRE!S37)</f>
        <v>63</v>
      </c>
      <c r="T37" s="613">
        <f>SUM(ENERO:DICIEMBRE!T37)</f>
        <v>39</v>
      </c>
      <c r="U37" s="613">
        <f>SUM(ENERO:DICIEMBRE!U37)</f>
        <v>56</v>
      </c>
      <c r="V37" s="613">
        <f>SUM(ENERO:DICIEMBRE!V37)</f>
        <v>39</v>
      </c>
      <c r="W37" s="613">
        <f>SUM(ENERO:DICIEMBRE!W37)</f>
        <v>189</v>
      </c>
      <c r="X37" s="613">
        <f>SUM(ENERO:DICIEMBRE!X37)</f>
        <v>181</v>
      </c>
      <c r="Y37" s="613">
        <f>SUM(ENERO:DICIEMBRE!Y37)</f>
        <v>179</v>
      </c>
      <c r="Z37" s="613">
        <f>SUM(ENERO:DICIEMBRE!Z37)</f>
        <v>260</v>
      </c>
      <c r="AA37" s="613">
        <f>SUM(ENERO:DICIEMBRE!AA37)</f>
        <v>1113</v>
      </c>
      <c r="AB37" s="613">
        <f>SUM(ENERO:DICIEMBRE!AB37)</f>
        <v>3502</v>
      </c>
      <c r="AC37" s="613">
        <f>SUM(ENERO:DICIEMBRE!AC37)</f>
        <v>205</v>
      </c>
      <c r="AD37" s="613">
        <f>SUM(ENERO:DICIEMBRE!AD37)</f>
        <v>505</v>
      </c>
      <c r="AE37" s="613">
        <f>SUM(ENERO:DICIEMBRE!AE37)</f>
        <v>27</v>
      </c>
      <c r="AF37" s="613">
        <f>SUM(ENERO:DICIEMBRE!AF37)</f>
        <v>6546</v>
      </c>
      <c r="AG37" s="613">
        <f>SUM(ENERO:DICIEMBRE!AG37)</f>
        <v>0</v>
      </c>
      <c r="AH37" s="613">
        <f>SUM(ENERO:DICIEMBRE!AH37)</f>
        <v>0</v>
      </c>
      <c r="AI37" s="613">
        <f>SUM(ENERO:DICIEMBRE!AI37)</f>
        <v>0</v>
      </c>
      <c r="AJ37" s="613">
        <f>SUM(ENERO:DICIEMBRE!AJ37)</f>
        <v>0</v>
      </c>
      <c r="AK37" s="613">
        <f>SUM(ENERO:DICIEMBRE!AK37)</f>
        <v>0</v>
      </c>
      <c r="AL37" s="66" t="str">
        <f t="shared" si="14"/>
        <v/>
      </c>
      <c r="AM37" s="30"/>
      <c r="AN37" s="30"/>
      <c r="AO37" s="30"/>
      <c r="AP37" s="30"/>
      <c r="AQ37" s="30"/>
      <c r="AR37" s="30"/>
      <c r="AS37" s="30"/>
      <c r="AT37" s="30"/>
      <c r="AU37" s="8"/>
      <c r="AV37" s="8"/>
      <c r="AW37" s="8"/>
      <c r="AX37" s="8"/>
      <c r="BT37" s="3"/>
      <c r="BU37" s="3"/>
      <c r="BV37" s="3"/>
      <c r="BW37" s="4"/>
      <c r="CA37" s="31" t="str">
        <f t="shared" si="13"/>
        <v/>
      </c>
      <c r="CB37" s="31" t="str">
        <f t="shared" si="15"/>
        <v/>
      </c>
      <c r="CC37" s="31" t="str">
        <f t="shared" si="16"/>
        <v/>
      </c>
      <c r="CD37" s="31" t="str">
        <f t="shared" si="17"/>
        <v/>
      </c>
      <c r="CE37" s="31" t="str">
        <f t="shared" si="18"/>
        <v/>
      </c>
      <c r="CF37" s="31" t="str">
        <f t="shared" si="19"/>
        <v/>
      </c>
      <c r="CG37" s="32">
        <f t="shared" si="20"/>
        <v>0</v>
      </c>
      <c r="CH37" s="32">
        <f t="shared" si="21"/>
        <v>0</v>
      </c>
      <c r="CI37" s="32">
        <f t="shared" si="22"/>
        <v>0</v>
      </c>
      <c r="CJ37" s="32">
        <f t="shared" si="23"/>
        <v>0</v>
      </c>
      <c r="CK37" s="32">
        <f t="shared" si="24"/>
        <v>0</v>
      </c>
      <c r="CL37" s="32">
        <f t="shared" si="25"/>
        <v>0</v>
      </c>
      <c r="CZ37" s="3"/>
      <c r="DN37" s="2"/>
    </row>
    <row r="38" spans="1:118" ht="16.149999999999999" customHeight="1" x14ac:dyDescent="0.2">
      <c r="A38" s="1055" t="s">
        <v>52</v>
      </c>
      <c r="B38" s="1055"/>
      <c r="C38" s="1055"/>
      <c r="D38" s="118">
        <f t="shared" ref="D38:AK38" si="31">SUM(D19:D37)</f>
        <v>7047</v>
      </c>
      <c r="E38" s="119">
        <f t="shared" si="31"/>
        <v>2132</v>
      </c>
      <c r="F38" s="120">
        <f t="shared" si="31"/>
        <v>4915</v>
      </c>
      <c r="G38" s="118">
        <f t="shared" si="31"/>
        <v>1</v>
      </c>
      <c r="H38" s="120">
        <f t="shared" si="31"/>
        <v>0</v>
      </c>
      <c r="I38" s="118">
        <f t="shared" si="31"/>
        <v>1</v>
      </c>
      <c r="J38" s="120">
        <f t="shared" si="31"/>
        <v>1</v>
      </c>
      <c r="K38" s="118">
        <f t="shared" si="31"/>
        <v>2</v>
      </c>
      <c r="L38" s="120">
        <f t="shared" si="31"/>
        <v>6</v>
      </c>
      <c r="M38" s="118">
        <f t="shared" si="31"/>
        <v>24</v>
      </c>
      <c r="N38" s="120">
        <f t="shared" si="31"/>
        <v>9</v>
      </c>
      <c r="O38" s="118">
        <f t="shared" si="31"/>
        <v>43</v>
      </c>
      <c r="P38" s="120">
        <f t="shared" si="31"/>
        <v>49</v>
      </c>
      <c r="Q38" s="118">
        <f t="shared" si="31"/>
        <v>66</v>
      </c>
      <c r="R38" s="120">
        <f t="shared" si="31"/>
        <v>41</v>
      </c>
      <c r="S38" s="118">
        <f t="shared" si="31"/>
        <v>69</v>
      </c>
      <c r="T38" s="120">
        <f t="shared" si="31"/>
        <v>41</v>
      </c>
      <c r="U38" s="118">
        <f t="shared" si="31"/>
        <v>69</v>
      </c>
      <c r="V38" s="120">
        <f t="shared" si="31"/>
        <v>68</v>
      </c>
      <c r="W38" s="118">
        <f t="shared" si="31"/>
        <v>265</v>
      </c>
      <c r="X38" s="120">
        <f t="shared" si="31"/>
        <v>256</v>
      </c>
      <c r="Y38" s="118">
        <f t="shared" si="31"/>
        <v>207</v>
      </c>
      <c r="Z38" s="120">
        <f t="shared" si="31"/>
        <v>284</v>
      </c>
      <c r="AA38" s="118">
        <f t="shared" si="31"/>
        <v>1166</v>
      </c>
      <c r="AB38" s="120">
        <f t="shared" si="31"/>
        <v>3638</v>
      </c>
      <c r="AC38" s="118">
        <f t="shared" si="31"/>
        <v>219</v>
      </c>
      <c r="AD38" s="120">
        <f t="shared" si="31"/>
        <v>522</v>
      </c>
      <c r="AE38" s="121">
        <f t="shared" si="31"/>
        <v>27</v>
      </c>
      <c r="AF38" s="121">
        <f t="shared" si="31"/>
        <v>7047</v>
      </c>
      <c r="AG38" s="121">
        <f t="shared" si="31"/>
        <v>1</v>
      </c>
      <c r="AH38" s="121">
        <f t="shared" si="31"/>
        <v>0</v>
      </c>
      <c r="AI38" s="121">
        <f t="shared" si="31"/>
        <v>0</v>
      </c>
      <c r="AJ38" s="121">
        <f t="shared" si="31"/>
        <v>0</v>
      </c>
      <c r="AK38" s="121">
        <f t="shared" si="31"/>
        <v>0</v>
      </c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BT38" s="3"/>
      <c r="BU38" s="3"/>
      <c r="BV38" s="3"/>
      <c r="BW38" s="4"/>
      <c r="CG38" s="13"/>
      <c r="CH38" s="13"/>
      <c r="CI38" s="13"/>
      <c r="CJ38" s="13"/>
      <c r="CK38" s="13"/>
      <c r="CZ38" s="3"/>
      <c r="DN38" s="2"/>
    </row>
    <row r="39" spans="1:118" ht="31.9" customHeight="1" x14ac:dyDescent="0.2">
      <c r="A39" s="122" t="s">
        <v>53</v>
      </c>
      <c r="B39" s="123"/>
      <c r="C39" s="123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5"/>
      <c r="Q39" s="125"/>
      <c r="R39" s="125"/>
      <c r="S39" s="49"/>
      <c r="T39" s="49"/>
      <c r="U39" s="126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BU39" s="3"/>
      <c r="BV39" s="3"/>
      <c r="BW39" s="3"/>
      <c r="CG39" s="13"/>
      <c r="CH39" s="13"/>
      <c r="CI39" s="13"/>
      <c r="CJ39" s="13"/>
      <c r="CK39" s="13"/>
      <c r="CL39" s="13"/>
    </row>
    <row r="40" spans="1:118" ht="26.25" customHeight="1" x14ac:dyDescent="0.2">
      <c r="A40" s="1039" t="s">
        <v>54</v>
      </c>
      <c r="B40" s="1040"/>
      <c r="C40" s="1040"/>
      <c r="D40" s="1039" t="s">
        <v>55</v>
      </c>
      <c r="E40" s="1040"/>
      <c r="F40" s="1044"/>
      <c r="G40" s="940" t="s">
        <v>56</v>
      </c>
      <c r="H40" s="942"/>
      <c r="I40" s="942"/>
      <c r="J40" s="942"/>
      <c r="K40" s="942"/>
      <c r="L40" s="942"/>
      <c r="M40" s="942"/>
      <c r="N40" s="942"/>
      <c r="O40" s="942"/>
      <c r="P40" s="942"/>
      <c r="Q40" s="942"/>
      <c r="R40" s="942"/>
      <c r="S40" s="942"/>
      <c r="T40" s="942"/>
      <c r="U40" s="942"/>
      <c r="V40" s="942"/>
      <c r="W40" s="942"/>
      <c r="X40" s="942"/>
      <c r="Y40" s="942"/>
      <c r="Z40" s="942"/>
      <c r="AA40" s="942"/>
      <c r="AB40" s="942"/>
      <c r="AC40" s="942"/>
      <c r="AD40" s="962"/>
      <c r="AE40" s="1048" t="s">
        <v>6</v>
      </c>
      <c r="AF40" s="1001" t="s">
        <v>7</v>
      </c>
      <c r="AG40" s="1001" t="s">
        <v>8</v>
      </c>
      <c r="AH40" s="1036" t="s">
        <v>9</v>
      </c>
      <c r="AI40" s="1036" t="s">
        <v>10</v>
      </c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BU40" s="3"/>
      <c r="BV40" s="3"/>
      <c r="BW40" s="3"/>
      <c r="CG40" s="13"/>
      <c r="CH40" s="13"/>
      <c r="CI40" s="13"/>
      <c r="CJ40" s="13"/>
      <c r="CK40" s="13"/>
      <c r="CL40" s="13"/>
    </row>
    <row r="41" spans="1:118" ht="27" customHeight="1" x14ac:dyDescent="0.2">
      <c r="A41" s="1041"/>
      <c r="B41" s="1042"/>
      <c r="C41" s="1043"/>
      <c r="D41" s="1045"/>
      <c r="E41" s="1046"/>
      <c r="F41" s="1047"/>
      <c r="G41" s="1037" t="s">
        <v>11</v>
      </c>
      <c r="H41" s="1038"/>
      <c r="I41" s="942" t="s">
        <v>12</v>
      </c>
      <c r="J41" s="942"/>
      <c r="K41" s="940" t="s">
        <v>13</v>
      </c>
      <c r="L41" s="941"/>
      <c r="M41" s="940" t="s">
        <v>14</v>
      </c>
      <c r="N41" s="941"/>
      <c r="O41" s="940" t="s">
        <v>15</v>
      </c>
      <c r="P41" s="941"/>
      <c r="Q41" s="940" t="s">
        <v>16</v>
      </c>
      <c r="R41" s="941"/>
      <c r="S41" s="940" t="s">
        <v>17</v>
      </c>
      <c r="T41" s="941"/>
      <c r="U41" s="940" t="s">
        <v>57</v>
      </c>
      <c r="V41" s="941"/>
      <c r="W41" s="1051" t="s">
        <v>19</v>
      </c>
      <c r="X41" s="1051"/>
      <c r="Y41" s="940" t="s">
        <v>58</v>
      </c>
      <c r="Z41" s="941"/>
      <c r="AA41" s="1052" t="s">
        <v>21</v>
      </c>
      <c r="AB41" s="1053"/>
      <c r="AC41" s="1051" t="s">
        <v>22</v>
      </c>
      <c r="AD41" s="1054"/>
      <c r="AE41" s="1049"/>
      <c r="AF41" s="902"/>
      <c r="AG41" s="902"/>
      <c r="AH41" s="986"/>
      <c r="AI41" s="986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BU41" s="3"/>
      <c r="BV41" s="3"/>
      <c r="BW41" s="3"/>
      <c r="CG41" s="13"/>
      <c r="CH41" s="13"/>
      <c r="CI41" s="13"/>
      <c r="CJ41" s="13"/>
      <c r="CK41" s="13"/>
      <c r="CL41" s="13"/>
    </row>
    <row r="42" spans="1:118" ht="24" customHeight="1" x14ac:dyDescent="0.2">
      <c r="A42" s="1043"/>
      <c r="B42" s="1043"/>
      <c r="C42" s="904"/>
      <c r="D42" s="127" t="s">
        <v>23</v>
      </c>
      <c r="E42" s="128" t="s">
        <v>24</v>
      </c>
      <c r="F42" s="129" t="s">
        <v>25</v>
      </c>
      <c r="G42" s="128" t="s">
        <v>24</v>
      </c>
      <c r="H42" s="129" t="s">
        <v>25</v>
      </c>
      <c r="I42" s="128" t="s">
        <v>24</v>
      </c>
      <c r="J42" s="130" t="s">
        <v>25</v>
      </c>
      <c r="K42" s="128" t="s">
        <v>24</v>
      </c>
      <c r="L42" s="129" t="s">
        <v>25</v>
      </c>
      <c r="M42" s="128" t="s">
        <v>24</v>
      </c>
      <c r="N42" s="129" t="s">
        <v>25</v>
      </c>
      <c r="O42" s="128" t="s">
        <v>24</v>
      </c>
      <c r="P42" s="129" t="s">
        <v>25</v>
      </c>
      <c r="Q42" s="128" t="s">
        <v>24</v>
      </c>
      <c r="R42" s="129" t="s">
        <v>25</v>
      </c>
      <c r="S42" s="128" t="s">
        <v>24</v>
      </c>
      <c r="T42" s="129" t="s">
        <v>25</v>
      </c>
      <c r="U42" s="128" t="s">
        <v>24</v>
      </c>
      <c r="V42" s="129" t="s">
        <v>25</v>
      </c>
      <c r="W42" s="128" t="s">
        <v>24</v>
      </c>
      <c r="X42" s="129" t="s">
        <v>25</v>
      </c>
      <c r="Y42" s="128" t="s">
        <v>24</v>
      </c>
      <c r="Z42" s="129" t="s">
        <v>25</v>
      </c>
      <c r="AA42" s="128" t="s">
        <v>24</v>
      </c>
      <c r="AB42" s="131" t="s">
        <v>25</v>
      </c>
      <c r="AC42" s="130" t="s">
        <v>24</v>
      </c>
      <c r="AD42" s="132" t="s">
        <v>25</v>
      </c>
      <c r="AE42" s="1050"/>
      <c r="AF42" s="899"/>
      <c r="AG42" s="899"/>
      <c r="AH42" s="987"/>
      <c r="AI42" s="987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BU42" s="3"/>
      <c r="BV42" s="3"/>
      <c r="BW42" s="3"/>
      <c r="CG42" s="13"/>
      <c r="CH42" s="13"/>
      <c r="CI42" s="13"/>
      <c r="CJ42" s="13"/>
      <c r="CK42" s="13"/>
      <c r="CL42" s="13"/>
    </row>
    <row r="43" spans="1:118" ht="16.149999999999999" customHeight="1" x14ac:dyDescent="0.2">
      <c r="A43" s="967" t="s">
        <v>59</v>
      </c>
      <c r="B43" s="968"/>
      <c r="C43" s="969"/>
      <c r="D43" s="133">
        <f>SUM(E43+F43)</f>
        <v>0</v>
      </c>
      <c r="E43" s="134">
        <f>SUM(U43+W43+Y43+AA43+AC43)</f>
        <v>0</v>
      </c>
      <c r="F43" s="135">
        <f>SUM(V43+X43+Z43+AB43+AD43)</f>
        <v>0</v>
      </c>
      <c r="G43" s="98"/>
      <c r="H43" s="99"/>
      <c r="I43" s="98"/>
      <c r="J43" s="99"/>
      <c r="K43" s="98"/>
      <c r="L43" s="99"/>
      <c r="M43" s="98"/>
      <c r="N43" s="99"/>
      <c r="O43" s="98"/>
      <c r="P43" s="99"/>
      <c r="Q43" s="98"/>
      <c r="R43" s="99"/>
      <c r="S43" s="98"/>
      <c r="T43" s="99"/>
      <c r="U43" s="136"/>
      <c r="V43" s="137"/>
      <c r="W43" s="136"/>
      <c r="X43" s="137"/>
      <c r="Y43" s="136"/>
      <c r="Z43" s="137"/>
      <c r="AA43" s="138"/>
      <c r="AB43" s="137"/>
      <c r="AC43" s="139"/>
      <c r="AD43" s="140"/>
      <c r="AE43" s="141"/>
      <c r="AF43" s="141"/>
      <c r="AG43" s="141"/>
      <c r="AH43" s="141"/>
      <c r="AI43" s="141"/>
      <c r="AJ43" s="66" t="str">
        <f>CA43&amp;CB43&amp;CC43&amp;CD43&amp;CE43</f>
        <v/>
      </c>
      <c r="AK43" s="30"/>
      <c r="AL43" s="30"/>
      <c r="AM43" s="30"/>
      <c r="AN43" s="30"/>
      <c r="AO43" s="30"/>
      <c r="AP43" s="30"/>
      <c r="AQ43" s="30"/>
      <c r="AR43" s="30"/>
      <c r="AS43" s="30"/>
      <c r="AT43" s="8"/>
      <c r="AU43" s="8"/>
      <c r="BU43" s="3"/>
      <c r="BV43" s="3"/>
      <c r="BW43" s="3"/>
      <c r="CA43" s="31" t="str">
        <f>IF(CG43=1,"* Las consultas de 60 años NO DEBEN ser mayor que el total de Consultas entre 20-64 Años. ","")</f>
        <v/>
      </c>
      <c r="CB43" s="31" t="str">
        <f>IF(CH43=1,"* Las actividades de usuarios en situación de discapacidad NO DEBEN superar el total. ","")</f>
        <v/>
      </c>
      <c r="CC43" s="31"/>
      <c r="CD43" s="31" t="str">
        <f>IF(AND(AH43="",D43&lt;&gt;0),"* No olvide digitar la población SENAME (Digite CEROS si no tiene). ",IF(D43&lt;AH43,"* La Población SENAME NO DEBE ser mayor al Total. ",""))</f>
        <v/>
      </c>
      <c r="CE43" s="31" t="str">
        <f>IF(AND(AI43="",D43&lt;&gt;0),"* No olvide digitar la población Migrante (Digite CEROS si no tiene). ",IF(D43&lt;AI43,"* La Población Migrante NO DEBE ser mayor al Total. ",""))</f>
        <v/>
      </c>
      <c r="CG43" s="32">
        <f>IF((AA43+AB43)&lt;AF43,1,0)</f>
        <v>0</v>
      </c>
      <c r="CH43" s="32">
        <f>IF(D43&lt;AG43,1,0)</f>
        <v>0</v>
      </c>
      <c r="CI43" s="32">
        <f>IF(AND(AE43="",D43&lt;&gt;0),1,IF(F43&lt;AE43,1,0))</f>
        <v>0</v>
      </c>
      <c r="CJ43" s="32">
        <f>IF(AND(AH43="",D43&lt;&gt;0),1,IF(D43&lt;AH43,1,0))</f>
        <v>0</v>
      </c>
      <c r="CK43" s="32">
        <f>IF(AND(AI43="",D43&lt;&gt;0),1,IF(D43&lt;AI43,1,0))</f>
        <v>0</v>
      </c>
      <c r="CL43" s="13"/>
    </row>
    <row r="44" spans="1:118" ht="16.149999999999999" customHeight="1" x14ac:dyDescent="0.2">
      <c r="A44" s="882" t="s">
        <v>60</v>
      </c>
      <c r="B44" s="883"/>
      <c r="C44" s="884"/>
      <c r="D44" s="142">
        <f>SUM(E44+F44)</f>
        <v>0</v>
      </c>
      <c r="E44" s="143">
        <f>SUM(G44+I44+K44+M44+O44+Q44+S44)</f>
        <v>0</v>
      </c>
      <c r="F44" s="144">
        <f>SUM(H44+J44+L44+N44+P44+R44+T44)</f>
        <v>0</v>
      </c>
      <c r="G44" s="145"/>
      <c r="H44" s="146"/>
      <c r="I44" s="145"/>
      <c r="J44" s="147"/>
      <c r="K44" s="145"/>
      <c r="L44" s="146"/>
      <c r="M44" s="145"/>
      <c r="N44" s="146"/>
      <c r="O44" s="145"/>
      <c r="P44" s="146"/>
      <c r="Q44" s="145"/>
      <c r="R44" s="148"/>
      <c r="S44" s="145"/>
      <c r="T44" s="148"/>
      <c r="U44" s="98"/>
      <c r="V44" s="149"/>
      <c r="W44" s="98"/>
      <c r="X44" s="99"/>
      <c r="Y44" s="98"/>
      <c r="Z44" s="99"/>
      <c r="AA44" s="100"/>
      <c r="AB44" s="150"/>
      <c r="AC44" s="98"/>
      <c r="AD44" s="151"/>
      <c r="AE44" s="99"/>
      <c r="AF44" s="99"/>
      <c r="AG44" s="146"/>
      <c r="AH44" s="146"/>
      <c r="AI44" s="146"/>
      <c r="AJ44" s="66" t="str">
        <f t="shared" ref="AJ44:AJ59" si="32">CA44&amp;CB44&amp;CC44&amp;CD44&amp;CE44</f>
        <v/>
      </c>
      <c r="AK44" s="30"/>
      <c r="AL44" s="30"/>
      <c r="AM44" s="30"/>
      <c r="AN44" s="30"/>
      <c r="AO44" s="30"/>
      <c r="AP44" s="30"/>
      <c r="AQ44" s="30"/>
      <c r="AR44" s="30"/>
      <c r="AS44" s="30"/>
      <c r="AT44" s="8"/>
      <c r="AU44" s="8"/>
      <c r="BU44" s="3"/>
      <c r="BV44" s="3"/>
      <c r="BW44" s="3"/>
      <c r="CA44" s="31"/>
      <c r="CB44" s="31" t="str">
        <f t="shared" ref="CB44:CB59" si="33">IF(CH44=1,"* Las actividades de usuarios en situación de discapacidad NO DEBEN superar el total. ","")</f>
        <v/>
      </c>
      <c r="CC44" s="31"/>
      <c r="CD44" s="31" t="str">
        <f t="shared" ref="CD44:CD59" si="34">IF(AND(AH44="",D44&lt;&gt;0),"* No olvide digitar la población SENAME (Digite CEROS si no tiene). ",IF(D44&lt;AH44,"* La Población SENAME NO DEBE ser mayor al Total. ",""))</f>
        <v/>
      </c>
      <c r="CE44" s="31" t="str">
        <f t="shared" ref="CE44:CE59" si="35">IF(AND(AI44="",D44&lt;&gt;0),"* No olvide digitar la población Migrante (Digite CEROS si no tiene). ",IF(D44&lt;AI44,"* La Población Migrante NO DEBE ser mayor al Total. ",""))</f>
        <v/>
      </c>
      <c r="CG44" s="32"/>
      <c r="CH44" s="32">
        <f t="shared" ref="CH44:CH59" si="36">IF(D44&lt;AG44,1,0)</f>
        <v>0</v>
      </c>
      <c r="CI44" s="32"/>
      <c r="CJ44" s="32">
        <f t="shared" ref="CJ44:CJ59" si="37">IF(AND(AH44="",D44&lt;&gt;0),1,IF(D44&lt;AH44,1,0))</f>
        <v>0</v>
      </c>
      <c r="CK44" s="32">
        <f t="shared" ref="CK44:CK59" si="38">IF(AND(AI44="",D44&lt;&gt;0),1,IF(D44&lt;AI44,1,0))</f>
        <v>0</v>
      </c>
      <c r="CL44" s="13"/>
    </row>
    <row r="45" spans="1:118" ht="16.149999999999999" customHeight="1" x14ac:dyDescent="0.2">
      <c r="A45" s="882" t="s">
        <v>61</v>
      </c>
      <c r="B45" s="883"/>
      <c r="C45" s="884"/>
      <c r="D45" s="142">
        <f>SUM(E45+F45)</f>
        <v>0</v>
      </c>
      <c r="E45" s="143">
        <f>SUM(G45+I45+K45+M45+O45+Q45+S45)</f>
        <v>0</v>
      </c>
      <c r="F45" s="144">
        <f>SUM(H45+J45+L45+N45+P45+R45+T45)</f>
        <v>0</v>
      </c>
      <c r="G45" s="145"/>
      <c r="H45" s="146"/>
      <c r="I45" s="145"/>
      <c r="J45" s="147"/>
      <c r="K45" s="145"/>
      <c r="L45" s="146"/>
      <c r="M45" s="145"/>
      <c r="N45" s="146"/>
      <c r="O45" s="145"/>
      <c r="P45" s="146"/>
      <c r="Q45" s="145"/>
      <c r="R45" s="148"/>
      <c r="S45" s="145"/>
      <c r="T45" s="148"/>
      <c r="U45" s="98"/>
      <c r="V45" s="149"/>
      <c r="W45" s="98"/>
      <c r="X45" s="99"/>
      <c r="Y45" s="98"/>
      <c r="Z45" s="99"/>
      <c r="AA45" s="100"/>
      <c r="AB45" s="150"/>
      <c r="AC45" s="98"/>
      <c r="AD45" s="151"/>
      <c r="AE45" s="99"/>
      <c r="AF45" s="99"/>
      <c r="AG45" s="146"/>
      <c r="AH45" s="146"/>
      <c r="AI45" s="146"/>
      <c r="AJ45" s="66" t="str">
        <f t="shared" si="32"/>
        <v/>
      </c>
      <c r="AK45" s="30"/>
      <c r="AL45" s="30"/>
      <c r="AM45" s="30"/>
      <c r="AN45" s="30"/>
      <c r="AO45" s="30"/>
      <c r="AP45" s="30"/>
      <c r="AQ45" s="30"/>
      <c r="AR45" s="30"/>
      <c r="AS45" s="30"/>
      <c r="AT45" s="8"/>
      <c r="AU45" s="8"/>
      <c r="BU45" s="3"/>
      <c r="BV45" s="3"/>
      <c r="BW45" s="3"/>
      <c r="CA45" s="31"/>
      <c r="CB45" s="31" t="str">
        <f t="shared" si="33"/>
        <v/>
      </c>
      <c r="CC45" s="31"/>
      <c r="CD45" s="31" t="str">
        <f t="shared" si="34"/>
        <v/>
      </c>
      <c r="CE45" s="31" t="str">
        <f t="shared" si="35"/>
        <v/>
      </c>
      <c r="CG45" s="32"/>
      <c r="CH45" s="32">
        <f t="shared" si="36"/>
        <v>0</v>
      </c>
      <c r="CI45" s="32"/>
      <c r="CJ45" s="32">
        <f>IF(AND(AH45="",D45&lt;&gt;0),1,IF(D45&lt;AH45,1,0))</f>
        <v>0</v>
      </c>
      <c r="CK45" s="32">
        <f t="shared" si="38"/>
        <v>0</v>
      </c>
      <c r="CL45" s="13"/>
    </row>
    <row r="46" spans="1:118" ht="16.149999999999999" customHeight="1" x14ac:dyDescent="0.2">
      <c r="A46" s="882" t="s">
        <v>62</v>
      </c>
      <c r="B46" s="883"/>
      <c r="C46" s="884"/>
      <c r="D46" s="152">
        <f>SUM(E46+F46)</f>
        <v>0</v>
      </c>
      <c r="E46" s="153">
        <f t="shared" ref="E46:F48" si="39">SUM(U46+W46+Y46+AA46+AC46)</f>
        <v>0</v>
      </c>
      <c r="F46" s="154">
        <f t="shared" si="39"/>
        <v>0</v>
      </c>
      <c r="G46" s="98"/>
      <c r="H46" s="99"/>
      <c r="I46" s="98"/>
      <c r="J46" s="99"/>
      <c r="K46" s="98"/>
      <c r="L46" s="99"/>
      <c r="M46" s="98"/>
      <c r="N46" s="99"/>
      <c r="O46" s="98"/>
      <c r="P46" s="99"/>
      <c r="Q46" s="98"/>
      <c r="R46" s="99"/>
      <c r="S46" s="98"/>
      <c r="T46" s="99"/>
      <c r="U46" s="155"/>
      <c r="V46" s="156"/>
      <c r="W46" s="155"/>
      <c r="X46" s="156"/>
      <c r="Y46" s="155"/>
      <c r="Z46" s="156"/>
      <c r="AA46" s="157"/>
      <c r="AB46" s="158"/>
      <c r="AC46" s="155"/>
      <c r="AD46" s="159"/>
      <c r="AE46" s="160"/>
      <c r="AF46" s="160"/>
      <c r="AG46" s="160"/>
      <c r="AH46" s="160"/>
      <c r="AI46" s="160"/>
      <c r="AJ46" s="66" t="str">
        <f t="shared" si="32"/>
        <v/>
      </c>
      <c r="AK46" s="30"/>
      <c r="AL46" s="30"/>
      <c r="AM46" s="30"/>
      <c r="AN46" s="30"/>
      <c r="AO46" s="30"/>
      <c r="AP46" s="30"/>
      <c r="AQ46" s="30"/>
      <c r="AR46" s="30"/>
      <c r="AS46" s="30"/>
      <c r="AT46" s="8"/>
      <c r="AU46" s="8"/>
      <c r="BU46" s="3"/>
      <c r="BV46" s="3"/>
      <c r="BW46" s="3"/>
      <c r="CA46" s="31" t="str">
        <f t="shared" ref="CA46:CA59" si="40">IF(CG46=1,"* Las consultas de 60 años NO DEBEN ser mayor que el total de Consultas entre 20-64 Años. ","")</f>
        <v/>
      </c>
      <c r="CB46" s="31" t="str">
        <f t="shared" si="33"/>
        <v/>
      </c>
      <c r="CC46" s="31" t="str">
        <f t="shared" ref="CC46:CC59" si="41">IF(AND(AE46="",D46&lt;&gt;0),"* Recuerde que las Embarazadas deben ser incluídas en el ingreso por rango Etario (Digite CEROS si no tiene). ",IF(F46&lt;AE46,"* Las Embarazadas NO DEBEN ser mayor al total de mujeres. ",""))</f>
        <v/>
      </c>
      <c r="CD46" s="31" t="str">
        <f t="shared" si="34"/>
        <v/>
      </c>
      <c r="CE46" s="31" t="str">
        <f t="shared" si="35"/>
        <v/>
      </c>
      <c r="CG46" s="32">
        <f t="shared" ref="CG46:CG59" si="42">IF((AA46+AB46)&lt;AF46,1,0)</f>
        <v>0</v>
      </c>
      <c r="CH46" s="32">
        <f t="shared" si="36"/>
        <v>0</v>
      </c>
      <c r="CI46" s="32">
        <f t="shared" ref="CI46:CI59" si="43">IF(AND(AE46="",D46&lt;&gt;0),1,IF(F46&lt;AE46,1,0))</f>
        <v>0</v>
      </c>
      <c r="CJ46" s="32">
        <f t="shared" si="37"/>
        <v>0</v>
      </c>
      <c r="CK46" s="32">
        <f t="shared" si="38"/>
        <v>0</v>
      </c>
      <c r="CL46" s="13"/>
    </row>
    <row r="47" spans="1:118" ht="16.149999999999999" customHeight="1" x14ac:dyDescent="0.2">
      <c r="A47" s="882" t="s">
        <v>63</v>
      </c>
      <c r="B47" s="883"/>
      <c r="C47" s="884"/>
      <c r="D47" s="161">
        <f>SUM(E47+F47)</f>
        <v>0</v>
      </c>
      <c r="E47" s="162">
        <f t="shared" si="39"/>
        <v>0</v>
      </c>
      <c r="F47" s="163">
        <f t="shared" si="39"/>
        <v>0</v>
      </c>
      <c r="G47" s="70"/>
      <c r="H47" s="71"/>
      <c r="I47" s="70"/>
      <c r="J47" s="71"/>
      <c r="K47" s="70"/>
      <c r="L47" s="71"/>
      <c r="M47" s="70"/>
      <c r="N47" s="71"/>
      <c r="O47" s="70"/>
      <c r="P47" s="71"/>
      <c r="Q47" s="70"/>
      <c r="R47" s="71"/>
      <c r="S47" s="70"/>
      <c r="T47" s="71"/>
      <c r="U47" s="164"/>
      <c r="V47" s="165"/>
      <c r="W47" s="164"/>
      <c r="X47" s="165"/>
      <c r="Y47" s="164"/>
      <c r="Z47" s="165"/>
      <c r="AA47" s="166"/>
      <c r="AB47" s="167"/>
      <c r="AC47" s="164"/>
      <c r="AD47" s="168"/>
      <c r="AE47" s="169"/>
      <c r="AF47" s="170"/>
      <c r="AG47" s="171"/>
      <c r="AH47" s="171"/>
      <c r="AI47" s="171"/>
      <c r="AJ47" s="66" t="str">
        <f t="shared" si="32"/>
        <v/>
      </c>
      <c r="AK47" s="30"/>
      <c r="AL47" s="30"/>
      <c r="AM47" s="30"/>
      <c r="AN47" s="30"/>
      <c r="AO47" s="30"/>
      <c r="AP47" s="30"/>
      <c r="AQ47" s="30"/>
      <c r="AR47" s="30"/>
      <c r="AS47" s="30"/>
      <c r="AT47" s="8"/>
      <c r="AU47" s="8"/>
      <c r="BU47" s="3"/>
      <c r="BV47" s="3"/>
      <c r="BW47" s="3"/>
      <c r="CA47" s="31"/>
      <c r="CB47" s="31" t="str">
        <f t="shared" si="33"/>
        <v/>
      </c>
      <c r="CC47" s="31" t="str">
        <f t="shared" si="41"/>
        <v/>
      </c>
      <c r="CD47" s="31" t="str">
        <f t="shared" si="34"/>
        <v/>
      </c>
      <c r="CE47" s="31" t="str">
        <f t="shared" si="35"/>
        <v/>
      </c>
      <c r="CG47" s="32"/>
      <c r="CH47" s="32">
        <f t="shared" si="36"/>
        <v>0</v>
      </c>
      <c r="CI47" s="32">
        <f t="shared" si="43"/>
        <v>0</v>
      </c>
      <c r="CJ47" s="32">
        <f t="shared" si="37"/>
        <v>0</v>
      </c>
      <c r="CK47" s="32">
        <f t="shared" si="38"/>
        <v>0</v>
      </c>
      <c r="CL47" s="13"/>
    </row>
    <row r="48" spans="1:118" ht="16.149999999999999" customHeight="1" x14ac:dyDescent="0.2">
      <c r="A48" s="862" t="s">
        <v>64</v>
      </c>
      <c r="B48" s="900"/>
      <c r="C48" s="970"/>
      <c r="D48" s="50">
        <f t="shared" ref="D48:D55" si="44">SUM(E48+F48)</f>
        <v>0</v>
      </c>
      <c r="E48" s="51">
        <f t="shared" si="39"/>
        <v>0</v>
      </c>
      <c r="F48" s="16">
        <f t="shared" si="39"/>
        <v>0</v>
      </c>
      <c r="G48" s="172"/>
      <c r="H48" s="173"/>
      <c r="I48" s="172"/>
      <c r="J48" s="173"/>
      <c r="K48" s="172"/>
      <c r="L48" s="173"/>
      <c r="M48" s="172"/>
      <c r="N48" s="173"/>
      <c r="O48" s="172"/>
      <c r="P48" s="173"/>
      <c r="Q48" s="172"/>
      <c r="R48" s="173"/>
      <c r="S48" s="172"/>
      <c r="T48" s="173"/>
      <c r="U48" s="50">
        <f>SUM(U46:U47)</f>
        <v>0</v>
      </c>
      <c r="V48" s="174">
        <f t="shared" ref="V48:AE48" si="45">SUM(V46:V47)</f>
        <v>0</v>
      </c>
      <c r="W48" s="50">
        <f t="shared" si="45"/>
        <v>0</v>
      </c>
      <c r="X48" s="174">
        <f t="shared" si="45"/>
        <v>0</v>
      </c>
      <c r="Y48" s="50">
        <f t="shared" si="45"/>
        <v>0</v>
      </c>
      <c r="Z48" s="174">
        <f t="shared" si="45"/>
        <v>0</v>
      </c>
      <c r="AA48" s="50">
        <f t="shared" si="45"/>
        <v>0</v>
      </c>
      <c r="AB48" s="174">
        <f t="shared" si="45"/>
        <v>0</v>
      </c>
      <c r="AC48" s="50">
        <f t="shared" si="45"/>
        <v>0</v>
      </c>
      <c r="AD48" s="174">
        <f t="shared" si="45"/>
        <v>0</v>
      </c>
      <c r="AE48" s="175">
        <f t="shared" si="45"/>
        <v>0</v>
      </c>
      <c r="AF48" s="16">
        <f>SUM(AF46)</f>
        <v>0</v>
      </c>
      <c r="AG48" s="16">
        <f>SUM(AG46:AG47)</f>
        <v>0</v>
      </c>
      <c r="AH48" s="16">
        <f>SUM(AH46:AH47)</f>
        <v>0</v>
      </c>
      <c r="AI48" s="16">
        <f>SUM(AI46:AI47)</f>
        <v>0</v>
      </c>
      <c r="AJ48" s="66"/>
      <c r="AK48" s="176"/>
      <c r="AL48" s="176"/>
      <c r="AM48" s="176"/>
      <c r="AN48" s="176"/>
      <c r="AO48" s="176"/>
      <c r="AP48" s="176"/>
      <c r="AQ48" s="176"/>
      <c r="AR48" s="176"/>
      <c r="AS48" s="176"/>
      <c r="AT48" s="8"/>
      <c r="AU48" s="8"/>
      <c r="BU48" s="3"/>
      <c r="BV48" s="3"/>
      <c r="BW48" s="3"/>
      <c r="CA48" s="31"/>
      <c r="CB48" s="31"/>
      <c r="CC48" s="31"/>
      <c r="CD48" s="31"/>
      <c r="CE48" s="31"/>
      <c r="CG48" s="32"/>
      <c r="CH48" s="32"/>
      <c r="CI48" s="32"/>
      <c r="CJ48" s="32"/>
      <c r="CK48" s="32"/>
      <c r="CL48" s="13"/>
    </row>
    <row r="49" spans="1:90" ht="16.149999999999999" customHeight="1" x14ac:dyDescent="0.2">
      <c r="A49" s="1027" t="s">
        <v>65</v>
      </c>
      <c r="B49" s="1028"/>
      <c r="C49" s="1029"/>
      <c r="D49" s="50">
        <f t="shared" si="44"/>
        <v>0</v>
      </c>
      <c r="E49" s="51">
        <f t="shared" ref="E49:F55" si="46">SUM(G49+I49+K49+M49+O49+Q49+S49+U49+W49+Y49+AA49+AC49)</f>
        <v>0</v>
      </c>
      <c r="F49" s="16">
        <f t="shared" si="46"/>
        <v>0</v>
      </c>
      <c r="G49" s="172"/>
      <c r="H49" s="173"/>
      <c r="I49" s="172"/>
      <c r="J49" s="173"/>
      <c r="K49" s="172"/>
      <c r="L49" s="173"/>
      <c r="M49" s="172"/>
      <c r="N49" s="173"/>
      <c r="O49" s="172"/>
      <c r="P49" s="173"/>
      <c r="Q49" s="172"/>
      <c r="R49" s="173"/>
      <c r="S49" s="172"/>
      <c r="T49" s="173"/>
      <c r="U49" s="177"/>
      <c r="V49" s="178"/>
      <c r="W49" s="177"/>
      <c r="X49" s="178"/>
      <c r="Y49" s="177"/>
      <c r="Z49" s="178"/>
      <c r="AA49" s="177"/>
      <c r="AB49" s="178"/>
      <c r="AC49" s="179"/>
      <c r="AD49" s="180"/>
      <c r="AE49" s="181"/>
      <c r="AF49" s="182"/>
      <c r="AG49" s="182"/>
      <c r="AH49" s="182"/>
      <c r="AI49" s="182"/>
      <c r="AJ49" s="66" t="str">
        <f t="shared" si="32"/>
        <v/>
      </c>
      <c r="AK49" s="30"/>
      <c r="AL49" s="30"/>
      <c r="AM49" s="30"/>
      <c r="AN49" s="30"/>
      <c r="AO49" s="30"/>
      <c r="AP49" s="30"/>
      <c r="AQ49" s="30"/>
      <c r="AR49" s="30"/>
      <c r="AS49" s="30"/>
      <c r="AT49" s="8"/>
      <c r="AU49" s="8"/>
      <c r="BU49" s="3"/>
      <c r="BV49" s="3"/>
      <c r="BW49" s="3"/>
      <c r="CA49" s="31" t="str">
        <f t="shared" si="40"/>
        <v/>
      </c>
      <c r="CB49" s="31" t="str">
        <f t="shared" si="33"/>
        <v/>
      </c>
      <c r="CC49" s="31" t="str">
        <f t="shared" si="41"/>
        <v/>
      </c>
      <c r="CD49" s="31" t="str">
        <f t="shared" si="34"/>
        <v/>
      </c>
      <c r="CE49" s="31" t="str">
        <f t="shared" si="35"/>
        <v/>
      </c>
      <c r="CG49" s="32">
        <f t="shared" si="42"/>
        <v>0</v>
      </c>
      <c r="CH49" s="32">
        <f t="shared" si="36"/>
        <v>0</v>
      </c>
      <c r="CI49" s="32">
        <f t="shared" si="43"/>
        <v>0</v>
      </c>
      <c r="CJ49" s="32">
        <f t="shared" si="37"/>
        <v>0</v>
      </c>
      <c r="CK49" s="32">
        <f t="shared" si="38"/>
        <v>0</v>
      </c>
      <c r="CL49" s="13"/>
    </row>
    <row r="50" spans="1:90" ht="16.149999999999999" customHeight="1" x14ac:dyDescent="0.2">
      <c r="A50" s="956" t="s">
        <v>66</v>
      </c>
      <c r="B50" s="958"/>
      <c r="C50" s="183">
        <v>0</v>
      </c>
      <c r="D50" s="184">
        <f t="shared" si="44"/>
        <v>0</v>
      </c>
      <c r="E50" s="185">
        <f t="shared" si="46"/>
        <v>0</v>
      </c>
      <c r="F50" s="144">
        <f t="shared" si="46"/>
        <v>0</v>
      </c>
      <c r="G50" s="145"/>
      <c r="H50" s="146"/>
      <c r="I50" s="145"/>
      <c r="J50" s="147"/>
      <c r="K50" s="145"/>
      <c r="L50" s="146"/>
      <c r="M50" s="145"/>
      <c r="N50" s="146"/>
      <c r="O50" s="145"/>
      <c r="P50" s="146"/>
      <c r="Q50" s="145"/>
      <c r="R50" s="148"/>
      <c r="S50" s="145"/>
      <c r="T50" s="148"/>
      <c r="U50" s="145"/>
      <c r="V50" s="148"/>
      <c r="W50" s="145"/>
      <c r="X50" s="148"/>
      <c r="Y50" s="145"/>
      <c r="Z50" s="148"/>
      <c r="AA50" s="145"/>
      <c r="AB50" s="148"/>
      <c r="AC50" s="147"/>
      <c r="AD50" s="186"/>
      <c r="AE50" s="187"/>
      <c r="AF50" s="146"/>
      <c r="AG50" s="146"/>
      <c r="AH50" s="146"/>
      <c r="AI50" s="146"/>
      <c r="AJ50" s="66" t="str">
        <f t="shared" si="32"/>
        <v/>
      </c>
      <c r="AK50" s="30"/>
      <c r="AL50" s="30"/>
      <c r="AM50" s="30"/>
      <c r="AN50" s="30"/>
      <c r="AO50" s="30"/>
      <c r="AP50" s="30"/>
      <c r="AQ50" s="30"/>
      <c r="AR50" s="30"/>
      <c r="AS50" s="30"/>
      <c r="AT50" s="8"/>
      <c r="AU50" s="8"/>
      <c r="BU50" s="3"/>
      <c r="BV50" s="3"/>
      <c r="BW50" s="3"/>
      <c r="CA50" s="31" t="str">
        <f t="shared" si="40"/>
        <v/>
      </c>
      <c r="CB50" s="31" t="str">
        <f t="shared" si="33"/>
        <v/>
      </c>
      <c r="CC50" s="31" t="str">
        <f t="shared" si="41"/>
        <v/>
      </c>
      <c r="CD50" s="31" t="str">
        <f t="shared" si="34"/>
        <v/>
      </c>
      <c r="CE50" s="31" t="str">
        <f t="shared" si="35"/>
        <v/>
      </c>
      <c r="CG50" s="32">
        <f t="shared" si="42"/>
        <v>0</v>
      </c>
      <c r="CH50" s="32">
        <f t="shared" si="36"/>
        <v>0</v>
      </c>
      <c r="CI50" s="32">
        <f t="shared" si="43"/>
        <v>0</v>
      </c>
      <c r="CJ50" s="32">
        <f t="shared" si="37"/>
        <v>0</v>
      </c>
      <c r="CK50" s="32">
        <f t="shared" si="38"/>
        <v>0</v>
      </c>
      <c r="CL50" s="13"/>
    </row>
    <row r="51" spans="1:90" ht="16.149999999999999" customHeight="1" x14ac:dyDescent="0.2">
      <c r="A51" s="956"/>
      <c r="B51" s="958"/>
      <c r="C51" s="188" t="s">
        <v>67</v>
      </c>
      <c r="D51" s="152">
        <f t="shared" si="44"/>
        <v>0</v>
      </c>
      <c r="E51" s="153">
        <f t="shared" si="46"/>
        <v>0</v>
      </c>
      <c r="F51" s="154">
        <f t="shared" si="46"/>
        <v>0</v>
      </c>
      <c r="G51" s="155"/>
      <c r="H51" s="160"/>
      <c r="I51" s="155"/>
      <c r="J51" s="189"/>
      <c r="K51" s="155"/>
      <c r="L51" s="160"/>
      <c r="M51" s="155"/>
      <c r="N51" s="160"/>
      <c r="O51" s="155"/>
      <c r="P51" s="160"/>
      <c r="Q51" s="155"/>
      <c r="R51" s="156"/>
      <c r="S51" s="155"/>
      <c r="T51" s="156"/>
      <c r="U51" s="155"/>
      <c r="V51" s="156"/>
      <c r="W51" s="155"/>
      <c r="X51" s="156"/>
      <c r="Y51" s="155"/>
      <c r="Z51" s="156"/>
      <c r="AA51" s="155"/>
      <c r="AB51" s="156"/>
      <c r="AC51" s="189"/>
      <c r="AD51" s="159"/>
      <c r="AE51" s="190"/>
      <c r="AF51" s="160"/>
      <c r="AG51" s="160"/>
      <c r="AH51" s="160"/>
      <c r="AI51" s="160"/>
      <c r="AJ51" s="66" t="str">
        <f t="shared" si="32"/>
        <v/>
      </c>
      <c r="AK51" s="30"/>
      <c r="AL51" s="30"/>
      <c r="AM51" s="30"/>
      <c r="AN51" s="30"/>
      <c r="AO51" s="30"/>
      <c r="AP51" s="30"/>
      <c r="AQ51" s="30"/>
      <c r="AR51" s="30"/>
      <c r="AS51" s="30"/>
      <c r="AT51" s="8"/>
      <c r="AU51" s="8"/>
      <c r="BU51" s="3"/>
      <c r="BV51" s="3"/>
      <c r="BW51" s="3"/>
      <c r="CA51" s="31" t="str">
        <f t="shared" si="40"/>
        <v/>
      </c>
      <c r="CB51" s="31" t="str">
        <f t="shared" si="33"/>
        <v/>
      </c>
      <c r="CC51" s="31" t="str">
        <f t="shared" si="41"/>
        <v/>
      </c>
      <c r="CD51" s="31" t="str">
        <f t="shared" si="34"/>
        <v/>
      </c>
      <c r="CE51" s="31" t="str">
        <f t="shared" si="35"/>
        <v/>
      </c>
      <c r="CG51" s="32">
        <f t="shared" si="42"/>
        <v>0</v>
      </c>
      <c r="CH51" s="32">
        <f t="shared" si="36"/>
        <v>0</v>
      </c>
      <c r="CI51" s="32">
        <f t="shared" si="43"/>
        <v>0</v>
      </c>
      <c r="CJ51" s="32">
        <f t="shared" si="37"/>
        <v>0</v>
      </c>
      <c r="CK51" s="32">
        <f t="shared" si="38"/>
        <v>0</v>
      </c>
      <c r="CL51" s="13"/>
    </row>
    <row r="52" spans="1:90" ht="16.149999999999999" customHeight="1" x14ac:dyDescent="0.2">
      <c r="A52" s="956"/>
      <c r="B52" s="958"/>
      <c r="C52" s="188" t="s">
        <v>68</v>
      </c>
      <c r="D52" s="152">
        <f t="shared" si="44"/>
        <v>0</v>
      </c>
      <c r="E52" s="153">
        <f t="shared" si="46"/>
        <v>0</v>
      </c>
      <c r="F52" s="154">
        <f t="shared" si="46"/>
        <v>0</v>
      </c>
      <c r="G52" s="155"/>
      <c r="H52" s="160"/>
      <c r="I52" s="155"/>
      <c r="J52" s="189"/>
      <c r="K52" s="155"/>
      <c r="L52" s="160"/>
      <c r="M52" s="155"/>
      <c r="N52" s="160"/>
      <c r="O52" s="155"/>
      <c r="P52" s="160"/>
      <c r="Q52" s="155"/>
      <c r="R52" s="156"/>
      <c r="S52" s="155"/>
      <c r="T52" s="156"/>
      <c r="U52" s="155"/>
      <c r="V52" s="156"/>
      <c r="W52" s="155"/>
      <c r="X52" s="156"/>
      <c r="Y52" s="155"/>
      <c r="Z52" s="156"/>
      <c r="AA52" s="155"/>
      <c r="AB52" s="156"/>
      <c r="AC52" s="189"/>
      <c r="AD52" s="159"/>
      <c r="AE52" s="190"/>
      <c r="AF52" s="160"/>
      <c r="AG52" s="160"/>
      <c r="AH52" s="160"/>
      <c r="AI52" s="160"/>
      <c r="AJ52" s="66" t="str">
        <f t="shared" si="32"/>
        <v/>
      </c>
      <c r="AK52" s="30"/>
      <c r="AL52" s="30"/>
      <c r="AM52" s="30"/>
      <c r="AN52" s="30"/>
      <c r="AO52" s="30"/>
      <c r="AP52" s="30"/>
      <c r="AQ52" s="30"/>
      <c r="AR52" s="30"/>
      <c r="AS52" s="30"/>
      <c r="AT52" s="8"/>
      <c r="AU52" s="8"/>
      <c r="BU52" s="3"/>
      <c r="BV52" s="3"/>
      <c r="BW52" s="3"/>
      <c r="CA52" s="31" t="str">
        <f t="shared" si="40"/>
        <v/>
      </c>
      <c r="CB52" s="31" t="str">
        <f t="shared" si="33"/>
        <v/>
      </c>
      <c r="CC52" s="31" t="str">
        <f t="shared" si="41"/>
        <v/>
      </c>
      <c r="CD52" s="31" t="str">
        <f t="shared" si="34"/>
        <v/>
      </c>
      <c r="CE52" s="31" t="str">
        <f t="shared" si="35"/>
        <v/>
      </c>
      <c r="CG52" s="32">
        <f t="shared" si="42"/>
        <v>0</v>
      </c>
      <c r="CH52" s="32">
        <f t="shared" si="36"/>
        <v>0</v>
      </c>
      <c r="CI52" s="32">
        <f t="shared" si="43"/>
        <v>0</v>
      </c>
      <c r="CJ52" s="32">
        <f t="shared" si="37"/>
        <v>0</v>
      </c>
      <c r="CK52" s="32">
        <f t="shared" si="38"/>
        <v>0</v>
      </c>
      <c r="CL52" s="13"/>
    </row>
    <row r="53" spans="1:90" ht="16.149999999999999" customHeight="1" x14ac:dyDescent="0.2">
      <c r="A53" s="956"/>
      <c r="B53" s="958"/>
      <c r="C53" s="188" t="s">
        <v>69</v>
      </c>
      <c r="D53" s="152">
        <f t="shared" si="44"/>
        <v>0</v>
      </c>
      <c r="E53" s="153">
        <f t="shared" si="46"/>
        <v>0</v>
      </c>
      <c r="F53" s="154">
        <f t="shared" si="46"/>
        <v>0</v>
      </c>
      <c r="G53" s="155"/>
      <c r="H53" s="160"/>
      <c r="I53" s="155"/>
      <c r="J53" s="189"/>
      <c r="K53" s="155"/>
      <c r="L53" s="160"/>
      <c r="M53" s="155"/>
      <c r="N53" s="160"/>
      <c r="O53" s="155"/>
      <c r="P53" s="160"/>
      <c r="Q53" s="155"/>
      <c r="R53" s="156"/>
      <c r="S53" s="155"/>
      <c r="T53" s="156"/>
      <c r="U53" s="155"/>
      <c r="V53" s="156"/>
      <c r="W53" s="155"/>
      <c r="X53" s="156"/>
      <c r="Y53" s="155"/>
      <c r="Z53" s="156"/>
      <c r="AA53" s="155"/>
      <c r="AB53" s="156"/>
      <c r="AC53" s="189"/>
      <c r="AD53" s="159"/>
      <c r="AE53" s="190"/>
      <c r="AF53" s="160"/>
      <c r="AG53" s="160"/>
      <c r="AH53" s="160"/>
      <c r="AI53" s="160"/>
      <c r="AJ53" s="66" t="str">
        <f t="shared" si="32"/>
        <v/>
      </c>
      <c r="AK53" s="30"/>
      <c r="AL53" s="30"/>
      <c r="AM53" s="30"/>
      <c r="AN53" s="30"/>
      <c r="AO53" s="30"/>
      <c r="AP53" s="30"/>
      <c r="AQ53" s="30"/>
      <c r="AR53" s="30"/>
      <c r="AS53" s="30"/>
      <c r="AT53" s="8"/>
      <c r="AU53" s="8"/>
      <c r="BU53" s="3"/>
      <c r="BV53" s="3"/>
      <c r="BW53" s="3"/>
      <c r="CA53" s="31" t="str">
        <f t="shared" si="40"/>
        <v/>
      </c>
      <c r="CB53" s="31" t="str">
        <f t="shared" si="33"/>
        <v/>
      </c>
      <c r="CC53" s="31" t="str">
        <f t="shared" si="41"/>
        <v/>
      </c>
      <c r="CD53" s="31" t="str">
        <f t="shared" si="34"/>
        <v/>
      </c>
      <c r="CE53" s="31" t="str">
        <f t="shared" si="35"/>
        <v/>
      </c>
      <c r="CG53" s="32">
        <f t="shared" si="42"/>
        <v>0</v>
      </c>
      <c r="CH53" s="32">
        <f t="shared" si="36"/>
        <v>0</v>
      </c>
      <c r="CI53" s="32">
        <f t="shared" si="43"/>
        <v>0</v>
      </c>
      <c r="CJ53" s="32">
        <f t="shared" si="37"/>
        <v>0</v>
      </c>
      <c r="CK53" s="32">
        <f t="shared" si="38"/>
        <v>0</v>
      </c>
      <c r="CL53" s="13"/>
    </row>
    <row r="54" spans="1:90" ht="16.149999999999999" customHeight="1" x14ac:dyDescent="0.2">
      <c r="A54" s="956"/>
      <c r="B54" s="958"/>
      <c r="C54" s="191" t="s">
        <v>70</v>
      </c>
      <c r="D54" s="161">
        <f>SUM(E54+F54)</f>
        <v>0</v>
      </c>
      <c r="E54" s="162">
        <f t="shared" si="46"/>
        <v>0</v>
      </c>
      <c r="F54" s="154">
        <f t="shared" si="46"/>
        <v>0</v>
      </c>
      <c r="G54" s="192"/>
      <c r="H54" s="171"/>
      <c r="I54" s="192"/>
      <c r="J54" s="193"/>
      <c r="K54" s="192"/>
      <c r="L54" s="171"/>
      <c r="M54" s="192"/>
      <c r="N54" s="171"/>
      <c r="O54" s="192"/>
      <c r="P54" s="171"/>
      <c r="Q54" s="192"/>
      <c r="R54" s="194"/>
      <c r="S54" s="192"/>
      <c r="T54" s="194"/>
      <c r="U54" s="192"/>
      <c r="V54" s="194"/>
      <c r="W54" s="192"/>
      <c r="X54" s="194"/>
      <c r="Y54" s="192"/>
      <c r="Z54" s="194"/>
      <c r="AA54" s="192"/>
      <c r="AB54" s="194"/>
      <c r="AC54" s="193"/>
      <c r="AD54" s="195"/>
      <c r="AE54" s="196"/>
      <c r="AF54" s="171"/>
      <c r="AG54" s="171"/>
      <c r="AH54" s="171"/>
      <c r="AI54" s="171"/>
      <c r="AJ54" s="66" t="str">
        <f t="shared" si="32"/>
        <v/>
      </c>
      <c r="AK54" s="30"/>
      <c r="AL54" s="30"/>
      <c r="AM54" s="30"/>
      <c r="AN54" s="30"/>
      <c r="AO54" s="30"/>
      <c r="AP54" s="30"/>
      <c r="AQ54" s="30"/>
      <c r="AR54" s="30"/>
      <c r="AS54" s="30"/>
      <c r="AT54" s="8"/>
      <c r="AU54" s="8"/>
      <c r="BU54" s="3"/>
      <c r="BV54" s="3"/>
      <c r="BW54" s="3"/>
      <c r="CA54" s="31" t="str">
        <f t="shared" si="40"/>
        <v/>
      </c>
      <c r="CB54" s="31" t="str">
        <f t="shared" si="33"/>
        <v/>
      </c>
      <c r="CC54" s="31" t="str">
        <f t="shared" si="41"/>
        <v/>
      </c>
      <c r="CD54" s="31" t="str">
        <f t="shared" si="34"/>
        <v/>
      </c>
      <c r="CE54" s="31" t="str">
        <f t="shared" si="35"/>
        <v/>
      </c>
      <c r="CG54" s="32">
        <f t="shared" si="42"/>
        <v>0</v>
      </c>
      <c r="CH54" s="32">
        <f t="shared" si="36"/>
        <v>0</v>
      </c>
      <c r="CI54" s="32">
        <f t="shared" si="43"/>
        <v>0</v>
      </c>
      <c r="CJ54" s="32">
        <f t="shared" si="37"/>
        <v>0</v>
      </c>
      <c r="CK54" s="32">
        <f t="shared" si="38"/>
        <v>0</v>
      </c>
      <c r="CL54" s="13"/>
    </row>
    <row r="55" spans="1:90" ht="16.149999999999999" customHeight="1" x14ac:dyDescent="0.2">
      <c r="A55" s="956"/>
      <c r="B55" s="958"/>
      <c r="C55" s="191" t="s">
        <v>71</v>
      </c>
      <c r="D55" s="161">
        <f t="shared" si="44"/>
        <v>0</v>
      </c>
      <c r="E55" s="162">
        <f t="shared" si="46"/>
        <v>0</v>
      </c>
      <c r="F55" s="154">
        <f t="shared" si="46"/>
        <v>0</v>
      </c>
      <c r="G55" s="192"/>
      <c r="H55" s="171"/>
      <c r="I55" s="192"/>
      <c r="J55" s="193"/>
      <c r="K55" s="164"/>
      <c r="L55" s="171"/>
      <c r="M55" s="192"/>
      <c r="N55" s="171"/>
      <c r="O55" s="192"/>
      <c r="P55" s="171"/>
      <c r="Q55" s="192"/>
      <c r="R55" s="194"/>
      <c r="S55" s="192"/>
      <c r="T55" s="194"/>
      <c r="U55" s="192"/>
      <c r="V55" s="194"/>
      <c r="W55" s="192"/>
      <c r="X55" s="194"/>
      <c r="Y55" s="192"/>
      <c r="Z55" s="194"/>
      <c r="AA55" s="192"/>
      <c r="AB55" s="194"/>
      <c r="AC55" s="193"/>
      <c r="AD55" s="195"/>
      <c r="AE55" s="197"/>
      <c r="AF55" s="171"/>
      <c r="AG55" s="171"/>
      <c r="AH55" s="171"/>
      <c r="AI55" s="171"/>
      <c r="AJ55" s="66" t="str">
        <f t="shared" si="32"/>
        <v/>
      </c>
      <c r="AK55" s="30"/>
      <c r="AL55" s="30"/>
      <c r="AM55" s="30"/>
      <c r="AN55" s="30"/>
      <c r="AO55" s="30"/>
      <c r="AP55" s="30"/>
      <c r="AQ55" s="30"/>
      <c r="AR55" s="30"/>
      <c r="AS55" s="30"/>
      <c r="AT55" s="8"/>
      <c r="AU55" s="8"/>
      <c r="BU55" s="3"/>
      <c r="BV55" s="3"/>
      <c r="BW55" s="3"/>
      <c r="CA55" s="31" t="str">
        <f t="shared" si="40"/>
        <v/>
      </c>
      <c r="CB55" s="31" t="str">
        <f t="shared" si="33"/>
        <v/>
      </c>
      <c r="CC55" s="31" t="str">
        <f t="shared" si="41"/>
        <v/>
      </c>
      <c r="CD55" s="31" t="str">
        <f t="shared" si="34"/>
        <v/>
      </c>
      <c r="CE55" s="31" t="str">
        <f t="shared" si="35"/>
        <v/>
      </c>
      <c r="CG55" s="32">
        <f t="shared" si="42"/>
        <v>0</v>
      </c>
      <c r="CH55" s="32">
        <f t="shared" si="36"/>
        <v>0</v>
      </c>
      <c r="CI55" s="32">
        <f t="shared" si="43"/>
        <v>0</v>
      </c>
      <c r="CJ55" s="32">
        <f t="shared" si="37"/>
        <v>0</v>
      </c>
      <c r="CK55" s="32">
        <f t="shared" si="38"/>
        <v>0</v>
      </c>
      <c r="CL55" s="13"/>
    </row>
    <row r="56" spans="1:90" ht="16.149999999999999" customHeight="1" x14ac:dyDescent="0.2">
      <c r="A56" s="959"/>
      <c r="B56" s="961"/>
      <c r="C56" s="198" t="s">
        <v>4</v>
      </c>
      <c r="D56" s="199">
        <f t="shared" ref="D56:AG56" si="47">SUM(D50:D55)</f>
        <v>0</v>
      </c>
      <c r="E56" s="200">
        <f>SUM(E50:E55)</f>
        <v>0</v>
      </c>
      <c r="F56" s="16">
        <f t="shared" si="47"/>
        <v>0</v>
      </c>
      <c r="G56" s="50">
        <f t="shared" si="47"/>
        <v>0</v>
      </c>
      <c r="H56" s="16">
        <f t="shared" si="47"/>
        <v>0</v>
      </c>
      <c r="I56" s="50">
        <f t="shared" si="47"/>
        <v>0</v>
      </c>
      <c r="J56" s="201">
        <f t="shared" si="47"/>
        <v>0</v>
      </c>
      <c r="K56" s="17">
        <f t="shared" si="47"/>
        <v>0</v>
      </c>
      <c r="L56" s="16">
        <f t="shared" si="47"/>
        <v>0</v>
      </c>
      <c r="M56" s="50">
        <f t="shared" si="47"/>
        <v>0</v>
      </c>
      <c r="N56" s="16">
        <f t="shared" si="47"/>
        <v>0</v>
      </c>
      <c r="O56" s="50">
        <f t="shared" si="47"/>
        <v>0</v>
      </c>
      <c r="P56" s="16">
        <f t="shared" si="47"/>
        <v>0</v>
      </c>
      <c r="Q56" s="50">
        <f t="shared" si="47"/>
        <v>0</v>
      </c>
      <c r="R56" s="202">
        <f t="shared" si="47"/>
        <v>0</v>
      </c>
      <c r="S56" s="50">
        <f t="shared" si="47"/>
        <v>0</v>
      </c>
      <c r="T56" s="202">
        <f t="shared" si="47"/>
        <v>0</v>
      </c>
      <c r="U56" s="50">
        <f t="shared" si="47"/>
        <v>0</v>
      </c>
      <c r="V56" s="202">
        <f t="shared" si="47"/>
        <v>0</v>
      </c>
      <c r="W56" s="50">
        <f>SUM(W50:W55)</f>
        <v>0</v>
      </c>
      <c r="X56" s="202">
        <f t="shared" si="47"/>
        <v>0</v>
      </c>
      <c r="Y56" s="50">
        <f>SUM(Y50:Y55)</f>
        <v>0</v>
      </c>
      <c r="Z56" s="202">
        <f t="shared" si="47"/>
        <v>0</v>
      </c>
      <c r="AA56" s="50">
        <f t="shared" si="47"/>
        <v>0</v>
      </c>
      <c r="AB56" s="202">
        <f t="shared" si="47"/>
        <v>0</v>
      </c>
      <c r="AC56" s="174">
        <f t="shared" si="47"/>
        <v>0</v>
      </c>
      <c r="AD56" s="203">
        <f t="shared" si="47"/>
        <v>0</v>
      </c>
      <c r="AE56" s="204">
        <f t="shared" si="47"/>
        <v>0</v>
      </c>
      <c r="AF56" s="16">
        <f>SUM(AF50:AF55)</f>
        <v>0</v>
      </c>
      <c r="AG56" s="16">
        <f t="shared" si="47"/>
        <v>0</v>
      </c>
      <c r="AH56" s="16">
        <f t="shared" ref="AH56" si="48">SUM(AH50:AH55)</f>
        <v>0</v>
      </c>
      <c r="AI56" s="16">
        <f>SUM(AI50:AI55)</f>
        <v>0</v>
      </c>
      <c r="AJ56" s="66"/>
      <c r="AK56" s="176"/>
      <c r="AL56" s="176"/>
      <c r="AM56" s="176"/>
      <c r="AN56" s="176"/>
      <c r="AO56" s="176"/>
      <c r="AP56" s="176"/>
      <c r="AQ56" s="176"/>
      <c r="AR56" s="176"/>
      <c r="AS56" s="176"/>
      <c r="AT56" s="8"/>
      <c r="AU56" s="8"/>
      <c r="BU56" s="3"/>
      <c r="BV56" s="3"/>
      <c r="BW56" s="3"/>
      <c r="CA56" s="31"/>
      <c r="CB56" s="31"/>
      <c r="CC56" s="31"/>
      <c r="CD56" s="31"/>
      <c r="CE56" s="31"/>
      <c r="CG56" s="32"/>
      <c r="CH56" s="32"/>
      <c r="CI56" s="32"/>
      <c r="CJ56" s="32"/>
      <c r="CK56" s="32"/>
      <c r="CL56" s="13"/>
    </row>
    <row r="57" spans="1:90" ht="16.149999999999999" customHeight="1" x14ac:dyDescent="0.25">
      <c r="A57" s="1030" t="s">
        <v>72</v>
      </c>
      <c r="B57" s="1031"/>
      <c r="C57" s="205">
        <v>0</v>
      </c>
      <c r="D57" s="161">
        <f>SUM(E57:F57)</f>
        <v>0</v>
      </c>
      <c r="E57" s="162">
        <f>+Y57+AA57+AC57</f>
        <v>0</v>
      </c>
      <c r="F57" s="154">
        <f>+Z57+AB57+AD57</f>
        <v>0</v>
      </c>
      <c r="G57" s="206"/>
      <c r="H57" s="207"/>
      <c r="I57" s="208"/>
      <c r="J57" s="207"/>
      <c r="K57" s="208"/>
      <c r="L57" s="207"/>
      <c r="M57" s="208"/>
      <c r="N57" s="207"/>
      <c r="O57" s="208"/>
      <c r="P57" s="207"/>
      <c r="Q57" s="208"/>
      <c r="R57" s="207"/>
      <c r="S57" s="209"/>
      <c r="T57" s="210"/>
      <c r="U57" s="209"/>
      <c r="V57" s="210"/>
      <c r="W57" s="209"/>
      <c r="X57" s="210"/>
      <c r="Y57" s="192"/>
      <c r="Z57" s="194"/>
      <c r="AA57" s="192"/>
      <c r="AB57" s="194"/>
      <c r="AC57" s="192"/>
      <c r="AD57" s="211"/>
      <c r="AE57" s="171"/>
      <c r="AF57" s="171"/>
      <c r="AG57" s="212"/>
      <c r="AH57" s="171"/>
      <c r="AI57" s="212"/>
      <c r="AJ57" s="66" t="str">
        <f t="shared" si="32"/>
        <v/>
      </c>
      <c r="AK57" s="176"/>
      <c r="AL57" s="176"/>
      <c r="AM57" s="176"/>
      <c r="AN57" s="176"/>
      <c r="AO57" s="176"/>
      <c r="AP57" s="176"/>
      <c r="AQ57" s="176"/>
      <c r="AR57" s="176"/>
      <c r="AS57" s="176"/>
      <c r="AT57" s="8"/>
      <c r="AU57" s="8"/>
      <c r="BU57" s="3"/>
      <c r="BV57" s="3"/>
      <c r="BW57" s="3"/>
      <c r="CA57" s="31" t="str">
        <f t="shared" si="40"/>
        <v/>
      </c>
      <c r="CB57" s="31" t="str">
        <f t="shared" si="33"/>
        <v/>
      </c>
      <c r="CC57" s="31" t="str">
        <f t="shared" si="41"/>
        <v/>
      </c>
      <c r="CD57" s="31" t="str">
        <f t="shared" si="34"/>
        <v/>
      </c>
      <c r="CE57" s="31" t="str">
        <f t="shared" si="35"/>
        <v/>
      </c>
      <c r="CG57" s="32">
        <f t="shared" si="42"/>
        <v>0</v>
      </c>
      <c r="CH57" s="32">
        <f t="shared" si="36"/>
        <v>0</v>
      </c>
      <c r="CI57" s="32">
        <f t="shared" si="43"/>
        <v>0</v>
      </c>
      <c r="CJ57" s="32">
        <f t="shared" si="37"/>
        <v>0</v>
      </c>
      <c r="CK57" s="32">
        <f t="shared" si="38"/>
        <v>0</v>
      </c>
      <c r="CL57" s="13"/>
    </row>
    <row r="58" spans="1:90" ht="16.149999999999999" customHeight="1" x14ac:dyDescent="0.25">
      <c r="A58" s="1032"/>
      <c r="B58" s="1033"/>
      <c r="C58" s="205" t="s">
        <v>73</v>
      </c>
      <c r="D58" s="161">
        <f t="shared" ref="D58" si="49">SUM(E58:F58)</f>
        <v>0</v>
      </c>
      <c r="E58" s="162">
        <f t="shared" ref="E58:F59" si="50">+Y58+AA58+AC58</f>
        <v>0</v>
      </c>
      <c r="F58" s="154">
        <f t="shared" si="50"/>
        <v>0</v>
      </c>
      <c r="G58" s="213"/>
      <c r="H58" s="214"/>
      <c r="I58" s="213"/>
      <c r="J58" s="214"/>
      <c r="K58" s="213"/>
      <c r="L58" s="214"/>
      <c r="M58" s="213"/>
      <c r="N58" s="214"/>
      <c r="O58" s="213"/>
      <c r="P58" s="214"/>
      <c r="Q58" s="213"/>
      <c r="R58" s="214"/>
      <c r="S58" s="209"/>
      <c r="T58" s="210"/>
      <c r="U58" s="209"/>
      <c r="V58" s="210"/>
      <c r="W58" s="209"/>
      <c r="X58" s="210"/>
      <c r="Y58" s="192"/>
      <c r="Z58" s="194"/>
      <c r="AA58" s="192"/>
      <c r="AB58" s="194"/>
      <c r="AC58" s="192"/>
      <c r="AD58" s="195"/>
      <c r="AE58" s="171"/>
      <c r="AF58" s="171"/>
      <c r="AG58" s="215"/>
      <c r="AH58" s="171"/>
      <c r="AI58" s="215"/>
      <c r="AJ58" s="66" t="str">
        <f t="shared" si="32"/>
        <v/>
      </c>
      <c r="AK58" s="176"/>
      <c r="AL58" s="176"/>
      <c r="AM58" s="176"/>
      <c r="AN58" s="176"/>
      <c r="AO58" s="176"/>
      <c r="AP58" s="176"/>
      <c r="AQ58" s="176"/>
      <c r="AR58" s="176"/>
      <c r="AS58" s="176"/>
      <c r="AT58" s="8"/>
      <c r="AU58" s="8"/>
      <c r="BU58" s="3"/>
      <c r="BV58" s="3"/>
      <c r="BW58" s="3"/>
      <c r="CA58" s="31" t="str">
        <f t="shared" si="40"/>
        <v/>
      </c>
      <c r="CB58" s="31" t="str">
        <f t="shared" si="33"/>
        <v/>
      </c>
      <c r="CC58" s="31" t="str">
        <f t="shared" si="41"/>
        <v/>
      </c>
      <c r="CD58" s="31" t="str">
        <f t="shared" si="34"/>
        <v/>
      </c>
      <c r="CE58" s="31" t="str">
        <f t="shared" si="35"/>
        <v/>
      </c>
      <c r="CG58" s="32">
        <f t="shared" si="42"/>
        <v>0</v>
      </c>
      <c r="CH58" s="32">
        <f t="shared" si="36"/>
        <v>0</v>
      </c>
      <c r="CI58" s="32">
        <f t="shared" si="43"/>
        <v>0</v>
      </c>
      <c r="CJ58" s="32">
        <f t="shared" si="37"/>
        <v>0</v>
      </c>
      <c r="CK58" s="32">
        <f t="shared" si="38"/>
        <v>0</v>
      </c>
      <c r="CL58" s="13"/>
    </row>
    <row r="59" spans="1:90" ht="16.149999999999999" customHeight="1" x14ac:dyDescent="0.25">
      <c r="A59" s="1032"/>
      <c r="B59" s="1033"/>
      <c r="C59" s="216" t="s">
        <v>74</v>
      </c>
      <c r="D59" s="161">
        <f>SUM(E59:F59)</f>
        <v>0</v>
      </c>
      <c r="E59" s="162">
        <f>+Y59+AA59+AC59</f>
        <v>0</v>
      </c>
      <c r="F59" s="154">
        <f t="shared" si="50"/>
        <v>0</v>
      </c>
      <c r="G59" s="213"/>
      <c r="H59" s="214"/>
      <c r="I59" s="213"/>
      <c r="J59" s="214"/>
      <c r="K59" s="213"/>
      <c r="L59" s="214"/>
      <c r="M59" s="213"/>
      <c r="N59" s="214"/>
      <c r="O59" s="213"/>
      <c r="P59" s="214"/>
      <c r="Q59" s="213"/>
      <c r="R59" s="214"/>
      <c r="S59" s="209"/>
      <c r="T59" s="210"/>
      <c r="U59" s="209"/>
      <c r="V59" s="210"/>
      <c r="W59" s="209"/>
      <c r="X59" s="210"/>
      <c r="Y59" s="192"/>
      <c r="Z59" s="194"/>
      <c r="AA59" s="192"/>
      <c r="AB59" s="194"/>
      <c r="AC59" s="192"/>
      <c r="AD59" s="195"/>
      <c r="AE59" s="171"/>
      <c r="AF59" s="171"/>
      <c r="AG59" s="215"/>
      <c r="AH59" s="171"/>
      <c r="AI59" s="215"/>
      <c r="AJ59" s="66" t="str">
        <f t="shared" si="32"/>
        <v/>
      </c>
      <c r="AK59" s="176"/>
      <c r="AL59" s="176"/>
      <c r="AM59" s="176"/>
      <c r="AN59" s="176"/>
      <c r="AO59" s="176"/>
      <c r="AP59" s="176"/>
      <c r="AQ59" s="176"/>
      <c r="AR59" s="176"/>
      <c r="AS59" s="176"/>
      <c r="AT59" s="8"/>
      <c r="AU59" s="8"/>
      <c r="BU59" s="3"/>
      <c r="BV59" s="3"/>
      <c r="BW59" s="3"/>
      <c r="CA59" s="31" t="str">
        <f t="shared" si="40"/>
        <v/>
      </c>
      <c r="CB59" s="31" t="str">
        <f t="shared" si="33"/>
        <v/>
      </c>
      <c r="CC59" s="31" t="str">
        <f t="shared" si="41"/>
        <v/>
      </c>
      <c r="CD59" s="31" t="str">
        <f t="shared" si="34"/>
        <v/>
      </c>
      <c r="CE59" s="31" t="str">
        <f t="shared" si="35"/>
        <v/>
      </c>
      <c r="CG59" s="32">
        <f t="shared" si="42"/>
        <v>0</v>
      </c>
      <c r="CH59" s="32">
        <f t="shared" si="36"/>
        <v>0</v>
      </c>
      <c r="CI59" s="32">
        <f t="shared" si="43"/>
        <v>0</v>
      </c>
      <c r="CJ59" s="32">
        <f t="shared" si="37"/>
        <v>0</v>
      </c>
      <c r="CK59" s="32">
        <f t="shared" si="38"/>
        <v>0</v>
      </c>
      <c r="CL59" s="13"/>
    </row>
    <row r="60" spans="1:90" ht="16.149999999999999" customHeight="1" x14ac:dyDescent="0.2">
      <c r="A60" s="1034"/>
      <c r="B60" s="1035"/>
      <c r="C60" s="217" t="s">
        <v>4</v>
      </c>
      <c r="D60" s="199">
        <f>SUM(E60:F60)</f>
        <v>0</v>
      </c>
      <c r="E60" s="200">
        <f>SUM(E57:E59)</f>
        <v>0</v>
      </c>
      <c r="F60" s="16">
        <f>SUM(F57:F59)</f>
        <v>0</v>
      </c>
      <c r="G60" s="218"/>
      <c r="H60" s="219"/>
      <c r="I60" s="218"/>
      <c r="J60" s="219"/>
      <c r="K60" s="218"/>
      <c r="L60" s="219"/>
      <c r="M60" s="218"/>
      <c r="N60" s="219"/>
      <c r="O60" s="218"/>
      <c r="P60" s="219"/>
      <c r="Q60" s="218"/>
      <c r="R60" s="219"/>
      <c r="S60" s="218"/>
      <c r="T60" s="219"/>
      <c r="U60" s="218"/>
      <c r="V60" s="219"/>
      <c r="W60" s="218"/>
      <c r="X60" s="219"/>
      <c r="Y60" s="50">
        <f>SUM(Y57:Y59)</f>
        <v>0</v>
      </c>
      <c r="Z60" s="16">
        <f t="shared" ref="Z60:AI60" si="51">SUM(Z57:Z59)</f>
        <v>0</v>
      </c>
      <c r="AA60" s="50">
        <f t="shared" si="51"/>
        <v>0</v>
      </c>
      <c r="AB60" s="16">
        <f t="shared" si="51"/>
        <v>0</v>
      </c>
      <c r="AC60" s="50">
        <f t="shared" si="51"/>
        <v>0</v>
      </c>
      <c r="AD60" s="203">
        <f t="shared" si="51"/>
        <v>0</v>
      </c>
      <c r="AE60" s="16">
        <f t="shared" si="51"/>
        <v>0</v>
      </c>
      <c r="AF60" s="16">
        <f t="shared" si="51"/>
        <v>0</v>
      </c>
      <c r="AG60" s="175">
        <f t="shared" si="51"/>
        <v>0</v>
      </c>
      <c r="AH60" s="16">
        <f t="shared" si="51"/>
        <v>0</v>
      </c>
      <c r="AI60" s="175">
        <f t="shared" si="51"/>
        <v>0</v>
      </c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8"/>
      <c r="AU60" s="8"/>
      <c r="BU60" s="3"/>
      <c r="BV60" s="3"/>
      <c r="BW60" s="3"/>
      <c r="CG60" s="13"/>
      <c r="CH60" s="13"/>
      <c r="CI60" s="13"/>
      <c r="CJ60" s="13"/>
      <c r="CK60" s="13"/>
      <c r="CL60" s="13"/>
    </row>
    <row r="61" spans="1:90" ht="31.9" customHeight="1" x14ac:dyDescent="0.2">
      <c r="A61" s="220" t="s">
        <v>75</v>
      </c>
      <c r="B61" s="221"/>
      <c r="C61" s="221"/>
      <c r="D61" s="222"/>
      <c r="E61" s="124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BU61" s="3"/>
      <c r="BV61" s="3"/>
      <c r="BW61" s="3"/>
      <c r="CG61" s="13"/>
      <c r="CH61" s="13"/>
      <c r="CI61" s="13"/>
      <c r="CJ61" s="13"/>
      <c r="CK61" s="13"/>
      <c r="CL61" s="13"/>
    </row>
    <row r="62" spans="1:90" ht="16.149999999999999" customHeight="1" x14ac:dyDescent="0.2">
      <c r="A62" s="982" t="s">
        <v>76</v>
      </c>
      <c r="B62" s="1019"/>
      <c r="C62" s="983"/>
      <c r="D62" s="223" t="s">
        <v>4</v>
      </c>
      <c r="E62" s="223" t="s">
        <v>77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BU62" s="3"/>
      <c r="BV62" s="3"/>
      <c r="BW62" s="3"/>
      <c r="CG62" s="13"/>
      <c r="CH62" s="13"/>
      <c r="CI62" s="13"/>
      <c r="CJ62" s="13"/>
      <c r="CK62" s="13"/>
      <c r="CL62" s="13"/>
    </row>
    <row r="63" spans="1:90" ht="16.149999999999999" customHeight="1" x14ac:dyDescent="0.2">
      <c r="A63" s="1027" t="s">
        <v>78</v>
      </c>
      <c r="B63" s="1028"/>
      <c r="C63" s="1029"/>
      <c r="D63" s="224"/>
      <c r="E63" s="224"/>
      <c r="F63" s="225" t="str">
        <f>CA63</f>
        <v/>
      </c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8"/>
      <c r="BV63" s="3"/>
      <c r="BW63" s="3"/>
      <c r="CA63" s="31" t="str">
        <f>IF(CG63=1,"* Las Interconsultas a Gestantes NO DEBEN ser mayor al Total de Interconsultas. ","")</f>
        <v/>
      </c>
      <c r="CB63" s="31"/>
      <c r="CC63" s="31"/>
      <c r="CD63" s="31"/>
      <c r="CE63" s="31"/>
      <c r="CF63" s="31"/>
      <c r="CG63" s="32">
        <f>IF(D63&lt;E63,1,0)</f>
        <v>0</v>
      </c>
      <c r="CH63" s="13"/>
      <c r="CI63" s="13"/>
      <c r="CJ63" s="13"/>
      <c r="CK63" s="13"/>
      <c r="CL63" s="13"/>
    </row>
    <row r="64" spans="1:90" ht="16.149999999999999" customHeight="1" x14ac:dyDescent="0.2">
      <c r="A64" s="860" t="s">
        <v>79</v>
      </c>
      <c r="B64" s="1025" t="s">
        <v>80</v>
      </c>
      <c r="C64" s="1026"/>
      <c r="D64" s="226"/>
      <c r="E64" s="226"/>
      <c r="F64" s="225" t="str">
        <f t="shared" ref="F64:F73" si="52">CA64</f>
        <v/>
      </c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8"/>
      <c r="BV64" s="3"/>
      <c r="BW64" s="3"/>
      <c r="CA64" s="31" t="str">
        <f t="shared" ref="CA64:CA73" si="53">IF(CG64=1,"* Las Interconsultas a Gestantes NO DEBEN ser mayor al Total de Interconsultas. ","")</f>
        <v/>
      </c>
      <c r="CB64" s="31"/>
      <c r="CC64" s="31"/>
      <c r="CD64" s="31"/>
      <c r="CE64" s="31"/>
      <c r="CF64" s="31"/>
      <c r="CG64" s="32">
        <f t="shared" ref="CG64:CG73" si="54">IF(D64&lt;E64,1,0)</f>
        <v>0</v>
      </c>
      <c r="CH64" s="13"/>
      <c r="CI64" s="13"/>
      <c r="CJ64" s="13"/>
      <c r="CK64" s="13"/>
      <c r="CL64" s="13"/>
    </row>
    <row r="65" spans="1:90" ht="16.149999999999999" customHeight="1" x14ac:dyDescent="0.2">
      <c r="A65" s="861"/>
      <c r="B65" s="1017" t="s">
        <v>81</v>
      </c>
      <c r="C65" s="1018"/>
      <c r="D65" s="227"/>
      <c r="E65" s="227"/>
      <c r="F65" s="225" t="str">
        <f t="shared" si="52"/>
        <v/>
      </c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8"/>
      <c r="BV65" s="3"/>
      <c r="BW65" s="3"/>
      <c r="CA65" s="31" t="str">
        <f t="shared" si="53"/>
        <v/>
      </c>
      <c r="CB65" s="31"/>
      <c r="CC65" s="31"/>
      <c r="CD65" s="31"/>
      <c r="CE65" s="31"/>
      <c r="CF65" s="31"/>
      <c r="CG65" s="32">
        <f t="shared" si="54"/>
        <v>0</v>
      </c>
      <c r="CH65" s="13"/>
      <c r="CI65" s="13"/>
      <c r="CJ65" s="13"/>
      <c r="CK65" s="13"/>
      <c r="CL65" s="13"/>
    </row>
    <row r="66" spans="1:90" ht="16.149999999999999" customHeight="1" x14ac:dyDescent="0.2">
      <c r="A66" s="1024" t="s">
        <v>82</v>
      </c>
      <c r="B66" s="1025"/>
      <c r="C66" s="1026"/>
      <c r="D66" s="228"/>
      <c r="E66" s="228"/>
      <c r="F66" s="225" t="str">
        <f t="shared" si="52"/>
        <v/>
      </c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8"/>
      <c r="BV66" s="3"/>
      <c r="BW66" s="3"/>
      <c r="CA66" s="31" t="str">
        <f t="shared" si="53"/>
        <v/>
      </c>
      <c r="CB66" s="31"/>
      <c r="CC66" s="31"/>
      <c r="CD66" s="31"/>
      <c r="CE66" s="31"/>
      <c r="CF66" s="31"/>
      <c r="CG66" s="32">
        <f t="shared" si="54"/>
        <v>0</v>
      </c>
      <c r="CH66" s="13"/>
      <c r="CI66" s="13"/>
      <c r="CJ66" s="13"/>
      <c r="CK66" s="13"/>
      <c r="CL66" s="13"/>
    </row>
    <row r="67" spans="1:90" ht="16.149999999999999" customHeight="1" x14ac:dyDescent="0.2">
      <c r="A67" s="882" t="s">
        <v>83</v>
      </c>
      <c r="B67" s="883"/>
      <c r="C67" s="884"/>
      <c r="D67" s="228"/>
      <c r="E67" s="228"/>
      <c r="F67" s="225" t="str">
        <f t="shared" si="52"/>
        <v/>
      </c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8"/>
      <c r="BV67" s="3"/>
      <c r="BW67" s="3"/>
      <c r="CA67" s="31" t="str">
        <f t="shared" si="53"/>
        <v/>
      </c>
      <c r="CB67" s="31"/>
      <c r="CC67" s="31"/>
      <c r="CD67" s="31"/>
      <c r="CE67" s="31"/>
      <c r="CF67" s="31"/>
      <c r="CG67" s="32">
        <f t="shared" si="54"/>
        <v>0</v>
      </c>
      <c r="CH67" s="13"/>
      <c r="CI67" s="13"/>
      <c r="CJ67" s="13"/>
      <c r="CK67" s="13"/>
      <c r="CL67" s="13"/>
    </row>
    <row r="68" spans="1:90" ht="16.149999999999999" customHeight="1" x14ac:dyDescent="0.2">
      <c r="A68" s="882" t="s">
        <v>84</v>
      </c>
      <c r="B68" s="883"/>
      <c r="C68" s="884"/>
      <c r="D68" s="228"/>
      <c r="E68" s="228"/>
      <c r="F68" s="225" t="str">
        <f t="shared" si="52"/>
        <v/>
      </c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8"/>
      <c r="BV68" s="3"/>
      <c r="BW68" s="3"/>
      <c r="CA68" s="31" t="str">
        <f t="shared" si="53"/>
        <v/>
      </c>
      <c r="CB68" s="31"/>
      <c r="CC68" s="31"/>
      <c r="CD68" s="31"/>
      <c r="CE68" s="31"/>
      <c r="CF68" s="31"/>
      <c r="CG68" s="32">
        <f t="shared" si="54"/>
        <v>0</v>
      </c>
      <c r="CH68" s="13"/>
      <c r="CI68" s="13"/>
      <c r="CJ68" s="13"/>
      <c r="CK68" s="13"/>
      <c r="CL68" s="13"/>
    </row>
    <row r="69" spans="1:90" ht="16.149999999999999" customHeight="1" x14ac:dyDescent="0.2">
      <c r="A69" s="1007" t="s">
        <v>85</v>
      </c>
      <c r="B69" s="1008"/>
      <c r="C69" s="1009"/>
      <c r="D69" s="228"/>
      <c r="E69" s="228"/>
      <c r="F69" s="225" t="str">
        <f t="shared" si="52"/>
        <v/>
      </c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8"/>
      <c r="BV69" s="3"/>
      <c r="BW69" s="3"/>
      <c r="CA69" s="31" t="str">
        <f t="shared" si="53"/>
        <v/>
      </c>
      <c r="CB69" s="31"/>
      <c r="CC69" s="31"/>
      <c r="CD69" s="31"/>
      <c r="CE69" s="31"/>
      <c r="CF69" s="31"/>
      <c r="CG69" s="32">
        <f t="shared" si="54"/>
        <v>0</v>
      </c>
      <c r="CH69" s="13"/>
      <c r="CI69" s="13"/>
      <c r="CJ69" s="13"/>
      <c r="CK69" s="13"/>
      <c r="CL69" s="13"/>
    </row>
    <row r="70" spans="1:90" ht="16.149999999999999" customHeight="1" x14ac:dyDescent="0.2">
      <c r="A70" s="882" t="s">
        <v>86</v>
      </c>
      <c r="B70" s="883"/>
      <c r="C70" s="884"/>
      <c r="D70" s="228"/>
      <c r="E70" s="228"/>
      <c r="F70" s="225" t="str">
        <f t="shared" si="52"/>
        <v/>
      </c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8"/>
      <c r="BV70" s="3"/>
      <c r="BW70" s="3"/>
      <c r="CA70" s="31" t="str">
        <f t="shared" si="53"/>
        <v/>
      </c>
      <c r="CB70" s="31"/>
      <c r="CC70" s="31"/>
      <c r="CD70" s="31"/>
      <c r="CE70" s="31"/>
      <c r="CF70" s="31"/>
      <c r="CG70" s="32">
        <f t="shared" si="54"/>
        <v>0</v>
      </c>
      <c r="CH70" s="13"/>
      <c r="CI70" s="13"/>
      <c r="CJ70" s="13"/>
      <c r="CK70" s="13"/>
      <c r="CL70" s="13"/>
    </row>
    <row r="71" spans="1:90" ht="16.149999999999999" customHeight="1" x14ac:dyDescent="0.2">
      <c r="A71" s="928" t="s">
        <v>87</v>
      </c>
      <c r="B71" s="929"/>
      <c r="C71" s="930"/>
      <c r="D71" s="228"/>
      <c r="E71" s="228"/>
      <c r="F71" s="225" t="str">
        <f t="shared" si="52"/>
        <v/>
      </c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8"/>
      <c r="BV71" s="3"/>
      <c r="BW71" s="3"/>
      <c r="CA71" s="31" t="str">
        <f t="shared" si="53"/>
        <v/>
      </c>
      <c r="CB71" s="31"/>
      <c r="CC71" s="31"/>
      <c r="CD71" s="31"/>
      <c r="CE71" s="31"/>
      <c r="CF71" s="31"/>
      <c r="CG71" s="32">
        <f t="shared" si="54"/>
        <v>0</v>
      </c>
      <c r="CH71" s="13"/>
      <c r="CI71" s="13"/>
      <c r="CJ71" s="13"/>
      <c r="CK71" s="13"/>
      <c r="CL71" s="13"/>
    </row>
    <row r="72" spans="1:90" ht="16.149999999999999" customHeight="1" x14ac:dyDescent="0.2">
      <c r="A72" s="928" t="s">
        <v>88</v>
      </c>
      <c r="B72" s="929"/>
      <c r="C72" s="930"/>
      <c r="D72" s="228"/>
      <c r="E72" s="228"/>
      <c r="F72" s="225" t="str">
        <f t="shared" si="52"/>
        <v/>
      </c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8"/>
      <c r="BV72" s="3"/>
      <c r="BW72" s="3"/>
      <c r="CA72" s="31" t="str">
        <f t="shared" si="53"/>
        <v/>
      </c>
      <c r="CB72" s="31"/>
      <c r="CC72" s="31"/>
      <c r="CD72" s="31"/>
      <c r="CE72" s="31"/>
      <c r="CF72" s="31"/>
      <c r="CG72" s="32">
        <f t="shared" si="54"/>
        <v>0</v>
      </c>
      <c r="CH72" s="13"/>
      <c r="CI72" s="13"/>
      <c r="CJ72" s="13"/>
      <c r="CK72" s="13"/>
      <c r="CL72" s="13"/>
    </row>
    <row r="73" spans="1:90" ht="16.149999999999999" customHeight="1" x14ac:dyDescent="0.2">
      <c r="A73" s="1016" t="s">
        <v>89</v>
      </c>
      <c r="B73" s="1017"/>
      <c r="C73" s="1018"/>
      <c r="D73" s="227"/>
      <c r="E73" s="227"/>
      <c r="F73" s="225" t="str">
        <f t="shared" si="52"/>
        <v/>
      </c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8"/>
      <c r="BV73" s="3"/>
      <c r="BW73" s="3"/>
      <c r="CA73" s="31" t="str">
        <f t="shared" si="53"/>
        <v/>
      </c>
      <c r="CB73" s="31"/>
      <c r="CC73" s="31"/>
      <c r="CD73" s="31"/>
      <c r="CE73" s="31"/>
      <c r="CF73" s="31"/>
      <c r="CG73" s="32">
        <f t="shared" si="54"/>
        <v>0</v>
      </c>
      <c r="CH73" s="13"/>
      <c r="CI73" s="13"/>
      <c r="CJ73" s="13"/>
      <c r="CK73" s="13"/>
      <c r="CL73" s="13"/>
    </row>
    <row r="74" spans="1:90" ht="31.9" customHeight="1" x14ac:dyDescent="0.2">
      <c r="A74" s="229" t="s">
        <v>90</v>
      </c>
      <c r="B74" s="230"/>
      <c r="C74" s="231"/>
      <c r="D74" s="230"/>
      <c r="E74" s="230"/>
      <c r="F74" s="232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BV74" s="3"/>
      <c r="BW74" s="3"/>
      <c r="CG74" s="13"/>
      <c r="CH74" s="13"/>
      <c r="CI74" s="13"/>
      <c r="CJ74" s="13"/>
      <c r="CK74" s="13"/>
      <c r="CL74" s="13"/>
    </row>
    <row r="75" spans="1:90" ht="16.149999999999999" customHeight="1" x14ac:dyDescent="0.2">
      <c r="A75" s="1013" t="s">
        <v>91</v>
      </c>
      <c r="B75" s="1014"/>
      <c r="C75" s="1015"/>
      <c r="D75" s="982" t="s">
        <v>92</v>
      </c>
      <c r="E75" s="1019"/>
      <c r="F75" s="983"/>
      <c r="BV75" s="3"/>
      <c r="BW75" s="3"/>
      <c r="CG75" s="13"/>
      <c r="CH75" s="13"/>
      <c r="CI75" s="13"/>
      <c r="CJ75" s="13"/>
      <c r="CK75" s="13"/>
      <c r="CL75" s="13"/>
    </row>
    <row r="76" spans="1:90" ht="16.149999999999999" customHeight="1" x14ac:dyDescent="0.2">
      <c r="A76" s="891"/>
      <c r="B76" s="892"/>
      <c r="C76" s="893"/>
      <c r="D76" s="223" t="s">
        <v>4</v>
      </c>
      <c r="E76" s="14" t="s">
        <v>24</v>
      </c>
      <c r="F76" s="233" t="s">
        <v>25</v>
      </c>
      <c r="BV76" s="3"/>
      <c r="BW76" s="3"/>
      <c r="CG76" s="13"/>
      <c r="CH76" s="13"/>
      <c r="CI76" s="13"/>
      <c r="CJ76" s="13"/>
      <c r="CK76" s="13"/>
      <c r="CL76" s="13"/>
    </row>
    <row r="77" spans="1:90" ht="16.149999999999999" customHeight="1" x14ac:dyDescent="0.2">
      <c r="A77" s="1020" t="s">
        <v>93</v>
      </c>
      <c r="B77" s="1022" t="s">
        <v>94</v>
      </c>
      <c r="C77" s="1023"/>
      <c r="D77" s="234">
        <f>SUM(E77+F77)</f>
        <v>0</v>
      </c>
      <c r="E77" s="22"/>
      <c r="F77" s="25"/>
      <c r="BV77" s="3"/>
      <c r="BW77" s="3"/>
      <c r="CG77" s="13"/>
      <c r="CH77" s="13"/>
      <c r="CI77" s="13"/>
      <c r="CJ77" s="13"/>
      <c r="CK77" s="13"/>
      <c r="CL77" s="13"/>
    </row>
    <row r="78" spans="1:90" ht="16.149999999999999" customHeight="1" x14ac:dyDescent="0.2">
      <c r="A78" s="1021"/>
      <c r="B78" s="874" t="s">
        <v>95</v>
      </c>
      <c r="C78" s="876"/>
      <c r="D78" s="235">
        <f>SUM(E78+F78)</f>
        <v>0</v>
      </c>
      <c r="E78" s="42"/>
      <c r="F78" s="44"/>
      <c r="BV78" s="3"/>
      <c r="BW78" s="3"/>
      <c r="CG78" s="13"/>
      <c r="CH78" s="13"/>
      <c r="CI78" s="13"/>
      <c r="CJ78" s="13"/>
      <c r="CK78" s="13"/>
      <c r="CL78" s="13"/>
    </row>
    <row r="79" spans="1:90" ht="31.9" customHeight="1" x14ac:dyDescent="0.2">
      <c r="A79" s="236" t="s">
        <v>96</v>
      </c>
      <c r="B79" s="123"/>
      <c r="C79" s="123"/>
      <c r="D79" s="123"/>
      <c r="E79" s="124"/>
      <c r="F79" s="124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BV79" s="3"/>
      <c r="BW79" s="3"/>
      <c r="CG79" s="13"/>
      <c r="CH79" s="13"/>
      <c r="CI79" s="13"/>
      <c r="CJ79" s="13"/>
      <c r="CK79" s="13"/>
      <c r="CL79" s="13"/>
    </row>
    <row r="80" spans="1:90" ht="16.149999999999999" customHeight="1" x14ac:dyDescent="0.2">
      <c r="A80" s="1013" t="s">
        <v>97</v>
      </c>
      <c r="B80" s="1014"/>
      <c r="C80" s="1015"/>
      <c r="D80" s="862" t="s">
        <v>4</v>
      </c>
      <c r="E80" s="900"/>
      <c r="F80" s="970"/>
      <c r="G80" s="862" t="s">
        <v>56</v>
      </c>
      <c r="H80" s="900"/>
      <c r="I80" s="900"/>
      <c r="J80" s="900"/>
      <c r="K80" s="900"/>
      <c r="L80" s="900"/>
      <c r="M80" s="900"/>
      <c r="N80" s="901"/>
      <c r="O80" s="1015" t="s">
        <v>6</v>
      </c>
      <c r="P80" s="992" t="s">
        <v>33</v>
      </c>
      <c r="Q80" s="992" t="s">
        <v>7</v>
      </c>
      <c r="R80" s="992" t="s">
        <v>98</v>
      </c>
      <c r="S80" s="1010" t="s">
        <v>99</v>
      </c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BV80" s="3"/>
      <c r="BW80" s="3"/>
      <c r="CG80" s="13"/>
      <c r="CH80" s="13"/>
      <c r="CI80" s="13"/>
      <c r="CJ80" s="13"/>
      <c r="CK80" s="13"/>
      <c r="CL80" s="13"/>
    </row>
    <row r="81" spans="1:90" ht="31.5" customHeight="1" x14ac:dyDescent="0.2">
      <c r="A81" s="891"/>
      <c r="B81" s="892"/>
      <c r="C81" s="893"/>
      <c r="D81" s="57" t="s">
        <v>23</v>
      </c>
      <c r="E81" s="50" t="s">
        <v>24</v>
      </c>
      <c r="F81" s="16" t="s">
        <v>25</v>
      </c>
      <c r="G81" s="14" t="s">
        <v>100</v>
      </c>
      <c r="H81" s="15" t="s">
        <v>101</v>
      </c>
      <c r="I81" s="15" t="s">
        <v>102</v>
      </c>
      <c r="J81" s="15" t="s">
        <v>18</v>
      </c>
      <c r="K81" s="15" t="s">
        <v>19</v>
      </c>
      <c r="L81" s="15" t="s">
        <v>20</v>
      </c>
      <c r="M81" s="237" t="s">
        <v>21</v>
      </c>
      <c r="N81" s="238" t="s">
        <v>22</v>
      </c>
      <c r="O81" s="893"/>
      <c r="P81" s="861"/>
      <c r="Q81" s="861"/>
      <c r="R81" s="861"/>
      <c r="S81" s="1011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BV81" s="3"/>
      <c r="BW81" s="3"/>
      <c r="CG81" s="13"/>
      <c r="CH81" s="13"/>
      <c r="CI81" s="13"/>
      <c r="CJ81" s="13"/>
      <c r="CK81" s="13"/>
      <c r="CL81" s="13"/>
    </row>
    <row r="82" spans="1:90" ht="16.149999999999999" customHeight="1" x14ac:dyDescent="0.2">
      <c r="A82" s="1012" t="s">
        <v>103</v>
      </c>
      <c r="B82" s="1012"/>
      <c r="C82" s="1012"/>
      <c r="D82" s="239">
        <f>SUM(G82:N82)</f>
        <v>1628</v>
      </c>
      <c r="E82" s="613">
        <f>SUM(ENERO:DICIEMBRE!E82)</f>
        <v>603</v>
      </c>
      <c r="F82" s="613">
        <f>SUM(ENERO:DICIEMBRE!F82)</f>
        <v>1025</v>
      </c>
      <c r="G82" s="613">
        <f>SUM(ENERO:DICIEMBRE!G82)</f>
        <v>134</v>
      </c>
      <c r="H82" s="613">
        <f>SUM(ENERO:DICIEMBRE!H82)</f>
        <v>52</v>
      </c>
      <c r="I82" s="613">
        <f>SUM(ENERO:DICIEMBRE!I82)</f>
        <v>41</v>
      </c>
      <c r="J82" s="613">
        <f>SUM(ENERO:DICIEMBRE!J82)</f>
        <v>37</v>
      </c>
      <c r="K82" s="613">
        <f>SUM(ENERO:DICIEMBRE!K82)</f>
        <v>205</v>
      </c>
      <c r="L82" s="613">
        <f>SUM(ENERO:DICIEMBRE!L82)</f>
        <v>271</v>
      </c>
      <c r="M82" s="613">
        <f>SUM(ENERO:DICIEMBRE!M82)</f>
        <v>700</v>
      </c>
      <c r="N82" s="613">
        <f>SUM(ENERO:DICIEMBRE!N82)</f>
        <v>188</v>
      </c>
      <c r="O82" s="613">
        <f>SUM(ENERO:DICIEMBRE!O82)</f>
        <v>56</v>
      </c>
      <c r="P82" s="613">
        <f>SUM(ENERO:DICIEMBRE!P82)</f>
        <v>1628</v>
      </c>
      <c r="Q82" s="613">
        <f>SUM(ENERO:DICIEMBRE!Q82)</f>
        <v>11</v>
      </c>
      <c r="R82" s="613">
        <f>SUM(ENERO:DICIEMBRE!R82)</f>
        <v>0</v>
      </c>
      <c r="S82" s="613">
        <f>SUM(ENERO:DICIEMBRE!S82)</f>
        <v>0</v>
      </c>
      <c r="T82" s="225" t="str">
        <f>CA82&amp;CB82&amp;CC82&amp;CD82&amp;CE82</f>
        <v/>
      </c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8"/>
      <c r="AG82" s="8"/>
      <c r="BV82" s="3"/>
      <c r="BW82" s="3"/>
      <c r="CA82" s="31" t="str">
        <f>IF(CG82=1,"* La suma de los sexos NO DEBE ser diferente al Total. ","")</f>
        <v/>
      </c>
      <c r="CB82" s="31" t="str">
        <f>IF(AND(D82&lt;&gt;0,P82=""),"* No olvide digitar la columna Beneficiarios (Digite CEROS si no tiene).",IF(D82&lt;P82,"* El número de Beneficiarios NO DEBE ser mayor que el total. ",""))</f>
        <v/>
      </c>
      <c r="CC82" s="31" t="str">
        <f>IF(CI82=1,"* Las actividades de 60 Años NO DEBE ser mayor que el grupo etario 20-64 años. ","")</f>
        <v/>
      </c>
      <c r="CD82" s="31" t="str">
        <f>IF(AND(D82&lt;&gt;0,O82=""),"* Recuerde que las Embarazadas deben ser incluídas en el ingreso por rango Etario (Digite CEROS si no tiene). ",IF(F82&lt;O82,"* Las Embarazadas NO DEBEN ser mayor al total de Mujeres. ",""))</f>
        <v/>
      </c>
      <c r="CE82" s="31" t="str">
        <f>IF(CK82=1,"* Los usuario en situación de discapacidad NO DEBE ser mayor que el Total. ","")</f>
        <v/>
      </c>
      <c r="CG82" s="32">
        <f>IF(D82&lt;&gt;(E82+F82),1,0)</f>
        <v>0</v>
      </c>
      <c r="CH82" s="32">
        <f>IF(AND(D82&lt;&gt;0,P82=""),1,IF(D82&lt;P82,1,0))</f>
        <v>0</v>
      </c>
      <c r="CI82" s="32">
        <f>IF(M82&lt;Q82,1,0)</f>
        <v>0</v>
      </c>
      <c r="CJ82" s="32">
        <f>IF(AND(D82&lt;&gt;0,O82=""),1,IF(F82&lt;O82,1,0))</f>
        <v>0</v>
      </c>
      <c r="CK82" s="32">
        <f>IF(D82&lt;S82,1,0)</f>
        <v>0</v>
      </c>
      <c r="CL82" s="13"/>
    </row>
    <row r="83" spans="1:90" ht="16.149999999999999" customHeight="1" x14ac:dyDescent="0.2">
      <c r="A83" s="995" t="s">
        <v>104</v>
      </c>
      <c r="B83" s="995"/>
      <c r="C83" s="995"/>
      <c r="D83" s="244">
        <f t="shared" ref="D83:D110" si="55">SUM(G83:N83)</f>
        <v>757</v>
      </c>
      <c r="E83" s="613">
        <f>SUM(ENERO:DICIEMBRE!E83)</f>
        <v>302</v>
      </c>
      <c r="F83" s="613">
        <f>SUM(ENERO:DICIEMBRE!F83)</f>
        <v>455</v>
      </c>
      <c r="G83" s="613">
        <f>SUM(ENERO:DICIEMBRE!G83)</f>
        <v>72</v>
      </c>
      <c r="H83" s="613">
        <f>SUM(ENERO:DICIEMBRE!H83)</f>
        <v>35</v>
      </c>
      <c r="I83" s="613">
        <f>SUM(ENERO:DICIEMBRE!I83)</f>
        <v>26</v>
      </c>
      <c r="J83" s="613">
        <f>SUM(ENERO:DICIEMBRE!J83)</f>
        <v>14</v>
      </c>
      <c r="K83" s="613">
        <f>SUM(ENERO:DICIEMBRE!K83)</f>
        <v>147</v>
      </c>
      <c r="L83" s="613">
        <f>SUM(ENERO:DICIEMBRE!L83)</f>
        <v>61</v>
      </c>
      <c r="M83" s="613">
        <f>SUM(ENERO:DICIEMBRE!M83)</f>
        <v>317</v>
      </c>
      <c r="N83" s="613">
        <f>SUM(ENERO:DICIEMBRE!N83)</f>
        <v>85</v>
      </c>
      <c r="O83" s="613">
        <f>SUM(ENERO:DICIEMBRE!O83)</f>
        <v>0</v>
      </c>
      <c r="P83" s="613">
        <f>SUM(ENERO:DICIEMBRE!P83)</f>
        <v>757</v>
      </c>
      <c r="Q83" s="613">
        <f>SUM(ENERO:DICIEMBRE!Q83)</f>
        <v>6</v>
      </c>
      <c r="R83" s="613">
        <f>SUM(ENERO:DICIEMBRE!R83)</f>
        <v>0</v>
      </c>
      <c r="S83" s="613">
        <f>SUM(ENERO:DICIEMBRE!S83)</f>
        <v>0</v>
      </c>
      <c r="T83" s="225" t="str">
        <f t="shared" ref="T83:T110" si="56">CA83&amp;CB83&amp;CC83&amp;CD83&amp;CE83</f>
        <v/>
      </c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8"/>
      <c r="AG83" s="8"/>
      <c r="BV83" s="3"/>
      <c r="BW83" s="3"/>
      <c r="CA83" s="31" t="str">
        <f t="shared" ref="CA83:CA110" si="57">IF(CG83=1,"* La suma de los sexos NO DEBE ser diferente al Total. ","")</f>
        <v/>
      </c>
      <c r="CB83" s="31" t="str">
        <f t="shared" ref="CB83:CB110" si="58">IF(AND(D83&lt;&gt;0,P83=""),"* No olvide digitar la columna Beneficiarios (Digite CEROS si no tiene).",IF(D83&lt;P83,"* El número de Beneficiarios NO DEBE ser mayor que el total. ",""))</f>
        <v/>
      </c>
      <c r="CC83" s="31" t="str">
        <f t="shared" ref="CC83:CC110" si="59">IF(CI83=1,"* Las actividades de 60 Años NO DEBE ser mayor que el grupo etario 20-64 años. ","")</f>
        <v/>
      </c>
      <c r="CD83" s="31" t="str">
        <f t="shared" ref="CD83:CD110" si="60">IF(AND(D83&lt;&gt;0,O83=""),"* Recuerde que las Embarazadas deben ser incluídas en el ingreso por rango Etario (Digite CEROS si no tiene). ",IF(F83&lt;O83,"* Las Embarazadas NO DEBEN ser mayor al total de Mujeres. ",""))</f>
        <v/>
      </c>
      <c r="CE83" s="31" t="str">
        <f t="shared" ref="CE83:CE110" si="61">IF(CK83=1,"* Los usuario en situación de discapacidad NO DEBE ser mayor que el Total. ","")</f>
        <v/>
      </c>
      <c r="CG83" s="32">
        <f t="shared" ref="CG83:CG109" si="62">IF(D83&lt;&gt;(E83+F83),1,0)</f>
        <v>0</v>
      </c>
      <c r="CH83" s="32">
        <f t="shared" ref="CH83:CH109" si="63">IF(AND(D83&lt;&gt;0,P83=""),1,IF(D83&lt;P83,1,0))</f>
        <v>0</v>
      </c>
      <c r="CI83" s="32">
        <f t="shared" ref="CI83:CI109" si="64">IF(M83&lt;Q83,1,0)</f>
        <v>0</v>
      </c>
      <c r="CJ83" s="32">
        <f t="shared" ref="CJ83:CJ109" si="65">IF(AND(D83&lt;&gt;0,O83=""),1,IF(F83&lt;O83,1,0))</f>
        <v>0</v>
      </c>
      <c r="CK83" s="32">
        <f t="shared" ref="CK83:CK109" si="66">IF(D83&lt;S83,1,0)</f>
        <v>0</v>
      </c>
      <c r="CL83" s="13"/>
    </row>
    <row r="84" spans="1:90" ht="16.149999999999999" customHeight="1" x14ac:dyDescent="0.2">
      <c r="A84" s="882" t="s">
        <v>105</v>
      </c>
      <c r="B84" s="883"/>
      <c r="C84" s="884"/>
      <c r="D84" s="247">
        <f t="shared" si="55"/>
        <v>3577</v>
      </c>
      <c r="E84" s="613">
        <f>SUM(ENERO:DICIEMBRE!E84)</f>
        <v>1423</v>
      </c>
      <c r="F84" s="613">
        <f>SUM(ENERO:DICIEMBRE!F84)</f>
        <v>2154</v>
      </c>
      <c r="G84" s="613">
        <f>SUM(ENERO:DICIEMBRE!G84)</f>
        <v>688</v>
      </c>
      <c r="H84" s="613">
        <f>SUM(ENERO:DICIEMBRE!H84)</f>
        <v>229</v>
      </c>
      <c r="I84" s="613">
        <f>SUM(ENERO:DICIEMBRE!I84)</f>
        <v>149</v>
      </c>
      <c r="J84" s="613">
        <f>SUM(ENERO:DICIEMBRE!J84)</f>
        <v>60</v>
      </c>
      <c r="K84" s="613">
        <f>SUM(ENERO:DICIEMBRE!K84)</f>
        <v>578</v>
      </c>
      <c r="L84" s="613">
        <f>SUM(ENERO:DICIEMBRE!L84)</f>
        <v>156</v>
      </c>
      <c r="M84" s="613">
        <f>SUM(ENERO:DICIEMBRE!M84)</f>
        <v>1489</v>
      </c>
      <c r="N84" s="613">
        <f>SUM(ENERO:DICIEMBRE!N84)</f>
        <v>228</v>
      </c>
      <c r="O84" s="613">
        <f>SUM(ENERO:DICIEMBRE!O84)</f>
        <v>1</v>
      </c>
      <c r="P84" s="613">
        <f>SUM(ENERO:DICIEMBRE!P84)</f>
        <v>3577</v>
      </c>
      <c r="Q84" s="613">
        <f>SUM(ENERO:DICIEMBRE!Q84)</f>
        <v>13</v>
      </c>
      <c r="R84" s="613">
        <f>SUM(ENERO:DICIEMBRE!R84)</f>
        <v>0</v>
      </c>
      <c r="S84" s="613">
        <f>SUM(ENERO:DICIEMBRE!S84)</f>
        <v>0</v>
      </c>
      <c r="T84" s="225" t="str">
        <f t="shared" si="56"/>
        <v/>
      </c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8"/>
      <c r="AG84" s="8"/>
      <c r="BV84" s="3"/>
      <c r="BW84" s="3"/>
      <c r="CA84" s="31" t="str">
        <f t="shared" si="57"/>
        <v/>
      </c>
      <c r="CB84" s="31" t="str">
        <f t="shared" si="58"/>
        <v/>
      </c>
      <c r="CC84" s="31" t="str">
        <f t="shared" si="59"/>
        <v/>
      </c>
      <c r="CD84" s="31" t="str">
        <f t="shared" si="60"/>
        <v/>
      </c>
      <c r="CE84" s="31" t="str">
        <f t="shared" si="61"/>
        <v/>
      </c>
      <c r="CG84" s="32">
        <f t="shared" si="62"/>
        <v>0</v>
      </c>
      <c r="CH84" s="32">
        <f t="shared" si="63"/>
        <v>0</v>
      </c>
      <c r="CI84" s="32">
        <f t="shared" si="64"/>
        <v>0</v>
      </c>
      <c r="CJ84" s="32">
        <f t="shared" si="65"/>
        <v>0</v>
      </c>
      <c r="CK84" s="32">
        <f t="shared" si="66"/>
        <v>0</v>
      </c>
      <c r="CL84" s="13"/>
    </row>
    <row r="85" spans="1:90" ht="16.149999999999999" customHeight="1" x14ac:dyDescent="0.2">
      <c r="A85" s="995" t="s">
        <v>106</v>
      </c>
      <c r="B85" s="995"/>
      <c r="C85" s="995"/>
      <c r="D85" s="244">
        <f t="shared" si="55"/>
        <v>0</v>
      </c>
      <c r="E85" s="613">
        <f>SUM(ENERO:DICIEMBRE!E85)</f>
        <v>0</v>
      </c>
      <c r="F85" s="613">
        <f>SUM(ENERO:DICIEMBRE!F85)</f>
        <v>0</v>
      </c>
      <c r="G85" s="613">
        <f>SUM(ENERO:DICIEMBRE!G85)</f>
        <v>0</v>
      </c>
      <c r="H85" s="613">
        <f>SUM(ENERO:DICIEMBRE!H85)</f>
        <v>0</v>
      </c>
      <c r="I85" s="613">
        <f>SUM(ENERO:DICIEMBRE!I85)</f>
        <v>0</v>
      </c>
      <c r="J85" s="613">
        <f>SUM(ENERO:DICIEMBRE!J85)</f>
        <v>0</v>
      </c>
      <c r="K85" s="613">
        <f>SUM(ENERO:DICIEMBRE!K85)</f>
        <v>0</v>
      </c>
      <c r="L85" s="613">
        <f>SUM(ENERO:DICIEMBRE!L85)</f>
        <v>0</v>
      </c>
      <c r="M85" s="613">
        <f>SUM(ENERO:DICIEMBRE!M85)</f>
        <v>0</v>
      </c>
      <c r="N85" s="613">
        <f>SUM(ENERO:DICIEMBRE!N85)</f>
        <v>0</v>
      </c>
      <c r="O85" s="613">
        <f>SUM(ENERO:DICIEMBRE!O85)</f>
        <v>0</v>
      </c>
      <c r="P85" s="613">
        <f>SUM(ENERO:DICIEMBRE!P85)</f>
        <v>0</v>
      </c>
      <c r="Q85" s="613">
        <f>SUM(ENERO:DICIEMBRE!Q85)</f>
        <v>0</v>
      </c>
      <c r="R85" s="613">
        <f>SUM(ENERO:DICIEMBRE!R85)</f>
        <v>0</v>
      </c>
      <c r="S85" s="613">
        <f>SUM(ENERO:DICIEMBRE!S85)</f>
        <v>0</v>
      </c>
      <c r="T85" s="225" t="str">
        <f t="shared" si="56"/>
        <v/>
      </c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8"/>
      <c r="AG85" s="8"/>
      <c r="BV85" s="3"/>
      <c r="BW85" s="3"/>
      <c r="CA85" s="31" t="str">
        <f t="shared" si="57"/>
        <v/>
      </c>
      <c r="CB85" s="31" t="str">
        <f t="shared" si="58"/>
        <v/>
      </c>
      <c r="CC85" s="31" t="str">
        <f t="shared" si="59"/>
        <v/>
      </c>
      <c r="CD85" s="31" t="str">
        <f t="shared" si="60"/>
        <v/>
      </c>
      <c r="CE85" s="31" t="str">
        <f t="shared" si="61"/>
        <v/>
      </c>
      <c r="CG85" s="32">
        <f t="shared" si="62"/>
        <v>0</v>
      </c>
      <c r="CH85" s="32">
        <f t="shared" si="63"/>
        <v>0</v>
      </c>
      <c r="CI85" s="32">
        <f t="shared" si="64"/>
        <v>0</v>
      </c>
      <c r="CJ85" s="32">
        <f t="shared" si="65"/>
        <v>0</v>
      </c>
      <c r="CK85" s="32">
        <f t="shared" si="66"/>
        <v>0</v>
      </c>
      <c r="CL85" s="13"/>
    </row>
    <row r="86" spans="1:90" ht="16.149999999999999" customHeight="1" x14ac:dyDescent="0.2">
      <c r="A86" s="995" t="s">
        <v>107</v>
      </c>
      <c r="B86" s="995"/>
      <c r="C86" s="995"/>
      <c r="D86" s="244">
        <f t="shared" si="55"/>
        <v>2613</v>
      </c>
      <c r="E86" s="613">
        <f>SUM(ENERO:DICIEMBRE!E86)</f>
        <v>786</v>
      </c>
      <c r="F86" s="613">
        <f>SUM(ENERO:DICIEMBRE!F86)</f>
        <v>1827</v>
      </c>
      <c r="G86" s="98"/>
      <c r="H86" s="249"/>
      <c r="I86" s="249"/>
      <c r="J86" s="613">
        <f>SUM(ENERO:DICIEMBRE!J86)</f>
        <v>15</v>
      </c>
      <c r="K86" s="613">
        <f>SUM(ENERO:DICIEMBRE!K86)</f>
        <v>85</v>
      </c>
      <c r="L86" s="613">
        <f>SUM(ENERO:DICIEMBRE!L86)</f>
        <v>127</v>
      </c>
      <c r="M86" s="613">
        <f>SUM(ENERO:DICIEMBRE!M86)</f>
        <v>2006</v>
      </c>
      <c r="N86" s="613">
        <f>SUM(ENERO:DICIEMBRE!N86)</f>
        <v>380</v>
      </c>
      <c r="O86" s="613">
        <f>SUM(ENERO:DICIEMBRE!O86)</f>
        <v>49</v>
      </c>
      <c r="P86" s="613">
        <f>SUM(ENERO:DICIEMBRE!P86)</f>
        <v>2613</v>
      </c>
      <c r="Q86" s="613">
        <f>SUM(ENERO:DICIEMBRE!Q86)</f>
        <v>28</v>
      </c>
      <c r="R86" s="613">
        <f>SUM(ENERO:DICIEMBRE!R86)</f>
        <v>0</v>
      </c>
      <c r="S86" s="613">
        <f>SUM(ENERO:DICIEMBRE!S86)</f>
        <v>0</v>
      </c>
      <c r="T86" s="225" t="str">
        <f t="shared" si="56"/>
        <v/>
      </c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8"/>
      <c r="AG86" s="8"/>
      <c r="BV86" s="3"/>
      <c r="BW86" s="3"/>
      <c r="CA86" s="31" t="str">
        <f t="shared" si="57"/>
        <v/>
      </c>
      <c r="CB86" s="31" t="str">
        <f t="shared" si="58"/>
        <v/>
      </c>
      <c r="CC86" s="31" t="str">
        <f t="shared" si="59"/>
        <v/>
      </c>
      <c r="CD86" s="31" t="str">
        <f t="shared" si="60"/>
        <v/>
      </c>
      <c r="CE86" s="31" t="str">
        <f t="shared" si="61"/>
        <v/>
      </c>
      <c r="CG86" s="32">
        <f t="shared" si="62"/>
        <v>0</v>
      </c>
      <c r="CH86" s="32">
        <f t="shared" si="63"/>
        <v>0</v>
      </c>
      <c r="CI86" s="32">
        <f t="shared" si="64"/>
        <v>0</v>
      </c>
      <c r="CJ86" s="32">
        <f t="shared" si="65"/>
        <v>0</v>
      </c>
      <c r="CK86" s="32">
        <f t="shared" si="66"/>
        <v>0</v>
      </c>
      <c r="CL86" s="13"/>
    </row>
    <row r="87" spans="1:90" ht="16.149999999999999" customHeight="1" x14ac:dyDescent="0.2">
      <c r="A87" s="911" t="s">
        <v>108</v>
      </c>
      <c r="B87" s="911"/>
      <c r="C87" s="911"/>
      <c r="D87" s="250">
        <f t="shared" si="55"/>
        <v>328</v>
      </c>
      <c r="E87" s="613">
        <f>SUM(ENERO:DICIEMBRE!E87)</f>
        <v>103</v>
      </c>
      <c r="F87" s="613">
        <f>SUM(ENERO:DICIEMBRE!F87)</f>
        <v>225</v>
      </c>
      <c r="G87" s="98"/>
      <c r="H87" s="249"/>
      <c r="I87" s="249"/>
      <c r="J87" s="613">
        <f>SUM(ENERO:DICIEMBRE!J87)</f>
        <v>11</v>
      </c>
      <c r="K87" s="613">
        <f>SUM(ENERO:DICIEMBRE!K87)</f>
        <v>117</v>
      </c>
      <c r="L87" s="613">
        <f>SUM(ENERO:DICIEMBRE!L87)</f>
        <v>21</v>
      </c>
      <c r="M87" s="613">
        <f>SUM(ENERO:DICIEMBRE!M87)</f>
        <v>162</v>
      </c>
      <c r="N87" s="613">
        <f>SUM(ENERO:DICIEMBRE!N87)</f>
        <v>17</v>
      </c>
      <c r="O87" s="613">
        <f>SUM(ENERO:DICIEMBRE!O87)</f>
        <v>6</v>
      </c>
      <c r="P87" s="613">
        <f>SUM(ENERO:DICIEMBRE!P87)</f>
        <v>328</v>
      </c>
      <c r="Q87" s="613">
        <f>SUM(ENERO:DICIEMBRE!Q87)</f>
        <v>6</v>
      </c>
      <c r="R87" s="613">
        <f>SUM(ENERO:DICIEMBRE!R87)</f>
        <v>0</v>
      </c>
      <c r="S87" s="613">
        <f>SUM(ENERO:DICIEMBRE!S87)</f>
        <v>0</v>
      </c>
      <c r="T87" s="225" t="str">
        <f t="shared" si="56"/>
        <v/>
      </c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8"/>
      <c r="AG87" s="8"/>
      <c r="BV87" s="3"/>
      <c r="BW87" s="3"/>
      <c r="CA87" s="31" t="str">
        <f t="shared" si="57"/>
        <v/>
      </c>
      <c r="CB87" s="31" t="str">
        <f t="shared" si="58"/>
        <v/>
      </c>
      <c r="CC87" s="31" t="str">
        <f t="shared" si="59"/>
        <v/>
      </c>
      <c r="CD87" s="31" t="str">
        <f t="shared" si="60"/>
        <v/>
      </c>
      <c r="CE87" s="31" t="str">
        <f t="shared" si="61"/>
        <v/>
      </c>
      <c r="CG87" s="32">
        <f t="shared" si="62"/>
        <v>0</v>
      </c>
      <c r="CH87" s="32">
        <f t="shared" si="63"/>
        <v>0</v>
      </c>
      <c r="CI87" s="32">
        <f t="shared" si="64"/>
        <v>0</v>
      </c>
      <c r="CJ87" s="32">
        <f t="shared" si="65"/>
        <v>0</v>
      </c>
      <c r="CK87" s="32">
        <f t="shared" si="66"/>
        <v>0</v>
      </c>
      <c r="CL87" s="13"/>
    </row>
    <row r="88" spans="1:90" ht="16.149999999999999" customHeight="1" x14ac:dyDescent="0.2">
      <c r="A88" s="911" t="s">
        <v>109</v>
      </c>
      <c r="B88" s="911"/>
      <c r="C88" s="911"/>
      <c r="D88" s="250">
        <f t="shared" si="55"/>
        <v>201</v>
      </c>
      <c r="E88" s="613">
        <f>SUM(ENERO:DICIEMBRE!E88)</f>
        <v>44</v>
      </c>
      <c r="F88" s="613">
        <f>SUM(ENERO:DICIEMBRE!F88)</f>
        <v>157</v>
      </c>
      <c r="G88" s="98"/>
      <c r="H88" s="249"/>
      <c r="I88" s="249"/>
      <c r="J88" s="613">
        <f>SUM(ENERO:DICIEMBRE!J88)</f>
        <v>3</v>
      </c>
      <c r="K88" s="613">
        <f>SUM(ENERO:DICIEMBRE!K88)</f>
        <v>6</v>
      </c>
      <c r="L88" s="613">
        <f>SUM(ENERO:DICIEMBRE!L88)</f>
        <v>20</v>
      </c>
      <c r="M88" s="613">
        <f>SUM(ENERO:DICIEMBRE!M88)</f>
        <v>163</v>
      </c>
      <c r="N88" s="613">
        <f>SUM(ENERO:DICIEMBRE!N88)</f>
        <v>9</v>
      </c>
      <c r="O88" s="613">
        <f>SUM(ENERO:DICIEMBRE!O88)</f>
        <v>6</v>
      </c>
      <c r="P88" s="613">
        <f>SUM(ENERO:DICIEMBRE!P88)</f>
        <v>201</v>
      </c>
      <c r="Q88" s="613">
        <f>SUM(ENERO:DICIEMBRE!Q88)</f>
        <v>2</v>
      </c>
      <c r="R88" s="613">
        <f>SUM(ENERO:DICIEMBRE!R88)</f>
        <v>0</v>
      </c>
      <c r="S88" s="613">
        <f>SUM(ENERO:DICIEMBRE!S88)</f>
        <v>0</v>
      </c>
      <c r="T88" s="225" t="str">
        <f t="shared" si="56"/>
        <v/>
      </c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8"/>
      <c r="AG88" s="8"/>
      <c r="BV88" s="3"/>
      <c r="BW88" s="3"/>
      <c r="CA88" s="31" t="str">
        <f t="shared" si="57"/>
        <v/>
      </c>
      <c r="CB88" s="31" t="str">
        <f t="shared" si="58"/>
        <v/>
      </c>
      <c r="CC88" s="31" t="str">
        <f t="shared" si="59"/>
        <v/>
      </c>
      <c r="CD88" s="31" t="str">
        <f t="shared" si="60"/>
        <v/>
      </c>
      <c r="CE88" s="31" t="str">
        <f t="shared" si="61"/>
        <v/>
      </c>
      <c r="CG88" s="32">
        <f t="shared" si="62"/>
        <v>0</v>
      </c>
      <c r="CH88" s="32">
        <f t="shared" si="63"/>
        <v>0</v>
      </c>
      <c r="CI88" s="32">
        <f t="shared" si="64"/>
        <v>0</v>
      </c>
      <c r="CJ88" s="32">
        <f t="shared" si="65"/>
        <v>0</v>
      </c>
      <c r="CK88" s="32">
        <f t="shared" si="66"/>
        <v>0</v>
      </c>
      <c r="CL88" s="13"/>
    </row>
    <row r="89" spans="1:90" ht="16.149999999999999" customHeight="1" x14ac:dyDescent="0.2">
      <c r="A89" s="911" t="s">
        <v>110</v>
      </c>
      <c r="B89" s="911"/>
      <c r="C89" s="911"/>
      <c r="D89" s="250">
        <f t="shared" si="55"/>
        <v>167</v>
      </c>
      <c r="E89" s="613">
        <f>SUM(ENERO:DICIEMBRE!E89)</f>
        <v>49</v>
      </c>
      <c r="F89" s="613">
        <f>SUM(ENERO:DICIEMBRE!F89)</f>
        <v>118</v>
      </c>
      <c r="G89" s="98"/>
      <c r="H89" s="249"/>
      <c r="I89" s="249"/>
      <c r="J89" s="613">
        <f>SUM(ENERO:DICIEMBRE!J89)</f>
        <v>7</v>
      </c>
      <c r="K89" s="613">
        <f>SUM(ENERO:DICIEMBRE!K89)</f>
        <v>11</v>
      </c>
      <c r="L89" s="613">
        <f>SUM(ENERO:DICIEMBRE!L89)</f>
        <v>29</v>
      </c>
      <c r="M89" s="613">
        <f>SUM(ENERO:DICIEMBRE!M89)</f>
        <v>115</v>
      </c>
      <c r="N89" s="613">
        <f>SUM(ENERO:DICIEMBRE!N89)</f>
        <v>5</v>
      </c>
      <c r="O89" s="613">
        <f>SUM(ENERO:DICIEMBRE!O89)</f>
        <v>4</v>
      </c>
      <c r="P89" s="613">
        <f>SUM(ENERO:DICIEMBRE!P89)</f>
        <v>167</v>
      </c>
      <c r="Q89" s="613">
        <f>SUM(ENERO:DICIEMBRE!Q89)</f>
        <v>0</v>
      </c>
      <c r="R89" s="613">
        <f>SUM(ENERO:DICIEMBRE!R89)</f>
        <v>0</v>
      </c>
      <c r="S89" s="613">
        <f>SUM(ENERO:DICIEMBRE!S89)</f>
        <v>0</v>
      </c>
      <c r="T89" s="225" t="str">
        <f t="shared" si="56"/>
        <v/>
      </c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8"/>
      <c r="AG89" s="8"/>
      <c r="BV89" s="3"/>
      <c r="BW89" s="3"/>
      <c r="CA89" s="31" t="str">
        <f t="shared" si="57"/>
        <v/>
      </c>
      <c r="CB89" s="31" t="str">
        <f t="shared" si="58"/>
        <v/>
      </c>
      <c r="CC89" s="31" t="str">
        <f t="shared" si="59"/>
        <v/>
      </c>
      <c r="CD89" s="31" t="str">
        <f t="shared" si="60"/>
        <v/>
      </c>
      <c r="CE89" s="31" t="str">
        <f t="shared" si="61"/>
        <v/>
      </c>
      <c r="CG89" s="32">
        <f t="shared" si="62"/>
        <v>0</v>
      </c>
      <c r="CH89" s="32">
        <f t="shared" si="63"/>
        <v>0</v>
      </c>
      <c r="CI89" s="32">
        <f t="shared" si="64"/>
        <v>0</v>
      </c>
      <c r="CJ89" s="32">
        <f t="shared" si="65"/>
        <v>0</v>
      </c>
      <c r="CK89" s="32">
        <f t="shared" si="66"/>
        <v>0</v>
      </c>
      <c r="CL89" s="13"/>
    </row>
    <row r="90" spans="1:90" ht="16.149999999999999" customHeight="1" x14ac:dyDescent="0.2">
      <c r="A90" s="911" t="s">
        <v>49</v>
      </c>
      <c r="B90" s="911"/>
      <c r="C90" s="911"/>
      <c r="D90" s="250">
        <f t="shared" si="55"/>
        <v>0</v>
      </c>
      <c r="E90" s="613">
        <f>SUM(ENERO:DICIEMBRE!E90)</f>
        <v>0</v>
      </c>
      <c r="F90" s="613">
        <f>SUM(ENERO:DICIEMBRE!F90)</f>
        <v>0</v>
      </c>
      <c r="G90" s="98"/>
      <c r="H90" s="249"/>
      <c r="I90" s="249"/>
      <c r="J90" s="613">
        <f>SUM(ENERO:DICIEMBRE!J90)</f>
        <v>0</v>
      </c>
      <c r="K90" s="613">
        <f>SUM(ENERO:DICIEMBRE!K90)</f>
        <v>0</v>
      </c>
      <c r="L90" s="613">
        <f>SUM(ENERO:DICIEMBRE!L90)</f>
        <v>0</v>
      </c>
      <c r="M90" s="613">
        <f>SUM(ENERO:DICIEMBRE!M90)</f>
        <v>0</v>
      </c>
      <c r="N90" s="613">
        <f>SUM(ENERO:DICIEMBRE!N90)</f>
        <v>0</v>
      </c>
      <c r="O90" s="613">
        <f>SUM(ENERO:DICIEMBRE!O90)</f>
        <v>0</v>
      </c>
      <c r="P90" s="613">
        <f>SUM(ENERO:DICIEMBRE!P90)</f>
        <v>0</v>
      </c>
      <c r="Q90" s="613">
        <f>SUM(ENERO:DICIEMBRE!Q90)</f>
        <v>0</v>
      </c>
      <c r="R90" s="613">
        <f>SUM(ENERO:DICIEMBRE!R90)</f>
        <v>0</v>
      </c>
      <c r="S90" s="613">
        <f>SUM(ENERO:DICIEMBRE!S90)</f>
        <v>0</v>
      </c>
      <c r="T90" s="225" t="str">
        <f t="shared" si="56"/>
        <v/>
      </c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8"/>
      <c r="AG90" s="8"/>
      <c r="BV90" s="3"/>
      <c r="BW90" s="3"/>
      <c r="CA90" s="31" t="str">
        <f t="shared" si="57"/>
        <v/>
      </c>
      <c r="CB90" s="31" t="str">
        <f t="shared" si="58"/>
        <v/>
      </c>
      <c r="CC90" s="31" t="str">
        <f t="shared" si="59"/>
        <v/>
      </c>
      <c r="CD90" s="31" t="str">
        <f t="shared" si="60"/>
        <v/>
      </c>
      <c r="CE90" s="31" t="str">
        <f t="shared" si="61"/>
        <v/>
      </c>
      <c r="CG90" s="32">
        <f t="shared" si="62"/>
        <v>0</v>
      </c>
      <c r="CH90" s="32">
        <f t="shared" si="63"/>
        <v>0</v>
      </c>
      <c r="CI90" s="32">
        <f t="shared" si="64"/>
        <v>0</v>
      </c>
      <c r="CJ90" s="32">
        <f t="shared" si="65"/>
        <v>0</v>
      </c>
      <c r="CK90" s="32">
        <f t="shared" si="66"/>
        <v>0</v>
      </c>
      <c r="CL90" s="13"/>
    </row>
    <row r="91" spans="1:90" ht="16.149999999999999" customHeight="1" x14ac:dyDescent="0.2">
      <c r="A91" s="995" t="s">
        <v>111</v>
      </c>
      <c r="B91" s="995"/>
      <c r="C91" s="995"/>
      <c r="D91" s="244">
        <f t="shared" si="55"/>
        <v>0</v>
      </c>
      <c r="E91" s="613">
        <f>SUM(ENERO:DICIEMBRE!E91)</f>
        <v>0</v>
      </c>
      <c r="F91" s="613">
        <f>SUM(ENERO:DICIEMBRE!F91)</f>
        <v>0</v>
      </c>
      <c r="G91" s="98"/>
      <c r="H91" s="249"/>
      <c r="I91" s="249"/>
      <c r="J91" s="613">
        <f>SUM(ENERO:DICIEMBRE!J91)</f>
        <v>0</v>
      </c>
      <c r="K91" s="613">
        <f>SUM(ENERO:DICIEMBRE!K91)</f>
        <v>0</v>
      </c>
      <c r="L91" s="613">
        <f>SUM(ENERO:DICIEMBRE!L91)</f>
        <v>0</v>
      </c>
      <c r="M91" s="613">
        <f>SUM(ENERO:DICIEMBRE!M91)</f>
        <v>0</v>
      </c>
      <c r="N91" s="613">
        <f>SUM(ENERO:DICIEMBRE!N91)</f>
        <v>0</v>
      </c>
      <c r="O91" s="613">
        <f>SUM(ENERO:DICIEMBRE!O91)</f>
        <v>0</v>
      </c>
      <c r="P91" s="613">
        <f>SUM(ENERO:DICIEMBRE!P91)</f>
        <v>0</v>
      </c>
      <c r="Q91" s="613">
        <f>SUM(ENERO:DICIEMBRE!Q91)</f>
        <v>0</v>
      </c>
      <c r="R91" s="613">
        <f>SUM(ENERO:DICIEMBRE!R91)</f>
        <v>0</v>
      </c>
      <c r="S91" s="613">
        <f>SUM(ENERO:DICIEMBRE!S91)</f>
        <v>0</v>
      </c>
      <c r="T91" s="225" t="str">
        <f t="shared" si="56"/>
        <v/>
      </c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8"/>
      <c r="AG91" s="8"/>
      <c r="BV91" s="3"/>
      <c r="BW91" s="3"/>
      <c r="CA91" s="31" t="str">
        <f t="shared" si="57"/>
        <v/>
      </c>
      <c r="CB91" s="31" t="str">
        <f t="shared" si="58"/>
        <v/>
      </c>
      <c r="CC91" s="31" t="str">
        <f t="shared" si="59"/>
        <v/>
      </c>
      <c r="CD91" s="31" t="str">
        <f t="shared" si="60"/>
        <v/>
      </c>
      <c r="CE91" s="31" t="str">
        <f t="shared" si="61"/>
        <v/>
      </c>
      <c r="CG91" s="32">
        <f t="shared" si="62"/>
        <v>0</v>
      </c>
      <c r="CH91" s="32">
        <f t="shared" si="63"/>
        <v>0</v>
      </c>
      <c r="CI91" s="32">
        <f t="shared" si="64"/>
        <v>0</v>
      </c>
      <c r="CJ91" s="32">
        <f t="shared" si="65"/>
        <v>0</v>
      </c>
      <c r="CK91" s="32">
        <f t="shared" si="66"/>
        <v>0</v>
      </c>
      <c r="CL91" s="13"/>
    </row>
    <row r="92" spans="1:90" ht="16.149999999999999" customHeight="1" x14ac:dyDescent="0.2">
      <c r="A92" s="995" t="s">
        <v>112</v>
      </c>
      <c r="B92" s="995"/>
      <c r="C92" s="995"/>
      <c r="D92" s="244">
        <f t="shared" si="55"/>
        <v>8</v>
      </c>
      <c r="E92" s="613">
        <f>SUM(ENERO:DICIEMBRE!E92)</f>
        <v>3</v>
      </c>
      <c r="F92" s="613">
        <f>SUM(ENERO:DICIEMBRE!F92)</f>
        <v>5</v>
      </c>
      <c r="G92" s="98"/>
      <c r="H92" s="249"/>
      <c r="I92" s="249"/>
      <c r="J92" s="249"/>
      <c r="K92" s="249"/>
      <c r="L92" s="613">
        <f>SUM(ENERO:DICIEMBRE!L92)</f>
        <v>0</v>
      </c>
      <c r="M92" s="613">
        <f>SUM(ENERO:DICIEMBRE!M92)</f>
        <v>7</v>
      </c>
      <c r="N92" s="613">
        <f>SUM(ENERO:DICIEMBRE!N92)</f>
        <v>1</v>
      </c>
      <c r="O92" s="613">
        <f>SUM(ENERO:DICIEMBRE!O92)</f>
        <v>0</v>
      </c>
      <c r="P92" s="613">
        <f>SUM(ENERO:DICIEMBRE!P92)</f>
        <v>8</v>
      </c>
      <c r="Q92" s="613">
        <f>SUM(ENERO:DICIEMBRE!Q92)</f>
        <v>0</v>
      </c>
      <c r="R92" s="613">
        <f>SUM(ENERO:DICIEMBRE!R92)</f>
        <v>0</v>
      </c>
      <c r="S92" s="613">
        <f>SUM(ENERO:DICIEMBRE!S92)</f>
        <v>0</v>
      </c>
      <c r="T92" s="225" t="str">
        <f t="shared" si="56"/>
        <v/>
      </c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8"/>
      <c r="AG92" s="8"/>
      <c r="BV92" s="3"/>
      <c r="BW92" s="3"/>
      <c r="CA92" s="31" t="str">
        <f t="shared" si="57"/>
        <v/>
      </c>
      <c r="CB92" s="31" t="str">
        <f t="shared" si="58"/>
        <v/>
      </c>
      <c r="CC92" s="31" t="str">
        <f t="shared" si="59"/>
        <v/>
      </c>
      <c r="CD92" s="31" t="str">
        <f t="shared" si="60"/>
        <v/>
      </c>
      <c r="CE92" s="31" t="str">
        <f t="shared" si="61"/>
        <v/>
      </c>
      <c r="CG92" s="32">
        <f t="shared" si="62"/>
        <v>0</v>
      </c>
      <c r="CH92" s="32">
        <f t="shared" si="63"/>
        <v>0</v>
      </c>
      <c r="CI92" s="32">
        <f t="shared" si="64"/>
        <v>0</v>
      </c>
      <c r="CJ92" s="32">
        <f t="shared" si="65"/>
        <v>0</v>
      </c>
      <c r="CK92" s="32">
        <f t="shared" si="66"/>
        <v>0</v>
      </c>
      <c r="CL92" s="13"/>
    </row>
    <row r="93" spans="1:90" ht="16.149999999999999" customHeight="1" x14ac:dyDescent="0.2">
      <c r="A93" s="995" t="s">
        <v>113</v>
      </c>
      <c r="B93" s="995"/>
      <c r="C93" s="995"/>
      <c r="D93" s="244">
        <f t="shared" si="55"/>
        <v>188</v>
      </c>
      <c r="E93" s="613">
        <f>SUM(ENERO:DICIEMBRE!E93)</f>
        <v>54</v>
      </c>
      <c r="F93" s="613">
        <f>SUM(ENERO:DICIEMBRE!F93)</f>
        <v>134</v>
      </c>
      <c r="G93" s="98"/>
      <c r="H93" s="249"/>
      <c r="I93" s="613">
        <f>SUM(ENERO:DICIEMBRE!I93)</f>
        <v>0</v>
      </c>
      <c r="J93" s="613">
        <f>SUM(ENERO:DICIEMBRE!J93)</f>
        <v>7</v>
      </c>
      <c r="K93" s="613">
        <f>SUM(ENERO:DICIEMBRE!K93)</f>
        <v>16</v>
      </c>
      <c r="L93" s="613">
        <f>SUM(ENERO:DICIEMBRE!L93)</f>
        <v>21</v>
      </c>
      <c r="M93" s="613">
        <f>SUM(ENERO:DICIEMBRE!M93)</f>
        <v>120</v>
      </c>
      <c r="N93" s="613">
        <f>SUM(ENERO:DICIEMBRE!N93)</f>
        <v>24</v>
      </c>
      <c r="O93" s="613">
        <f>SUM(ENERO:DICIEMBRE!O93)</f>
        <v>4</v>
      </c>
      <c r="P93" s="613">
        <f>SUM(ENERO:DICIEMBRE!P93)</f>
        <v>188</v>
      </c>
      <c r="Q93" s="613">
        <f>SUM(ENERO:DICIEMBRE!Q93)</f>
        <v>3</v>
      </c>
      <c r="R93" s="613">
        <f>SUM(ENERO:DICIEMBRE!R93)</f>
        <v>0</v>
      </c>
      <c r="S93" s="613">
        <f>SUM(ENERO:DICIEMBRE!S93)</f>
        <v>0</v>
      </c>
      <c r="T93" s="225" t="str">
        <f t="shared" si="56"/>
        <v/>
      </c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8"/>
      <c r="AG93" s="8"/>
      <c r="BV93" s="3"/>
      <c r="BW93" s="3"/>
      <c r="CA93" s="31" t="str">
        <f t="shared" si="57"/>
        <v/>
      </c>
      <c r="CB93" s="31" t="str">
        <f t="shared" si="58"/>
        <v/>
      </c>
      <c r="CC93" s="31" t="str">
        <f t="shared" si="59"/>
        <v/>
      </c>
      <c r="CD93" s="31" t="str">
        <f t="shared" si="60"/>
        <v/>
      </c>
      <c r="CE93" s="31" t="str">
        <f t="shared" si="61"/>
        <v/>
      </c>
      <c r="CG93" s="32">
        <f t="shared" si="62"/>
        <v>0</v>
      </c>
      <c r="CH93" s="32">
        <f t="shared" si="63"/>
        <v>0</v>
      </c>
      <c r="CI93" s="32">
        <f t="shared" si="64"/>
        <v>0</v>
      </c>
      <c r="CJ93" s="32">
        <f t="shared" si="65"/>
        <v>0</v>
      </c>
      <c r="CK93" s="32">
        <f t="shared" si="66"/>
        <v>0</v>
      </c>
      <c r="CL93" s="13"/>
    </row>
    <row r="94" spans="1:90" ht="16.149999999999999" customHeight="1" x14ac:dyDescent="0.2">
      <c r="A94" s="995" t="s">
        <v>114</v>
      </c>
      <c r="B94" s="995"/>
      <c r="C94" s="995"/>
      <c r="D94" s="244">
        <f t="shared" si="55"/>
        <v>0</v>
      </c>
      <c r="E94" s="613">
        <f>SUM(ENERO:DICIEMBRE!E94)</f>
        <v>0</v>
      </c>
      <c r="F94" s="613">
        <f>SUM(ENERO:DICIEMBRE!F94)</f>
        <v>0</v>
      </c>
      <c r="G94" s="613">
        <f>SUM(ENERO:DICIEMBRE!G94)</f>
        <v>0</v>
      </c>
      <c r="H94" s="249"/>
      <c r="I94" s="249"/>
      <c r="J94" s="249"/>
      <c r="K94" s="613">
        <f>SUM(ENERO:DICIEMBRE!K94)</f>
        <v>0</v>
      </c>
      <c r="L94" s="249"/>
      <c r="M94" s="100"/>
      <c r="N94" s="251"/>
      <c r="O94" s="99"/>
      <c r="P94" s="613">
        <f>SUM(ENERO:DICIEMBRE!P94)</f>
        <v>0</v>
      </c>
      <c r="Q94" s="252"/>
      <c r="R94" s="613">
        <f>SUM(ENERO:DICIEMBRE!R94)</f>
        <v>0</v>
      </c>
      <c r="S94" s="613">
        <f>SUM(ENERO:DICIEMBRE!S94)</f>
        <v>0</v>
      </c>
      <c r="T94" s="225" t="str">
        <f t="shared" si="56"/>
        <v/>
      </c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8"/>
      <c r="AG94" s="8"/>
      <c r="BV94" s="3"/>
      <c r="BW94" s="3"/>
      <c r="CA94" s="31" t="str">
        <f t="shared" si="57"/>
        <v/>
      </c>
      <c r="CB94" s="31" t="str">
        <f t="shared" si="58"/>
        <v/>
      </c>
      <c r="CC94" s="31"/>
      <c r="CD94" s="31"/>
      <c r="CE94" s="31" t="str">
        <f t="shared" si="61"/>
        <v/>
      </c>
      <c r="CG94" s="32">
        <f t="shared" si="62"/>
        <v>0</v>
      </c>
      <c r="CH94" s="32">
        <f t="shared" si="63"/>
        <v>0</v>
      </c>
      <c r="CI94" s="32"/>
      <c r="CJ94" s="32"/>
      <c r="CK94" s="32">
        <f t="shared" si="66"/>
        <v>0</v>
      </c>
      <c r="CL94" s="13"/>
    </row>
    <row r="95" spans="1:90" ht="16.149999999999999" customHeight="1" x14ac:dyDescent="0.2">
      <c r="A95" s="995" t="s">
        <v>115</v>
      </c>
      <c r="B95" s="995"/>
      <c r="C95" s="995"/>
      <c r="D95" s="244">
        <f t="shared" si="55"/>
        <v>0</v>
      </c>
      <c r="E95" s="613">
        <f>SUM(ENERO:DICIEMBRE!E95)</f>
        <v>0</v>
      </c>
      <c r="F95" s="613">
        <f>SUM(ENERO:DICIEMBRE!F95)</f>
        <v>0</v>
      </c>
      <c r="G95" s="613">
        <f>SUM(ENERO:DICIEMBRE!G95)</f>
        <v>0</v>
      </c>
      <c r="H95" s="249"/>
      <c r="I95" s="249"/>
      <c r="J95" s="249"/>
      <c r="K95" s="613">
        <f>SUM(ENERO:DICIEMBRE!K95)</f>
        <v>0</v>
      </c>
      <c r="L95" s="249"/>
      <c r="M95" s="100"/>
      <c r="N95" s="251"/>
      <c r="O95" s="99"/>
      <c r="P95" s="613">
        <f>SUM(ENERO:DICIEMBRE!P95)</f>
        <v>0</v>
      </c>
      <c r="Q95" s="252"/>
      <c r="R95" s="613">
        <f>SUM(ENERO:DICIEMBRE!R95)</f>
        <v>0</v>
      </c>
      <c r="S95" s="613">
        <f>SUM(ENERO:DICIEMBRE!S95)</f>
        <v>0</v>
      </c>
      <c r="T95" s="225" t="str">
        <f t="shared" si="56"/>
        <v/>
      </c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8"/>
      <c r="AG95" s="8"/>
      <c r="BV95" s="3"/>
      <c r="BW95" s="3"/>
      <c r="CA95" s="31" t="str">
        <f t="shared" si="57"/>
        <v/>
      </c>
      <c r="CB95" s="31" t="str">
        <f t="shared" si="58"/>
        <v/>
      </c>
      <c r="CC95" s="31"/>
      <c r="CD95" s="31"/>
      <c r="CE95" s="31" t="str">
        <f t="shared" si="61"/>
        <v/>
      </c>
      <c r="CG95" s="32">
        <f t="shared" si="62"/>
        <v>0</v>
      </c>
      <c r="CH95" s="32">
        <f t="shared" si="63"/>
        <v>0</v>
      </c>
      <c r="CI95" s="32"/>
      <c r="CJ95" s="32"/>
      <c r="CK95" s="32">
        <f t="shared" si="66"/>
        <v>0</v>
      </c>
      <c r="CL95" s="13"/>
    </row>
    <row r="96" spans="1:90" ht="16.149999999999999" customHeight="1" x14ac:dyDescent="0.2">
      <c r="A96" s="995" t="s">
        <v>116</v>
      </c>
      <c r="B96" s="995"/>
      <c r="C96" s="995"/>
      <c r="D96" s="244">
        <f t="shared" si="55"/>
        <v>6302</v>
      </c>
      <c r="E96" s="613">
        <f>SUM(ENERO:DICIEMBRE!E96)</f>
        <v>3001</v>
      </c>
      <c r="F96" s="613">
        <f>SUM(ENERO:DICIEMBRE!F96)</f>
        <v>3301</v>
      </c>
      <c r="G96" s="613">
        <f>SUM(ENERO:DICIEMBRE!G96)</f>
        <v>0</v>
      </c>
      <c r="H96" s="613">
        <f>SUM(ENERO:DICIEMBRE!H96)</f>
        <v>16</v>
      </c>
      <c r="I96" s="613">
        <f>SUM(ENERO:DICIEMBRE!I96)</f>
        <v>44</v>
      </c>
      <c r="J96" s="613">
        <f>SUM(ENERO:DICIEMBRE!J96)</f>
        <v>498</v>
      </c>
      <c r="K96" s="613">
        <f>SUM(ENERO:DICIEMBRE!K96)</f>
        <v>2123</v>
      </c>
      <c r="L96" s="613">
        <f>SUM(ENERO:DICIEMBRE!L96)</f>
        <v>3382</v>
      </c>
      <c r="M96" s="613">
        <f>SUM(ENERO:DICIEMBRE!M96)</f>
        <v>239</v>
      </c>
      <c r="N96" s="613">
        <f>SUM(ENERO:DICIEMBRE!N96)</f>
        <v>0</v>
      </c>
      <c r="O96" s="99"/>
      <c r="P96" s="613">
        <f>SUM(ENERO:DICIEMBRE!P96)</f>
        <v>6302</v>
      </c>
      <c r="Q96" s="613">
        <f>SUM(ENERO:DICIEMBRE!Q96)</f>
        <v>0</v>
      </c>
      <c r="R96" s="613">
        <f>SUM(ENERO:DICIEMBRE!R96)</f>
        <v>0</v>
      </c>
      <c r="S96" s="613">
        <f>SUM(ENERO:DICIEMBRE!S96)</f>
        <v>0</v>
      </c>
      <c r="T96" s="225" t="str">
        <f t="shared" si="56"/>
        <v/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8"/>
      <c r="AG96" s="8"/>
      <c r="BV96" s="3"/>
      <c r="BW96" s="3"/>
      <c r="CA96" s="31" t="str">
        <f t="shared" si="57"/>
        <v/>
      </c>
      <c r="CB96" s="31" t="str">
        <f t="shared" si="58"/>
        <v/>
      </c>
      <c r="CC96" s="31" t="str">
        <f t="shared" si="59"/>
        <v/>
      </c>
      <c r="CD96" s="31"/>
      <c r="CE96" s="31" t="str">
        <f t="shared" si="61"/>
        <v/>
      </c>
      <c r="CG96" s="32">
        <f t="shared" si="62"/>
        <v>0</v>
      </c>
      <c r="CH96" s="32">
        <f t="shared" si="63"/>
        <v>0</v>
      </c>
      <c r="CI96" s="32">
        <f t="shared" si="64"/>
        <v>0</v>
      </c>
      <c r="CJ96" s="32"/>
      <c r="CK96" s="32">
        <f t="shared" si="66"/>
        <v>0</v>
      </c>
      <c r="CL96" s="13"/>
    </row>
    <row r="97" spans="1:90" ht="16.149999999999999" customHeight="1" x14ac:dyDescent="0.2">
      <c r="A97" s="995" t="s">
        <v>117</v>
      </c>
      <c r="B97" s="995"/>
      <c r="C97" s="995"/>
      <c r="D97" s="244">
        <f t="shared" si="55"/>
        <v>102</v>
      </c>
      <c r="E97" s="613">
        <f>SUM(ENERO:DICIEMBRE!E97)</f>
        <v>52</v>
      </c>
      <c r="F97" s="613">
        <f>SUM(ENERO:DICIEMBRE!F97)</f>
        <v>50</v>
      </c>
      <c r="G97" s="613">
        <f>SUM(ENERO:DICIEMBRE!G97)</f>
        <v>0</v>
      </c>
      <c r="H97" s="613">
        <f>SUM(ENERO:DICIEMBRE!H97)</f>
        <v>0</v>
      </c>
      <c r="I97" s="613">
        <f>SUM(ENERO:DICIEMBRE!I97)</f>
        <v>3</v>
      </c>
      <c r="J97" s="613">
        <f>SUM(ENERO:DICIEMBRE!J97)</f>
        <v>12</v>
      </c>
      <c r="K97" s="613">
        <f>SUM(ENERO:DICIEMBRE!K97)</f>
        <v>49</v>
      </c>
      <c r="L97" s="613">
        <f>SUM(ENERO:DICIEMBRE!L97)</f>
        <v>35</v>
      </c>
      <c r="M97" s="613">
        <f>SUM(ENERO:DICIEMBRE!M97)</f>
        <v>3</v>
      </c>
      <c r="N97" s="613">
        <f>SUM(ENERO:DICIEMBRE!N97)</f>
        <v>0</v>
      </c>
      <c r="O97" s="99"/>
      <c r="P97" s="613">
        <f>SUM(ENERO:DICIEMBRE!P97)</f>
        <v>102</v>
      </c>
      <c r="Q97" s="613">
        <f>SUM(ENERO:DICIEMBRE!Q97)</f>
        <v>0</v>
      </c>
      <c r="R97" s="613">
        <f>SUM(ENERO:DICIEMBRE!R97)</f>
        <v>0</v>
      </c>
      <c r="S97" s="613">
        <f>SUM(ENERO:DICIEMBRE!S97)</f>
        <v>0</v>
      </c>
      <c r="T97" s="225" t="str">
        <f t="shared" si="56"/>
        <v/>
      </c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8"/>
      <c r="AG97" s="8"/>
      <c r="BV97" s="3"/>
      <c r="BW97" s="3"/>
      <c r="CA97" s="31" t="str">
        <f t="shared" si="57"/>
        <v/>
      </c>
      <c r="CB97" s="31" t="str">
        <f t="shared" si="58"/>
        <v/>
      </c>
      <c r="CC97" s="31" t="str">
        <f t="shared" si="59"/>
        <v/>
      </c>
      <c r="CD97" s="31"/>
      <c r="CE97" s="31" t="str">
        <f t="shared" si="61"/>
        <v/>
      </c>
      <c r="CG97" s="32">
        <f t="shared" si="62"/>
        <v>0</v>
      </c>
      <c r="CH97" s="32">
        <f t="shared" si="63"/>
        <v>0</v>
      </c>
      <c r="CI97" s="32">
        <f t="shared" si="64"/>
        <v>0</v>
      </c>
      <c r="CJ97" s="32"/>
      <c r="CK97" s="32">
        <f t="shared" si="66"/>
        <v>0</v>
      </c>
      <c r="CL97" s="13"/>
    </row>
    <row r="98" spans="1:90" ht="16.149999999999999" customHeight="1" x14ac:dyDescent="0.2">
      <c r="A98" s="1007" t="s">
        <v>118</v>
      </c>
      <c r="B98" s="1008"/>
      <c r="C98" s="1009"/>
      <c r="D98" s="253">
        <f t="shared" si="55"/>
        <v>202</v>
      </c>
      <c r="E98" s="613">
        <f>SUM(ENERO:DICIEMBRE!E98)</f>
        <v>106</v>
      </c>
      <c r="F98" s="613">
        <f>SUM(ENERO:DICIEMBRE!F98)</f>
        <v>96</v>
      </c>
      <c r="G98" s="613">
        <f>SUM(ENERO:DICIEMBRE!G98)</f>
        <v>0</v>
      </c>
      <c r="H98" s="613">
        <f>SUM(ENERO:DICIEMBRE!H98)</f>
        <v>1</v>
      </c>
      <c r="I98" s="613">
        <f>SUM(ENERO:DICIEMBRE!I98)</f>
        <v>1</v>
      </c>
      <c r="J98" s="613">
        <f>SUM(ENERO:DICIEMBRE!J98)</f>
        <v>28</v>
      </c>
      <c r="K98" s="613">
        <f>SUM(ENERO:DICIEMBRE!K98)</f>
        <v>82</v>
      </c>
      <c r="L98" s="613">
        <f>SUM(ENERO:DICIEMBRE!L98)</f>
        <v>84</v>
      </c>
      <c r="M98" s="613">
        <f>SUM(ENERO:DICIEMBRE!M98)</f>
        <v>6</v>
      </c>
      <c r="N98" s="613">
        <f>SUM(ENERO:DICIEMBRE!N98)</f>
        <v>0</v>
      </c>
      <c r="O98" s="99"/>
      <c r="P98" s="613">
        <f>SUM(ENERO:DICIEMBRE!P98)</f>
        <v>202</v>
      </c>
      <c r="Q98" s="613">
        <f>SUM(ENERO:DICIEMBRE!Q98)</f>
        <v>0</v>
      </c>
      <c r="R98" s="613">
        <f>SUM(ENERO:DICIEMBRE!R98)</f>
        <v>0</v>
      </c>
      <c r="S98" s="613">
        <f>SUM(ENERO:DICIEMBRE!S98)</f>
        <v>0</v>
      </c>
      <c r="T98" s="225" t="str">
        <f t="shared" si="56"/>
        <v/>
      </c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8"/>
      <c r="AG98" s="8"/>
      <c r="BV98" s="3"/>
      <c r="BW98" s="3"/>
      <c r="CA98" s="31" t="str">
        <f t="shared" si="57"/>
        <v/>
      </c>
      <c r="CB98" s="31" t="str">
        <f t="shared" si="58"/>
        <v/>
      </c>
      <c r="CC98" s="31" t="str">
        <f t="shared" si="59"/>
        <v/>
      </c>
      <c r="CD98" s="31"/>
      <c r="CE98" s="31" t="str">
        <f t="shared" si="61"/>
        <v/>
      </c>
      <c r="CG98" s="32">
        <f t="shared" si="62"/>
        <v>0</v>
      </c>
      <c r="CH98" s="32">
        <f t="shared" si="63"/>
        <v>0</v>
      </c>
      <c r="CI98" s="32">
        <f t="shared" si="64"/>
        <v>0</v>
      </c>
      <c r="CJ98" s="32"/>
      <c r="CK98" s="32">
        <f t="shared" si="66"/>
        <v>0</v>
      </c>
      <c r="CL98" s="13"/>
    </row>
    <row r="99" spans="1:90" ht="16.149999999999999" customHeight="1" x14ac:dyDescent="0.2">
      <c r="A99" s="1004" t="s">
        <v>119</v>
      </c>
      <c r="B99" s="1005"/>
      <c r="C99" s="1006"/>
      <c r="D99" s="254">
        <f t="shared" si="55"/>
        <v>0</v>
      </c>
      <c r="E99" s="613">
        <f>SUM(ENERO:DICIEMBRE!E99)</f>
        <v>0</v>
      </c>
      <c r="F99" s="613">
        <f>SUM(ENERO:DICIEMBRE!F99)</f>
        <v>0</v>
      </c>
      <c r="G99" s="613">
        <f>SUM(ENERO:DICIEMBRE!G99)</f>
        <v>0</v>
      </c>
      <c r="H99" s="613">
        <f>SUM(ENERO:DICIEMBRE!H99)</f>
        <v>0</v>
      </c>
      <c r="I99" s="613">
        <f>SUM(ENERO:DICIEMBRE!I99)</f>
        <v>0</v>
      </c>
      <c r="J99" s="613">
        <f>SUM(ENERO:DICIEMBRE!J99)</f>
        <v>0</v>
      </c>
      <c r="K99" s="613">
        <f>SUM(ENERO:DICIEMBRE!K99)</f>
        <v>0</v>
      </c>
      <c r="L99" s="613">
        <f>SUM(ENERO:DICIEMBRE!L99)</f>
        <v>0</v>
      </c>
      <c r="M99" s="613">
        <f>SUM(ENERO:DICIEMBRE!M99)</f>
        <v>0</v>
      </c>
      <c r="N99" s="613">
        <f>SUM(ENERO:DICIEMBRE!N99)</f>
        <v>0</v>
      </c>
      <c r="O99" s="99"/>
      <c r="P99" s="613">
        <f>SUM(ENERO:DICIEMBRE!P99)</f>
        <v>0</v>
      </c>
      <c r="Q99" s="613">
        <f>SUM(ENERO:DICIEMBRE!Q99)</f>
        <v>0</v>
      </c>
      <c r="R99" s="613">
        <f>SUM(ENERO:DICIEMBRE!R99)</f>
        <v>0</v>
      </c>
      <c r="S99" s="613">
        <f>SUM(ENERO:DICIEMBRE!S99)</f>
        <v>0</v>
      </c>
      <c r="T99" s="225" t="str">
        <f t="shared" si="56"/>
        <v/>
      </c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8"/>
      <c r="AG99" s="8"/>
      <c r="BV99" s="3"/>
      <c r="BW99" s="3"/>
      <c r="CA99" s="31" t="str">
        <f t="shared" si="57"/>
        <v/>
      </c>
      <c r="CB99" s="31" t="str">
        <f t="shared" si="58"/>
        <v/>
      </c>
      <c r="CC99" s="31" t="str">
        <f t="shared" si="59"/>
        <v/>
      </c>
      <c r="CD99" s="31"/>
      <c r="CE99" s="31" t="str">
        <f t="shared" si="61"/>
        <v/>
      </c>
      <c r="CG99" s="32">
        <f t="shared" si="62"/>
        <v>0</v>
      </c>
      <c r="CH99" s="32">
        <f t="shared" si="63"/>
        <v>0</v>
      </c>
      <c r="CI99" s="32">
        <f t="shared" si="64"/>
        <v>0</v>
      </c>
      <c r="CJ99" s="32"/>
      <c r="CK99" s="32">
        <f t="shared" si="66"/>
        <v>0</v>
      </c>
      <c r="CL99" s="13"/>
    </row>
    <row r="100" spans="1:90" ht="16.149999999999999" customHeight="1" x14ac:dyDescent="0.2">
      <c r="A100" s="995" t="s">
        <v>120</v>
      </c>
      <c r="B100" s="995"/>
      <c r="C100" s="995"/>
      <c r="D100" s="244">
        <f t="shared" si="55"/>
        <v>0</v>
      </c>
      <c r="E100" s="613">
        <f>SUM(ENERO:DICIEMBRE!E100)</f>
        <v>0</v>
      </c>
      <c r="F100" s="613">
        <f>SUM(ENERO:DICIEMBRE!F100)</f>
        <v>0</v>
      </c>
      <c r="G100" s="98"/>
      <c r="H100" s="249"/>
      <c r="I100" s="249"/>
      <c r="J100" s="613">
        <f>SUM(ENERO:DICIEMBRE!J100)</f>
        <v>0</v>
      </c>
      <c r="K100" s="613">
        <f>SUM(ENERO:DICIEMBRE!K100)</f>
        <v>0</v>
      </c>
      <c r="L100" s="613">
        <f>SUM(ENERO:DICIEMBRE!L100)</f>
        <v>0</v>
      </c>
      <c r="M100" s="613">
        <f>SUM(ENERO:DICIEMBRE!M100)</f>
        <v>0</v>
      </c>
      <c r="N100" s="613">
        <f>SUM(ENERO:DICIEMBRE!N100)</f>
        <v>0</v>
      </c>
      <c r="O100" s="613">
        <f>SUM(ENERO:DICIEMBRE!O100)</f>
        <v>0</v>
      </c>
      <c r="P100" s="613">
        <f>SUM(ENERO:DICIEMBRE!P100)</f>
        <v>0</v>
      </c>
      <c r="Q100" s="613">
        <f>SUM(ENERO:DICIEMBRE!Q100)</f>
        <v>0</v>
      </c>
      <c r="R100" s="613">
        <f>SUM(ENERO:DICIEMBRE!R100)</f>
        <v>0</v>
      </c>
      <c r="S100" s="613">
        <f>SUM(ENERO:DICIEMBRE!S100)</f>
        <v>0</v>
      </c>
      <c r="T100" s="225" t="str">
        <f t="shared" si="56"/>
        <v/>
      </c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8"/>
      <c r="AG100" s="8"/>
      <c r="BV100" s="3"/>
      <c r="BW100" s="3"/>
      <c r="CA100" s="31" t="str">
        <f t="shared" si="57"/>
        <v/>
      </c>
      <c r="CB100" s="31" t="str">
        <f t="shared" si="58"/>
        <v/>
      </c>
      <c r="CC100" s="31" t="str">
        <f t="shared" si="59"/>
        <v/>
      </c>
      <c r="CD100" s="31" t="str">
        <f t="shared" si="60"/>
        <v/>
      </c>
      <c r="CE100" s="31" t="str">
        <f t="shared" si="61"/>
        <v/>
      </c>
      <c r="CG100" s="32">
        <f t="shared" si="62"/>
        <v>0</v>
      </c>
      <c r="CH100" s="32">
        <f t="shared" si="63"/>
        <v>0</v>
      </c>
      <c r="CI100" s="32">
        <f t="shared" si="64"/>
        <v>0</v>
      </c>
      <c r="CJ100" s="32">
        <f t="shared" si="65"/>
        <v>0</v>
      </c>
      <c r="CK100" s="32">
        <f t="shared" si="66"/>
        <v>0</v>
      </c>
      <c r="CL100" s="13"/>
    </row>
    <row r="101" spans="1:90" ht="16.149999999999999" customHeight="1" x14ac:dyDescent="0.2">
      <c r="A101" s="1004" t="s">
        <v>121</v>
      </c>
      <c r="B101" s="1005"/>
      <c r="C101" s="1006"/>
      <c r="D101" s="254">
        <f t="shared" si="55"/>
        <v>0</v>
      </c>
      <c r="E101" s="613">
        <f>SUM(ENERO:DICIEMBRE!E101)</f>
        <v>0</v>
      </c>
      <c r="F101" s="613">
        <f>SUM(ENERO:DICIEMBRE!F101)</f>
        <v>0</v>
      </c>
      <c r="G101" s="98"/>
      <c r="H101" s="249"/>
      <c r="I101" s="249"/>
      <c r="J101" s="613">
        <f>SUM(ENERO:DICIEMBRE!J101)</f>
        <v>0</v>
      </c>
      <c r="K101" s="613">
        <f>SUM(ENERO:DICIEMBRE!K101)</f>
        <v>0</v>
      </c>
      <c r="L101" s="613">
        <f>SUM(ENERO:DICIEMBRE!L101)</f>
        <v>0</v>
      </c>
      <c r="M101" s="613">
        <f>SUM(ENERO:DICIEMBRE!M101)</f>
        <v>0</v>
      </c>
      <c r="N101" s="613">
        <f>SUM(ENERO:DICIEMBRE!N101)</f>
        <v>0</v>
      </c>
      <c r="O101" s="613">
        <f>SUM(ENERO:DICIEMBRE!O101)</f>
        <v>0</v>
      </c>
      <c r="P101" s="613">
        <f>SUM(ENERO:DICIEMBRE!P101)</f>
        <v>0</v>
      </c>
      <c r="Q101" s="613">
        <f>SUM(ENERO:DICIEMBRE!Q101)</f>
        <v>0</v>
      </c>
      <c r="R101" s="613">
        <f>SUM(ENERO:DICIEMBRE!R101)</f>
        <v>0</v>
      </c>
      <c r="S101" s="613">
        <f>SUM(ENERO:DICIEMBRE!S101)</f>
        <v>0</v>
      </c>
      <c r="T101" s="225" t="str">
        <f t="shared" si="56"/>
        <v/>
      </c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8"/>
      <c r="AG101" s="8"/>
      <c r="BV101" s="3"/>
      <c r="BW101" s="3"/>
      <c r="CA101" s="31" t="str">
        <f t="shared" si="57"/>
        <v/>
      </c>
      <c r="CB101" s="31" t="str">
        <f t="shared" si="58"/>
        <v/>
      </c>
      <c r="CC101" s="31" t="str">
        <f t="shared" si="59"/>
        <v/>
      </c>
      <c r="CD101" s="31" t="str">
        <f t="shared" si="60"/>
        <v/>
      </c>
      <c r="CE101" s="31" t="str">
        <f t="shared" si="61"/>
        <v/>
      </c>
      <c r="CG101" s="32">
        <f t="shared" si="62"/>
        <v>0</v>
      </c>
      <c r="CH101" s="32">
        <f t="shared" si="63"/>
        <v>0</v>
      </c>
      <c r="CI101" s="32">
        <f t="shared" si="64"/>
        <v>0</v>
      </c>
      <c r="CJ101" s="32">
        <f t="shared" si="65"/>
        <v>0</v>
      </c>
      <c r="CK101" s="32">
        <f t="shared" si="66"/>
        <v>0</v>
      </c>
      <c r="CL101" s="13"/>
    </row>
    <row r="102" spans="1:90" ht="16.149999999999999" customHeight="1" x14ac:dyDescent="0.2">
      <c r="A102" s="1004" t="s">
        <v>122</v>
      </c>
      <c r="B102" s="1005"/>
      <c r="C102" s="1006"/>
      <c r="D102" s="254">
        <f t="shared" si="55"/>
        <v>337</v>
      </c>
      <c r="E102" s="613">
        <f>SUM(ENERO:DICIEMBRE!E102)</f>
        <v>91</v>
      </c>
      <c r="F102" s="613">
        <f>SUM(ENERO:DICIEMBRE!F102)</f>
        <v>246</v>
      </c>
      <c r="G102" s="98"/>
      <c r="H102" s="249"/>
      <c r="I102" s="249"/>
      <c r="J102" s="249"/>
      <c r="K102" s="249"/>
      <c r="L102" s="613">
        <f>SUM(ENERO:DICIEMBRE!L102)</f>
        <v>0</v>
      </c>
      <c r="M102" s="613">
        <f>SUM(ENERO:DICIEMBRE!M102)</f>
        <v>148</v>
      </c>
      <c r="N102" s="613">
        <f>SUM(ENERO:DICIEMBRE!N102)</f>
        <v>189</v>
      </c>
      <c r="O102" s="613">
        <f>SUM(ENERO:DICIEMBRE!O102)</f>
        <v>37</v>
      </c>
      <c r="P102" s="613">
        <f>SUM(ENERO:DICIEMBRE!P102)</f>
        <v>337</v>
      </c>
      <c r="Q102" s="252"/>
      <c r="R102" s="613">
        <f>SUM(ENERO:DICIEMBRE!R102)</f>
        <v>0</v>
      </c>
      <c r="S102" s="613">
        <f>SUM(ENERO:DICIEMBRE!S102)</f>
        <v>0</v>
      </c>
      <c r="T102" s="225" t="str">
        <f t="shared" si="56"/>
        <v/>
      </c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8"/>
      <c r="AG102" s="8"/>
      <c r="BV102" s="3"/>
      <c r="BW102" s="3"/>
      <c r="CA102" s="31" t="str">
        <f t="shared" si="57"/>
        <v/>
      </c>
      <c r="CB102" s="31" t="str">
        <f t="shared" si="58"/>
        <v/>
      </c>
      <c r="CC102" s="31"/>
      <c r="CD102" s="31" t="str">
        <f t="shared" si="60"/>
        <v/>
      </c>
      <c r="CE102" s="31" t="str">
        <f t="shared" si="61"/>
        <v/>
      </c>
      <c r="CG102" s="32">
        <f t="shared" si="62"/>
        <v>0</v>
      </c>
      <c r="CH102" s="32">
        <f t="shared" si="63"/>
        <v>0</v>
      </c>
      <c r="CI102" s="32"/>
      <c r="CJ102" s="32">
        <f t="shared" si="65"/>
        <v>0</v>
      </c>
      <c r="CK102" s="32">
        <f t="shared" si="66"/>
        <v>0</v>
      </c>
      <c r="CL102" s="13"/>
    </row>
    <row r="103" spans="1:90" ht="16.149999999999999" customHeight="1" x14ac:dyDescent="0.2">
      <c r="A103" s="1004" t="s">
        <v>123</v>
      </c>
      <c r="B103" s="1005"/>
      <c r="C103" s="1006"/>
      <c r="D103" s="254">
        <f t="shared" si="55"/>
        <v>0</v>
      </c>
      <c r="E103" s="613">
        <f>SUM(ENERO:DICIEMBRE!E103)</f>
        <v>0</v>
      </c>
      <c r="F103" s="613">
        <f>SUM(ENERO:DICIEMBRE!F103)</f>
        <v>0</v>
      </c>
      <c r="G103" s="98"/>
      <c r="H103" s="249"/>
      <c r="I103" s="249"/>
      <c r="J103" s="249"/>
      <c r="K103" s="249"/>
      <c r="L103" s="613">
        <f>SUM(ENERO:DICIEMBRE!L103)</f>
        <v>0</v>
      </c>
      <c r="M103" s="613">
        <f>SUM(ENERO:DICIEMBRE!M103)</f>
        <v>0</v>
      </c>
      <c r="N103" s="613">
        <f>SUM(ENERO:DICIEMBRE!N103)</f>
        <v>0</v>
      </c>
      <c r="O103" s="613">
        <f>SUM(ENERO:DICIEMBRE!O103)</f>
        <v>0</v>
      </c>
      <c r="P103" s="613">
        <f>SUM(ENERO:DICIEMBRE!P103)</f>
        <v>0</v>
      </c>
      <c r="Q103" s="252"/>
      <c r="R103" s="613">
        <f>SUM(ENERO:DICIEMBRE!R103)</f>
        <v>0</v>
      </c>
      <c r="S103" s="613">
        <f>SUM(ENERO:DICIEMBRE!S103)</f>
        <v>0</v>
      </c>
      <c r="T103" s="225" t="str">
        <f t="shared" si="56"/>
        <v/>
      </c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8"/>
      <c r="AG103" s="8"/>
      <c r="BV103" s="3"/>
      <c r="BW103" s="3"/>
      <c r="CA103" s="31" t="str">
        <f t="shared" si="57"/>
        <v/>
      </c>
      <c r="CB103" s="31" t="str">
        <f t="shared" si="58"/>
        <v/>
      </c>
      <c r="CC103" s="31"/>
      <c r="CD103" s="31" t="str">
        <f t="shared" si="60"/>
        <v/>
      </c>
      <c r="CE103" s="31" t="str">
        <f t="shared" si="61"/>
        <v/>
      </c>
      <c r="CG103" s="32">
        <f t="shared" si="62"/>
        <v>0</v>
      </c>
      <c r="CH103" s="32">
        <f t="shared" si="63"/>
        <v>0</v>
      </c>
      <c r="CI103" s="32"/>
      <c r="CJ103" s="32">
        <f t="shared" si="65"/>
        <v>0</v>
      </c>
      <c r="CK103" s="32">
        <f t="shared" si="66"/>
        <v>0</v>
      </c>
      <c r="CL103" s="13"/>
    </row>
    <row r="104" spans="1:90" ht="16.149999999999999" customHeight="1" x14ac:dyDescent="0.2">
      <c r="A104" s="1004" t="s">
        <v>124</v>
      </c>
      <c r="B104" s="1005"/>
      <c r="C104" s="1006"/>
      <c r="D104" s="254">
        <f t="shared" si="55"/>
        <v>149</v>
      </c>
      <c r="E104" s="613">
        <f>SUM(ENERO:DICIEMBRE!E104)</f>
        <v>50</v>
      </c>
      <c r="F104" s="613">
        <f>SUM(ENERO:DICIEMBRE!F104)</f>
        <v>99</v>
      </c>
      <c r="G104" s="98"/>
      <c r="H104" s="249"/>
      <c r="I104" s="249"/>
      <c r="J104" s="249"/>
      <c r="K104" s="249"/>
      <c r="L104" s="613">
        <f>SUM(ENERO:DICIEMBRE!L104)</f>
        <v>6</v>
      </c>
      <c r="M104" s="613">
        <f>SUM(ENERO:DICIEMBRE!M104)</f>
        <v>73</v>
      </c>
      <c r="N104" s="613">
        <f>SUM(ENERO:DICIEMBRE!N104)</f>
        <v>70</v>
      </c>
      <c r="O104" s="613">
        <f>SUM(ENERO:DICIEMBRE!O104)</f>
        <v>0</v>
      </c>
      <c r="P104" s="613">
        <f>SUM(ENERO:DICIEMBRE!P104)</f>
        <v>149</v>
      </c>
      <c r="Q104" s="252"/>
      <c r="R104" s="613">
        <f>SUM(ENERO:DICIEMBRE!R104)</f>
        <v>0</v>
      </c>
      <c r="S104" s="613">
        <f>SUM(ENERO:DICIEMBRE!S104)</f>
        <v>0</v>
      </c>
      <c r="T104" s="225" t="str">
        <f t="shared" si="56"/>
        <v/>
      </c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8"/>
      <c r="AG104" s="8"/>
      <c r="BV104" s="3"/>
      <c r="BW104" s="3"/>
      <c r="CA104" s="31" t="str">
        <f t="shared" si="57"/>
        <v/>
      </c>
      <c r="CB104" s="31" t="str">
        <f t="shared" si="58"/>
        <v/>
      </c>
      <c r="CC104" s="31"/>
      <c r="CD104" s="31" t="str">
        <f t="shared" si="60"/>
        <v/>
      </c>
      <c r="CE104" s="31" t="str">
        <f t="shared" si="61"/>
        <v/>
      </c>
      <c r="CG104" s="32">
        <f t="shared" si="62"/>
        <v>0</v>
      </c>
      <c r="CH104" s="32">
        <f t="shared" si="63"/>
        <v>0</v>
      </c>
      <c r="CI104" s="32"/>
      <c r="CJ104" s="32">
        <f t="shared" si="65"/>
        <v>0</v>
      </c>
      <c r="CK104" s="32">
        <f t="shared" si="66"/>
        <v>0</v>
      </c>
      <c r="CL104" s="13"/>
    </row>
    <row r="105" spans="1:90" ht="16.149999999999999" customHeight="1" x14ac:dyDescent="0.2">
      <c r="A105" s="995" t="s">
        <v>125</v>
      </c>
      <c r="B105" s="995"/>
      <c r="C105" s="995"/>
      <c r="D105" s="244">
        <f t="shared" si="55"/>
        <v>20</v>
      </c>
      <c r="E105" s="613">
        <f>SUM(ENERO:DICIEMBRE!E105)</f>
        <v>6</v>
      </c>
      <c r="F105" s="613">
        <f>SUM(ENERO:DICIEMBRE!F105)</f>
        <v>14</v>
      </c>
      <c r="G105" s="613">
        <f>SUM(ENERO:DICIEMBRE!G105)</f>
        <v>0</v>
      </c>
      <c r="H105" s="613">
        <f>SUM(ENERO:DICIEMBRE!H105)</f>
        <v>0</v>
      </c>
      <c r="I105" s="613">
        <f>SUM(ENERO:DICIEMBRE!I105)</f>
        <v>0</v>
      </c>
      <c r="J105" s="613">
        <f>SUM(ENERO:DICIEMBRE!J105)</f>
        <v>0</v>
      </c>
      <c r="K105" s="613">
        <f>SUM(ENERO:DICIEMBRE!K105)</f>
        <v>0</v>
      </c>
      <c r="L105" s="613">
        <f>SUM(ENERO:DICIEMBRE!L105)</f>
        <v>5</v>
      </c>
      <c r="M105" s="613">
        <f>SUM(ENERO:DICIEMBRE!M105)</f>
        <v>11</v>
      </c>
      <c r="N105" s="613">
        <f>SUM(ENERO:DICIEMBRE!N105)</f>
        <v>4</v>
      </c>
      <c r="O105" s="613">
        <f>SUM(ENERO:DICIEMBRE!O105)</f>
        <v>0</v>
      </c>
      <c r="P105" s="613">
        <f>SUM(ENERO:DICIEMBRE!P105)</f>
        <v>20</v>
      </c>
      <c r="Q105" s="613">
        <f>SUM(ENERO:DICIEMBRE!Q105)</f>
        <v>0</v>
      </c>
      <c r="R105" s="613">
        <f>SUM(ENERO:DICIEMBRE!R105)</f>
        <v>0</v>
      </c>
      <c r="S105" s="613">
        <f>SUM(ENERO:DICIEMBRE!S105)</f>
        <v>0</v>
      </c>
      <c r="T105" s="225" t="str">
        <f t="shared" si="56"/>
        <v/>
      </c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8"/>
      <c r="AG105" s="8"/>
      <c r="BV105" s="3"/>
      <c r="BW105" s="3"/>
      <c r="CA105" s="31" t="str">
        <f t="shared" si="57"/>
        <v/>
      </c>
      <c r="CB105" s="31" t="str">
        <f t="shared" si="58"/>
        <v/>
      </c>
      <c r="CC105" s="31" t="str">
        <f t="shared" si="59"/>
        <v/>
      </c>
      <c r="CD105" s="31" t="str">
        <f t="shared" si="60"/>
        <v/>
      </c>
      <c r="CE105" s="31" t="str">
        <f t="shared" si="61"/>
        <v/>
      </c>
      <c r="CG105" s="32">
        <f t="shared" si="62"/>
        <v>0</v>
      </c>
      <c r="CH105" s="32">
        <f t="shared" si="63"/>
        <v>0</v>
      </c>
      <c r="CI105" s="32">
        <f t="shared" si="64"/>
        <v>0</v>
      </c>
      <c r="CJ105" s="32">
        <f t="shared" si="65"/>
        <v>0</v>
      </c>
      <c r="CK105" s="32">
        <f t="shared" si="66"/>
        <v>0</v>
      </c>
      <c r="CL105" s="13"/>
    </row>
    <row r="106" spans="1:90" ht="16.149999999999999" customHeight="1" x14ac:dyDescent="0.2">
      <c r="A106" s="995" t="s">
        <v>126</v>
      </c>
      <c r="B106" s="995"/>
      <c r="C106" s="995"/>
      <c r="D106" s="244">
        <f t="shared" si="55"/>
        <v>876</v>
      </c>
      <c r="E106" s="613">
        <f>SUM(ENERO:DICIEMBRE!E106)</f>
        <v>333</v>
      </c>
      <c r="F106" s="613">
        <f>SUM(ENERO:DICIEMBRE!F106)</f>
        <v>543</v>
      </c>
      <c r="G106" s="613">
        <f>SUM(ENERO:DICIEMBRE!G106)</f>
        <v>5</v>
      </c>
      <c r="H106" s="613">
        <f>SUM(ENERO:DICIEMBRE!H106)</f>
        <v>0</v>
      </c>
      <c r="I106" s="613">
        <f>SUM(ENERO:DICIEMBRE!I106)</f>
        <v>2</v>
      </c>
      <c r="J106" s="613">
        <f>SUM(ENERO:DICIEMBRE!J106)</f>
        <v>7</v>
      </c>
      <c r="K106" s="613">
        <f>SUM(ENERO:DICIEMBRE!K106)</f>
        <v>76</v>
      </c>
      <c r="L106" s="613">
        <f>SUM(ENERO:DICIEMBRE!L106)</f>
        <v>299</v>
      </c>
      <c r="M106" s="613">
        <f>SUM(ENERO:DICIEMBRE!M106)</f>
        <v>467</v>
      </c>
      <c r="N106" s="613">
        <f>SUM(ENERO:DICIEMBRE!N106)</f>
        <v>20</v>
      </c>
      <c r="O106" s="613">
        <f>SUM(ENERO:DICIEMBRE!O106)</f>
        <v>0</v>
      </c>
      <c r="P106" s="613">
        <f>SUM(ENERO:DICIEMBRE!P106)</f>
        <v>876</v>
      </c>
      <c r="Q106" s="613">
        <f>SUM(ENERO:DICIEMBRE!Q106)</f>
        <v>7</v>
      </c>
      <c r="R106" s="613">
        <f>SUM(ENERO:DICIEMBRE!R106)</f>
        <v>0</v>
      </c>
      <c r="S106" s="613">
        <f>SUM(ENERO:DICIEMBRE!S106)</f>
        <v>0</v>
      </c>
      <c r="T106" s="225" t="str">
        <f t="shared" si="56"/>
        <v/>
      </c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8"/>
      <c r="AG106" s="8"/>
      <c r="BV106" s="3"/>
      <c r="BW106" s="3"/>
      <c r="CA106" s="31" t="str">
        <f t="shared" si="57"/>
        <v/>
      </c>
      <c r="CB106" s="31" t="str">
        <f t="shared" si="58"/>
        <v/>
      </c>
      <c r="CC106" s="31" t="str">
        <f t="shared" si="59"/>
        <v/>
      </c>
      <c r="CD106" s="31" t="str">
        <f t="shared" si="60"/>
        <v/>
      </c>
      <c r="CE106" s="31" t="str">
        <f t="shared" si="61"/>
        <v/>
      </c>
      <c r="CG106" s="32">
        <f t="shared" si="62"/>
        <v>0</v>
      </c>
      <c r="CH106" s="32">
        <f t="shared" si="63"/>
        <v>0</v>
      </c>
      <c r="CI106" s="32">
        <f t="shared" si="64"/>
        <v>0</v>
      </c>
      <c r="CJ106" s="32">
        <f t="shared" si="65"/>
        <v>0</v>
      </c>
      <c r="CK106" s="32">
        <f t="shared" si="66"/>
        <v>0</v>
      </c>
      <c r="CL106" s="13"/>
    </row>
    <row r="107" spans="1:90" ht="16.149999999999999" customHeight="1" x14ac:dyDescent="0.2">
      <c r="A107" s="911" t="s">
        <v>127</v>
      </c>
      <c r="B107" s="911"/>
      <c r="C107" s="911"/>
      <c r="D107" s="250">
        <f t="shared" si="55"/>
        <v>0</v>
      </c>
      <c r="E107" s="613">
        <f>SUM(ENERO:DICIEMBRE!E107)</f>
        <v>0</v>
      </c>
      <c r="F107" s="613">
        <f>SUM(ENERO:DICIEMBRE!F107)</f>
        <v>0</v>
      </c>
      <c r="G107" s="613">
        <f>SUM(ENERO:DICIEMBRE!G107)</f>
        <v>0</v>
      </c>
      <c r="H107" s="613">
        <f>SUM(ENERO:DICIEMBRE!H107)</f>
        <v>0</v>
      </c>
      <c r="I107" s="613">
        <f>SUM(ENERO:DICIEMBRE!I107)</f>
        <v>0</v>
      </c>
      <c r="J107" s="613">
        <f>SUM(ENERO:DICIEMBRE!J107)</f>
        <v>0</v>
      </c>
      <c r="K107" s="613">
        <f>SUM(ENERO:DICIEMBRE!K107)</f>
        <v>0</v>
      </c>
      <c r="L107" s="613">
        <f>SUM(ENERO:DICIEMBRE!L107)</f>
        <v>0</v>
      </c>
      <c r="M107" s="613">
        <f>SUM(ENERO:DICIEMBRE!M107)</f>
        <v>0</v>
      </c>
      <c r="N107" s="613">
        <f>SUM(ENERO:DICIEMBRE!N107)</f>
        <v>0</v>
      </c>
      <c r="O107" s="613">
        <f>SUM(ENERO:DICIEMBRE!O107)</f>
        <v>0</v>
      </c>
      <c r="P107" s="613">
        <f>SUM(ENERO:DICIEMBRE!P107)</f>
        <v>0</v>
      </c>
      <c r="Q107" s="613">
        <f>SUM(ENERO:DICIEMBRE!Q107)</f>
        <v>0</v>
      </c>
      <c r="R107" s="613">
        <f>SUM(ENERO:DICIEMBRE!R107)</f>
        <v>0</v>
      </c>
      <c r="S107" s="613">
        <f>SUM(ENERO:DICIEMBRE!S107)</f>
        <v>0</v>
      </c>
      <c r="T107" s="225" t="str">
        <f t="shared" si="56"/>
        <v/>
      </c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8"/>
      <c r="AG107" s="8"/>
      <c r="BV107" s="3"/>
      <c r="BW107" s="3"/>
      <c r="CA107" s="31" t="str">
        <f t="shared" si="57"/>
        <v/>
      </c>
      <c r="CB107" s="31" t="str">
        <f t="shared" si="58"/>
        <v/>
      </c>
      <c r="CC107" s="31" t="str">
        <f t="shared" si="59"/>
        <v/>
      </c>
      <c r="CD107" s="31" t="str">
        <f t="shared" si="60"/>
        <v/>
      </c>
      <c r="CE107" s="31" t="str">
        <f t="shared" si="61"/>
        <v/>
      </c>
      <c r="CG107" s="32">
        <f t="shared" si="62"/>
        <v>0</v>
      </c>
      <c r="CH107" s="32">
        <f t="shared" si="63"/>
        <v>0</v>
      </c>
      <c r="CI107" s="32">
        <f t="shared" si="64"/>
        <v>0</v>
      </c>
      <c r="CJ107" s="32">
        <f t="shared" si="65"/>
        <v>0</v>
      </c>
      <c r="CK107" s="32">
        <f t="shared" si="66"/>
        <v>0</v>
      </c>
      <c r="CL107" s="13"/>
    </row>
    <row r="108" spans="1:90" ht="16.149999999999999" customHeight="1" x14ac:dyDescent="0.2">
      <c r="A108" s="911" t="s">
        <v>128</v>
      </c>
      <c r="B108" s="911"/>
      <c r="C108" s="911"/>
      <c r="D108" s="250">
        <f t="shared" si="55"/>
        <v>185</v>
      </c>
      <c r="E108" s="613">
        <f>SUM(ENERO:DICIEMBRE!E108)</f>
        <v>96</v>
      </c>
      <c r="F108" s="613">
        <f>SUM(ENERO:DICIEMBRE!F108)</f>
        <v>89</v>
      </c>
      <c r="G108" s="613">
        <f>SUM(ENERO:DICIEMBRE!G108)</f>
        <v>43</v>
      </c>
      <c r="H108" s="613">
        <f>SUM(ENERO:DICIEMBRE!H108)</f>
        <v>27</v>
      </c>
      <c r="I108" s="613">
        <f>SUM(ENERO:DICIEMBRE!I108)</f>
        <v>17</v>
      </c>
      <c r="J108" s="613">
        <f>SUM(ENERO:DICIEMBRE!J108)</f>
        <v>9</v>
      </c>
      <c r="K108" s="613">
        <f>SUM(ENERO:DICIEMBRE!K108)</f>
        <v>78</v>
      </c>
      <c r="L108" s="613">
        <f>SUM(ENERO:DICIEMBRE!L108)</f>
        <v>10</v>
      </c>
      <c r="M108" s="613">
        <f>SUM(ENERO:DICIEMBRE!M108)</f>
        <v>1</v>
      </c>
      <c r="N108" s="613">
        <f>SUM(ENERO:DICIEMBRE!N108)</f>
        <v>0</v>
      </c>
      <c r="O108" s="613">
        <f>SUM(ENERO:DICIEMBRE!O108)</f>
        <v>0</v>
      </c>
      <c r="P108" s="613">
        <f>SUM(ENERO:DICIEMBRE!P108)</f>
        <v>185</v>
      </c>
      <c r="Q108" s="613">
        <f>SUM(ENERO:DICIEMBRE!Q108)</f>
        <v>0</v>
      </c>
      <c r="R108" s="613">
        <f>SUM(ENERO:DICIEMBRE!R108)</f>
        <v>0</v>
      </c>
      <c r="S108" s="613">
        <f>SUM(ENERO:DICIEMBRE!S108)</f>
        <v>0</v>
      </c>
      <c r="T108" s="225" t="str">
        <f t="shared" si="56"/>
        <v/>
      </c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8"/>
      <c r="AG108" s="8"/>
      <c r="BV108" s="3"/>
      <c r="BW108" s="3"/>
      <c r="CA108" s="31" t="str">
        <f t="shared" si="57"/>
        <v/>
      </c>
      <c r="CB108" s="31" t="str">
        <f t="shared" si="58"/>
        <v/>
      </c>
      <c r="CC108" s="31" t="str">
        <f t="shared" si="59"/>
        <v/>
      </c>
      <c r="CD108" s="31" t="str">
        <f t="shared" si="60"/>
        <v/>
      </c>
      <c r="CE108" s="31" t="str">
        <f t="shared" si="61"/>
        <v/>
      </c>
      <c r="CG108" s="32">
        <f t="shared" si="62"/>
        <v>0</v>
      </c>
      <c r="CH108" s="32">
        <f t="shared" si="63"/>
        <v>0</v>
      </c>
      <c r="CI108" s="32">
        <f t="shared" si="64"/>
        <v>0</v>
      </c>
      <c r="CJ108" s="32">
        <f t="shared" si="65"/>
        <v>0</v>
      </c>
      <c r="CK108" s="32">
        <f t="shared" si="66"/>
        <v>0</v>
      </c>
      <c r="CL108" s="13"/>
    </row>
    <row r="109" spans="1:90" ht="16.149999999999999" customHeight="1" x14ac:dyDescent="0.2">
      <c r="A109" s="928" t="s">
        <v>129</v>
      </c>
      <c r="B109" s="929"/>
      <c r="C109" s="930"/>
      <c r="D109" s="254">
        <f t="shared" si="55"/>
        <v>0</v>
      </c>
      <c r="E109" s="613">
        <f>SUM(ENERO:DICIEMBRE!E109)</f>
        <v>0</v>
      </c>
      <c r="F109" s="613">
        <f>SUM(ENERO:DICIEMBRE!F109)</f>
        <v>0</v>
      </c>
      <c r="G109" s="613">
        <f>SUM(ENERO:DICIEMBRE!G109)</f>
        <v>0</v>
      </c>
      <c r="H109" s="613">
        <f>SUM(ENERO:DICIEMBRE!H109)</f>
        <v>0</v>
      </c>
      <c r="I109" s="613">
        <f>SUM(ENERO:DICIEMBRE!I109)</f>
        <v>0</v>
      </c>
      <c r="J109" s="613">
        <f>SUM(ENERO:DICIEMBRE!J109)</f>
        <v>0</v>
      </c>
      <c r="K109" s="613">
        <f>SUM(ENERO:DICIEMBRE!K109)</f>
        <v>0</v>
      </c>
      <c r="L109" s="613">
        <f>SUM(ENERO:DICIEMBRE!L109)</f>
        <v>0</v>
      </c>
      <c r="M109" s="613">
        <f>SUM(ENERO:DICIEMBRE!M109)</f>
        <v>0</v>
      </c>
      <c r="N109" s="613">
        <f>SUM(ENERO:DICIEMBRE!N109)</f>
        <v>0</v>
      </c>
      <c r="O109" s="613">
        <f>SUM(ENERO:DICIEMBRE!O109)</f>
        <v>0</v>
      </c>
      <c r="P109" s="613">
        <f>SUM(ENERO:DICIEMBRE!P109)</f>
        <v>0</v>
      </c>
      <c r="Q109" s="613">
        <f>SUM(ENERO:DICIEMBRE!Q109)</f>
        <v>0</v>
      </c>
      <c r="R109" s="613">
        <f>SUM(ENERO:DICIEMBRE!R109)</f>
        <v>0</v>
      </c>
      <c r="S109" s="613">
        <f>SUM(ENERO:DICIEMBRE!S109)</f>
        <v>0</v>
      </c>
      <c r="T109" s="225" t="str">
        <f t="shared" si="56"/>
        <v/>
      </c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8"/>
      <c r="AG109" s="8"/>
      <c r="BV109" s="3"/>
      <c r="BW109" s="3"/>
      <c r="CA109" s="31" t="str">
        <f t="shared" si="57"/>
        <v/>
      </c>
      <c r="CB109" s="31" t="str">
        <f t="shared" si="58"/>
        <v/>
      </c>
      <c r="CC109" s="31" t="str">
        <f t="shared" si="59"/>
        <v/>
      </c>
      <c r="CD109" s="31" t="str">
        <f t="shared" si="60"/>
        <v/>
      </c>
      <c r="CE109" s="31" t="str">
        <f t="shared" si="61"/>
        <v/>
      </c>
      <c r="CG109" s="32">
        <f t="shared" si="62"/>
        <v>0</v>
      </c>
      <c r="CH109" s="32">
        <f t="shared" si="63"/>
        <v>0</v>
      </c>
      <c r="CI109" s="32">
        <f t="shared" si="64"/>
        <v>0</v>
      </c>
      <c r="CJ109" s="32">
        <f t="shared" si="65"/>
        <v>0</v>
      </c>
      <c r="CK109" s="32">
        <f t="shared" si="66"/>
        <v>0</v>
      </c>
      <c r="CL109" s="13"/>
    </row>
    <row r="110" spans="1:90" ht="16.149999999999999" customHeight="1" x14ac:dyDescent="0.2">
      <c r="A110" s="995" t="s">
        <v>130</v>
      </c>
      <c r="B110" s="995"/>
      <c r="C110" s="995"/>
      <c r="D110" s="244">
        <f t="shared" si="55"/>
        <v>0</v>
      </c>
      <c r="E110" s="613">
        <f>SUM(ENERO:DICIEMBRE!E110)</f>
        <v>0</v>
      </c>
      <c r="F110" s="613">
        <f>SUM(ENERO:DICIEMBRE!F110)</f>
        <v>0</v>
      </c>
      <c r="G110" s="613">
        <f>SUM(ENERO:DICIEMBRE!G110)</f>
        <v>0</v>
      </c>
      <c r="H110" s="613">
        <f>SUM(ENERO:DICIEMBRE!H110)</f>
        <v>0</v>
      </c>
      <c r="I110" s="613">
        <f>SUM(ENERO:DICIEMBRE!I110)</f>
        <v>0</v>
      </c>
      <c r="J110" s="613">
        <f>SUM(ENERO:DICIEMBRE!J110)</f>
        <v>0</v>
      </c>
      <c r="K110" s="613">
        <f>SUM(ENERO:DICIEMBRE!K110)</f>
        <v>0</v>
      </c>
      <c r="L110" s="613">
        <f>SUM(ENERO:DICIEMBRE!L110)</f>
        <v>0</v>
      </c>
      <c r="M110" s="613">
        <f>SUM(ENERO:DICIEMBRE!M110)</f>
        <v>0</v>
      </c>
      <c r="N110" s="613">
        <f>SUM(ENERO:DICIEMBRE!N110)</f>
        <v>0</v>
      </c>
      <c r="O110" s="613">
        <f>SUM(ENERO:DICIEMBRE!O110)</f>
        <v>0</v>
      </c>
      <c r="P110" s="613">
        <f>SUM(ENERO:DICIEMBRE!P110)</f>
        <v>0</v>
      </c>
      <c r="Q110" s="613">
        <f>SUM(ENERO:DICIEMBRE!Q110)</f>
        <v>0</v>
      </c>
      <c r="R110" s="613">
        <f>SUM(ENERO:DICIEMBRE!R110)</f>
        <v>0</v>
      </c>
      <c r="S110" s="613">
        <f>SUM(ENERO:DICIEMBRE!S110)</f>
        <v>0</v>
      </c>
      <c r="T110" s="225" t="str">
        <f t="shared" si="56"/>
        <v/>
      </c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8"/>
      <c r="AG110" s="8"/>
      <c r="BV110" s="3"/>
      <c r="BW110" s="3"/>
      <c r="CA110" s="31" t="str">
        <f t="shared" si="57"/>
        <v/>
      </c>
      <c r="CB110" s="31" t="str">
        <f t="shared" si="58"/>
        <v/>
      </c>
      <c r="CC110" s="31" t="str">
        <f t="shared" si="59"/>
        <v/>
      </c>
      <c r="CD110" s="31" t="str">
        <f t="shared" si="60"/>
        <v/>
      </c>
      <c r="CE110" s="31" t="str">
        <f t="shared" si="61"/>
        <v/>
      </c>
      <c r="CG110" s="32">
        <f>IF(D110&lt;&gt;(E110+F110),1,0)</f>
        <v>0</v>
      </c>
      <c r="CH110" s="32">
        <f>IF(AND(D110&lt;&gt;0,P110=""),1,IF(D110&lt;P110,1,0))</f>
        <v>0</v>
      </c>
      <c r="CI110" s="32">
        <f>IF(M110&lt;Q110,1,0)</f>
        <v>0</v>
      </c>
      <c r="CJ110" s="32">
        <f>IF(AND(D110&lt;&gt;0,O110=""),1,IF(F110&lt;O110,1,0))</f>
        <v>0</v>
      </c>
      <c r="CK110" s="32">
        <f>IF(D110&lt;S110,1,0)</f>
        <v>0</v>
      </c>
      <c r="CL110" s="13"/>
    </row>
    <row r="111" spans="1:90" ht="16.149999999999999" customHeight="1" x14ac:dyDescent="0.2">
      <c r="A111" s="862" t="s">
        <v>4</v>
      </c>
      <c r="B111" s="900"/>
      <c r="C111" s="970"/>
      <c r="D111" s="263">
        <f t="shared" ref="D111:S111" si="67">SUM(D82:D110)</f>
        <v>17640</v>
      </c>
      <c r="E111" s="264">
        <f t="shared" si="67"/>
        <v>7102</v>
      </c>
      <c r="F111" s="265">
        <f t="shared" si="67"/>
        <v>10538</v>
      </c>
      <c r="G111" s="266">
        <f t="shared" si="67"/>
        <v>942</v>
      </c>
      <c r="H111" s="267">
        <f t="shared" si="67"/>
        <v>360</v>
      </c>
      <c r="I111" s="267">
        <f t="shared" si="67"/>
        <v>283</v>
      </c>
      <c r="J111" s="267">
        <f t="shared" si="67"/>
        <v>708</v>
      </c>
      <c r="K111" s="267">
        <f t="shared" si="67"/>
        <v>3573</v>
      </c>
      <c r="L111" s="267">
        <f t="shared" si="67"/>
        <v>4527</v>
      </c>
      <c r="M111" s="268">
        <f t="shared" si="67"/>
        <v>6027</v>
      </c>
      <c r="N111" s="269">
        <f t="shared" si="67"/>
        <v>1220</v>
      </c>
      <c r="O111" s="270">
        <f t="shared" si="67"/>
        <v>163</v>
      </c>
      <c r="P111" s="267">
        <f t="shared" si="67"/>
        <v>17640</v>
      </c>
      <c r="Q111" s="265">
        <f t="shared" si="67"/>
        <v>76</v>
      </c>
      <c r="R111" s="271">
        <f t="shared" si="67"/>
        <v>0</v>
      </c>
      <c r="S111" s="272">
        <f t="shared" si="67"/>
        <v>0</v>
      </c>
      <c r="T111" s="273" t="s">
        <v>131</v>
      </c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BV111" s="3"/>
      <c r="BW111" s="3"/>
      <c r="CG111" s="13"/>
      <c r="CH111" s="13"/>
      <c r="CI111" s="13"/>
      <c r="CJ111" s="13"/>
      <c r="CK111" s="13"/>
      <c r="CL111" s="13"/>
    </row>
    <row r="112" spans="1:90" ht="31.9" customHeight="1" x14ac:dyDescent="0.2">
      <c r="A112" s="236" t="s">
        <v>132</v>
      </c>
      <c r="B112" s="49"/>
      <c r="C112" s="49"/>
      <c r="D112" s="49"/>
      <c r="E112" s="49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BV112" s="3"/>
      <c r="BW112" s="3"/>
      <c r="CG112" s="13"/>
      <c r="CH112" s="13"/>
      <c r="CI112" s="13"/>
      <c r="CJ112" s="13"/>
      <c r="CK112" s="13"/>
      <c r="CL112" s="13"/>
    </row>
    <row r="113" spans="1:90" ht="16.149999999999999" customHeight="1" x14ac:dyDescent="0.2">
      <c r="A113" s="996" t="s">
        <v>133</v>
      </c>
      <c r="B113" s="997"/>
      <c r="C113" s="998"/>
      <c r="D113" s="999" t="s">
        <v>4</v>
      </c>
      <c r="E113" s="1000"/>
      <c r="F113" s="1001"/>
      <c r="G113" s="862" t="s">
        <v>56</v>
      </c>
      <c r="H113" s="900"/>
      <c r="I113" s="900"/>
      <c r="J113" s="900"/>
      <c r="K113" s="900"/>
      <c r="L113" s="900"/>
      <c r="M113" s="900"/>
      <c r="N113" s="901"/>
      <c r="O113" s="1001" t="s">
        <v>6</v>
      </c>
      <c r="P113" s="992" t="s">
        <v>33</v>
      </c>
      <c r="Q113" s="992" t="s">
        <v>7</v>
      </c>
      <c r="R113" s="992" t="s">
        <v>98</v>
      </c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BV113" s="3"/>
      <c r="BW113" s="3"/>
      <c r="CG113" s="13"/>
      <c r="CH113" s="13"/>
      <c r="CI113" s="13"/>
      <c r="CJ113" s="13"/>
      <c r="CK113" s="13"/>
      <c r="CL113" s="13"/>
    </row>
    <row r="114" spans="1:90" ht="16.149999999999999" customHeight="1" x14ac:dyDescent="0.2">
      <c r="A114" s="956"/>
      <c r="B114" s="957"/>
      <c r="C114" s="958"/>
      <c r="D114" s="897"/>
      <c r="E114" s="898"/>
      <c r="F114" s="899"/>
      <c r="G114" s="993" t="s">
        <v>100</v>
      </c>
      <c r="H114" s="993" t="s">
        <v>101</v>
      </c>
      <c r="I114" s="993" t="s">
        <v>102</v>
      </c>
      <c r="J114" s="993" t="s">
        <v>18</v>
      </c>
      <c r="K114" s="993" t="s">
        <v>19</v>
      </c>
      <c r="L114" s="993" t="s">
        <v>20</v>
      </c>
      <c r="M114" s="993" t="s">
        <v>21</v>
      </c>
      <c r="N114" s="1002" t="s">
        <v>22</v>
      </c>
      <c r="O114" s="902"/>
      <c r="P114" s="860"/>
      <c r="Q114" s="860"/>
      <c r="R114" s="860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BV114" s="3"/>
      <c r="BW114" s="3"/>
      <c r="CG114" s="13"/>
      <c r="CH114" s="13"/>
      <c r="CI114" s="13"/>
      <c r="CJ114" s="13"/>
      <c r="CK114" s="13"/>
      <c r="CL114" s="13"/>
    </row>
    <row r="115" spans="1:90" ht="16.149999999999999" customHeight="1" x14ac:dyDescent="0.2">
      <c r="A115" s="959"/>
      <c r="B115" s="960"/>
      <c r="C115" s="961"/>
      <c r="D115" s="274" t="s">
        <v>23</v>
      </c>
      <c r="E115" s="198" t="s">
        <v>24</v>
      </c>
      <c r="F115" s="175" t="s">
        <v>25</v>
      </c>
      <c r="G115" s="994"/>
      <c r="H115" s="994"/>
      <c r="I115" s="994"/>
      <c r="J115" s="994"/>
      <c r="K115" s="994"/>
      <c r="L115" s="994"/>
      <c r="M115" s="994"/>
      <c r="N115" s="1003"/>
      <c r="O115" s="899"/>
      <c r="P115" s="861"/>
      <c r="Q115" s="861"/>
      <c r="R115" s="861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BV115" s="3"/>
      <c r="BW115" s="3"/>
      <c r="CG115" s="13"/>
      <c r="CH115" s="13"/>
      <c r="CI115" s="13"/>
      <c r="CJ115" s="13"/>
      <c r="CK115" s="13"/>
      <c r="CL115" s="13"/>
    </row>
    <row r="116" spans="1:90" ht="16.149999999999999" customHeight="1" x14ac:dyDescent="0.2">
      <c r="A116" s="879" t="s">
        <v>134</v>
      </c>
      <c r="B116" s="880"/>
      <c r="C116" s="881"/>
      <c r="D116" s="275">
        <f t="shared" ref="D116:D121" si="68">SUM(G116:N116)</f>
        <v>0</v>
      </c>
      <c r="E116" s="613"/>
      <c r="F116" s="613"/>
      <c r="G116" s="613"/>
      <c r="H116" s="613"/>
      <c r="I116" s="613"/>
      <c r="J116" s="613"/>
      <c r="K116" s="613"/>
      <c r="L116" s="613"/>
      <c r="M116" s="613"/>
      <c r="N116" s="613"/>
      <c r="O116" s="613"/>
      <c r="P116" s="613"/>
      <c r="Q116" s="613"/>
      <c r="R116" s="613"/>
      <c r="S116" s="225" t="str">
        <f>CA116&amp;CB116&amp;CC116</f>
        <v/>
      </c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8"/>
      <c r="AF116" s="8"/>
      <c r="BV116" s="3"/>
      <c r="BW116" s="3"/>
      <c r="CA116" s="31" t="str">
        <f t="shared" ref="CA116:CA121" si="69">IF(CG116=1,"* La suma de los sexos NO DEBE ser diferente al Total. ","")</f>
        <v/>
      </c>
      <c r="CB116" s="31" t="str">
        <f t="shared" ref="CB116:CB121" si="70">IF(AND(D116&lt;&gt;0,P116=""),"* No olvide digitar la columna Beneficiarios (Digite CEROS si no tiene).",IF(D116&lt;P116,"* El número de Beneficiarios NO DEBE ser mayor que el total. ",""))</f>
        <v/>
      </c>
      <c r="CC116" s="31" t="str">
        <f>IF(AND(D116&lt;&gt;0,O116=""),"* Recuerde que las Embarazadas deben ser incluídas en el ingreso por rango Etario (Digite CEROS si no tiene). ",IF(F116&lt;O116,"* Las Embarazadas NO DEBEN ser mayor al total de Mujeres. ",""))</f>
        <v/>
      </c>
      <c r="CG116" s="32">
        <f>IF(D116&lt;&gt;(E116+F116),1,0)</f>
        <v>0</v>
      </c>
      <c r="CH116" s="32">
        <f>IF(AND(D116&lt;&gt;0,P116=""),1,IF(D116&lt;P116,1,0))</f>
        <v>0</v>
      </c>
      <c r="CI116" s="32">
        <f>IF(AND(D116&lt;&gt;0,O116=""),1,IF(F116&lt;O116,1,0))</f>
        <v>0</v>
      </c>
      <c r="CJ116" s="13"/>
      <c r="CK116" s="13"/>
      <c r="CL116" s="13"/>
    </row>
    <row r="117" spans="1:90" ht="16.149999999999999" customHeight="1" x14ac:dyDescent="0.2">
      <c r="A117" s="882" t="s">
        <v>135</v>
      </c>
      <c r="B117" s="883"/>
      <c r="C117" s="884"/>
      <c r="D117" s="247">
        <f>SUM(G117:N117)</f>
        <v>0</v>
      </c>
      <c r="E117" s="613"/>
      <c r="F117" s="613"/>
      <c r="G117" s="613"/>
      <c r="H117" s="613"/>
      <c r="I117" s="613"/>
      <c r="J117" s="613"/>
      <c r="K117" s="613"/>
      <c r="L117" s="613"/>
      <c r="M117" s="613"/>
      <c r="N117" s="613"/>
      <c r="O117" s="613"/>
      <c r="P117" s="613"/>
      <c r="Q117" s="613"/>
      <c r="R117" s="613"/>
      <c r="S117" s="225" t="str">
        <f t="shared" ref="S117:S121" si="71">CA117&amp;CB117&amp;CC117</f>
        <v/>
      </c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8"/>
      <c r="AF117" s="8"/>
      <c r="BV117" s="3"/>
      <c r="BW117" s="3"/>
      <c r="CA117" s="31" t="str">
        <f t="shared" si="69"/>
        <v/>
      </c>
      <c r="CB117" s="31" t="str">
        <f t="shared" si="70"/>
        <v/>
      </c>
      <c r="CC117" s="31" t="str">
        <f t="shared" ref="CC117:CC120" si="72">IF(AND(D117&lt;&gt;0,O117=""),"* Recuerde que las Embarazadas deben ser incluídas en el ingreso por rango Etario (Digite CEROS si no tiene). ",IF(F117&lt;O117,"* Las Embarazadas NO DEBEN ser mayor al total de Mujeres. ",""))</f>
        <v/>
      </c>
      <c r="CG117" s="32">
        <f t="shared" ref="CG117:CG121" si="73">IF(D117&lt;&gt;(E117+F117),1,0)</f>
        <v>0</v>
      </c>
      <c r="CH117" s="32">
        <f t="shared" ref="CH117:CH121" si="74">IF(AND(D117&lt;&gt;0,P117=""),1,IF(D117&lt;P117,1,0))</f>
        <v>0</v>
      </c>
      <c r="CI117" s="32">
        <f t="shared" ref="CI117:CI121" si="75">IF(AND(D117&lt;&gt;0,O117=""),1,IF(F117&lt;O117,1,0))</f>
        <v>0</v>
      </c>
      <c r="CJ117" s="13"/>
      <c r="CK117" s="13"/>
      <c r="CL117" s="13"/>
    </row>
    <row r="118" spans="1:90" ht="16.149999999999999" customHeight="1" x14ac:dyDescent="0.2">
      <c r="A118" s="928" t="s">
        <v>136</v>
      </c>
      <c r="B118" s="929"/>
      <c r="C118" s="930"/>
      <c r="D118" s="282">
        <f t="shared" si="68"/>
        <v>0</v>
      </c>
      <c r="E118" s="613"/>
      <c r="F118" s="613"/>
      <c r="G118" s="613"/>
      <c r="H118" s="613"/>
      <c r="I118" s="613"/>
      <c r="J118" s="613"/>
      <c r="K118" s="613"/>
      <c r="L118" s="613"/>
      <c r="M118" s="613"/>
      <c r="N118" s="613"/>
      <c r="O118" s="613"/>
      <c r="P118" s="613"/>
      <c r="Q118" s="613"/>
      <c r="R118" s="613"/>
      <c r="S118" s="225" t="str">
        <f t="shared" si="71"/>
        <v/>
      </c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8"/>
      <c r="AF118" s="8"/>
      <c r="BV118" s="3"/>
      <c r="BW118" s="3"/>
      <c r="CA118" s="31" t="str">
        <f t="shared" si="69"/>
        <v/>
      </c>
      <c r="CB118" s="31" t="str">
        <f t="shared" si="70"/>
        <v/>
      </c>
      <c r="CC118" s="31" t="str">
        <f t="shared" si="72"/>
        <v/>
      </c>
      <c r="CG118" s="32">
        <f t="shared" si="73"/>
        <v>0</v>
      </c>
      <c r="CH118" s="32">
        <f t="shared" si="74"/>
        <v>0</v>
      </c>
      <c r="CI118" s="32">
        <f t="shared" si="75"/>
        <v>0</v>
      </c>
      <c r="CJ118" s="13"/>
      <c r="CK118" s="13"/>
      <c r="CL118" s="13"/>
    </row>
    <row r="119" spans="1:90" ht="16.149999999999999" customHeight="1" x14ac:dyDescent="0.2">
      <c r="A119" s="928" t="s">
        <v>137</v>
      </c>
      <c r="B119" s="929"/>
      <c r="C119" s="930"/>
      <c r="D119" s="282">
        <f t="shared" si="68"/>
        <v>0</v>
      </c>
      <c r="E119" s="613"/>
      <c r="F119" s="613"/>
      <c r="G119" s="613"/>
      <c r="H119" s="613"/>
      <c r="I119" s="613"/>
      <c r="J119" s="613"/>
      <c r="K119" s="613"/>
      <c r="L119" s="613"/>
      <c r="M119" s="613"/>
      <c r="N119" s="613"/>
      <c r="O119" s="613"/>
      <c r="P119" s="613"/>
      <c r="Q119" s="613"/>
      <c r="R119" s="613"/>
      <c r="S119" s="225" t="str">
        <f t="shared" si="71"/>
        <v/>
      </c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8"/>
      <c r="AF119" s="8"/>
      <c r="BV119" s="3"/>
      <c r="BW119" s="3"/>
      <c r="CA119" s="31" t="str">
        <f t="shared" si="69"/>
        <v/>
      </c>
      <c r="CB119" s="31" t="str">
        <f t="shared" si="70"/>
        <v/>
      </c>
      <c r="CC119" s="31" t="str">
        <f t="shared" si="72"/>
        <v/>
      </c>
      <c r="CG119" s="32">
        <f t="shared" si="73"/>
        <v>0</v>
      </c>
      <c r="CH119" s="32">
        <f t="shared" si="74"/>
        <v>0</v>
      </c>
      <c r="CI119" s="32">
        <f t="shared" si="75"/>
        <v>0</v>
      </c>
      <c r="CJ119" s="13"/>
      <c r="CK119" s="13"/>
      <c r="CL119" s="13"/>
    </row>
    <row r="120" spans="1:90" ht="16.149999999999999" customHeight="1" x14ac:dyDescent="0.2">
      <c r="A120" s="928" t="s">
        <v>138</v>
      </c>
      <c r="B120" s="929"/>
      <c r="C120" s="930"/>
      <c r="D120" s="282">
        <f t="shared" si="68"/>
        <v>0</v>
      </c>
      <c r="E120" s="613"/>
      <c r="F120" s="613"/>
      <c r="G120" s="613"/>
      <c r="H120" s="613"/>
      <c r="I120" s="613"/>
      <c r="J120" s="613"/>
      <c r="K120" s="613"/>
      <c r="L120" s="613"/>
      <c r="M120" s="613"/>
      <c r="N120" s="613"/>
      <c r="O120" s="613"/>
      <c r="P120" s="613"/>
      <c r="Q120" s="613"/>
      <c r="R120" s="613"/>
      <c r="S120" s="225" t="str">
        <f t="shared" si="71"/>
        <v/>
      </c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8"/>
      <c r="AF120" s="8"/>
      <c r="BV120" s="3"/>
      <c r="BW120" s="3"/>
      <c r="CA120" s="31" t="str">
        <f t="shared" si="69"/>
        <v/>
      </c>
      <c r="CB120" s="31" t="str">
        <f t="shared" si="70"/>
        <v/>
      </c>
      <c r="CC120" s="31" t="str">
        <f t="shared" si="72"/>
        <v/>
      </c>
      <c r="CG120" s="32">
        <f t="shared" si="73"/>
        <v>0</v>
      </c>
      <c r="CH120" s="32">
        <f t="shared" si="74"/>
        <v>0</v>
      </c>
      <c r="CI120" s="32">
        <f t="shared" si="75"/>
        <v>0</v>
      </c>
      <c r="CJ120" s="13"/>
      <c r="CK120" s="13"/>
      <c r="CL120" s="13"/>
    </row>
    <row r="121" spans="1:90" ht="16.149999999999999" customHeight="1" x14ac:dyDescent="0.2">
      <c r="A121" s="882" t="s">
        <v>139</v>
      </c>
      <c r="B121" s="883"/>
      <c r="C121" s="884"/>
      <c r="D121" s="247">
        <f t="shared" si="68"/>
        <v>0</v>
      </c>
      <c r="E121" s="613"/>
      <c r="F121" s="613"/>
      <c r="G121" s="613"/>
      <c r="H121" s="613"/>
      <c r="I121" s="613"/>
      <c r="J121" s="613"/>
      <c r="K121" s="613"/>
      <c r="L121" s="613"/>
      <c r="M121" s="613"/>
      <c r="N121" s="613"/>
      <c r="O121" s="613"/>
      <c r="P121" s="613"/>
      <c r="Q121" s="613"/>
      <c r="R121" s="613"/>
      <c r="S121" s="225" t="str">
        <f t="shared" si="71"/>
        <v/>
      </c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8"/>
      <c r="AF121" s="8"/>
      <c r="BV121" s="3"/>
      <c r="BW121" s="3"/>
      <c r="CA121" s="31" t="str">
        <f t="shared" si="69"/>
        <v/>
      </c>
      <c r="CB121" s="31" t="str">
        <f t="shared" si="70"/>
        <v/>
      </c>
      <c r="CC121" s="31" t="str">
        <f>IF(AND(D121&lt;&gt;0,O121=""),"* Recuerde que las Embarazadas deben ser incluídas en el ingreso por rango Etario (Digite CEROS si no tiene). ",IF(F121&lt;O121,"* Las Embarazadas NO DEBEN ser mayor al total de Mujeres. ",""))</f>
        <v/>
      </c>
      <c r="CG121" s="32">
        <f t="shared" si="73"/>
        <v>0</v>
      </c>
      <c r="CH121" s="32">
        <f t="shared" si="74"/>
        <v>0</v>
      </c>
      <c r="CI121" s="32">
        <f t="shared" si="75"/>
        <v>0</v>
      </c>
      <c r="CJ121" s="13"/>
      <c r="CK121" s="13"/>
      <c r="CL121" s="13"/>
    </row>
    <row r="122" spans="1:90" ht="16.149999999999999" customHeight="1" x14ac:dyDescent="0.2">
      <c r="A122" s="862" t="s">
        <v>4</v>
      </c>
      <c r="B122" s="900"/>
      <c r="C122" s="970"/>
      <c r="D122" s="263">
        <f t="shared" ref="D122:R122" si="76">SUM(D116:D121)</f>
        <v>0</v>
      </c>
      <c r="E122" s="263">
        <f t="shared" si="76"/>
        <v>0</v>
      </c>
      <c r="F122" s="272">
        <f t="shared" si="76"/>
        <v>0</v>
      </c>
      <c r="G122" s="266">
        <f t="shared" si="76"/>
        <v>0</v>
      </c>
      <c r="H122" s="266">
        <f t="shared" si="76"/>
        <v>0</v>
      </c>
      <c r="I122" s="266">
        <f t="shared" si="76"/>
        <v>0</v>
      </c>
      <c r="J122" s="266">
        <f t="shared" si="76"/>
        <v>0</v>
      </c>
      <c r="K122" s="266">
        <f t="shared" si="76"/>
        <v>0</v>
      </c>
      <c r="L122" s="266">
        <f t="shared" si="76"/>
        <v>0</v>
      </c>
      <c r="M122" s="266">
        <f t="shared" si="76"/>
        <v>0</v>
      </c>
      <c r="N122" s="286">
        <f t="shared" si="76"/>
        <v>0</v>
      </c>
      <c r="O122" s="270">
        <f t="shared" si="76"/>
        <v>0</v>
      </c>
      <c r="P122" s="272">
        <f t="shared" si="76"/>
        <v>0</v>
      </c>
      <c r="Q122" s="265">
        <f t="shared" si="76"/>
        <v>0</v>
      </c>
      <c r="R122" s="287">
        <f t="shared" si="76"/>
        <v>0</v>
      </c>
      <c r="S122" s="8" t="s">
        <v>131</v>
      </c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BV122" s="3"/>
      <c r="BW122" s="3"/>
      <c r="CG122" s="13"/>
      <c r="CH122" s="13"/>
      <c r="CI122" s="13"/>
      <c r="CJ122" s="13"/>
      <c r="CK122" s="13"/>
      <c r="CL122" s="13"/>
    </row>
    <row r="123" spans="1:90" ht="31.9" customHeight="1" x14ac:dyDescent="0.2">
      <c r="A123" s="122" t="s">
        <v>140</v>
      </c>
      <c r="B123" s="123"/>
      <c r="C123" s="123"/>
      <c r="D123" s="123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30"/>
      <c r="R123" s="49"/>
      <c r="S123" s="8"/>
      <c r="T123" s="8"/>
      <c r="U123" s="8"/>
      <c r="V123" s="8"/>
      <c r="W123" s="8"/>
      <c r="X123" s="288"/>
      <c r="Y123" s="8"/>
      <c r="Z123" s="8"/>
      <c r="AA123" s="8"/>
      <c r="AB123" s="8"/>
      <c r="AC123" s="8"/>
      <c r="AD123" s="8"/>
      <c r="AE123" s="8"/>
      <c r="AF123" s="8"/>
      <c r="BV123" s="3"/>
      <c r="BW123" s="3"/>
      <c r="CG123" s="13"/>
      <c r="CH123" s="13"/>
      <c r="CI123" s="13"/>
      <c r="CJ123" s="13"/>
      <c r="CK123" s="13"/>
      <c r="CL123" s="13"/>
    </row>
    <row r="124" spans="1:90" ht="16.149999999999999" customHeight="1" x14ac:dyDescent="0.2">
      <c r="A124" s="885" t="s">
        <v>141</v>
      </c>
      <c r="B124" s="886"/>
      <c r="C124" s="887"/>
      <c r="D124" s="894" t="s">
        <v>4</v>
      </c>
      <c r="E124" s="895"/>
      <c r="F124" s="896"/>
      <c r="G124" s="862" t="s">
        <v>56</v>
      </c>
      <c r="H124" s="900"/>
      <c r="I124" s="900"/>
      <c r="J124" s="900"/>
      <c r="K124" s="900"/>
      <c r="L124" s="901"/>
      <c r="M124" s="896" t="s">
        <v>34</v>
      </c>
      <c r="N124" s="955" t="s">
        <v>8</v>
      </c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BV124" s="3"/>
      <c r="BW124" s="3"/>
      <c r="CG124" s="13"/>
      <c r="CH124" s="13"/>
      <c r="CI124" s="13"/>
      <c r="CJ124" s="13"/>
      <c r="CK124" s="13"/>
      <c r="CL124" s="13"/>
    </row>
    <row r="125" spans="1:90" ht="16.149999999999999" customHeight="1" x14ac:dyDescent="0.2">
      <c r="A125" s="888"/>
      <c r="B125" s="889"/>
      <c r="C125" s="890"/>
      <c r="D125" s="980"/>
      <c r="E125" s="981"/>
      <c r="F125" s="902"/>
      <c r="G125" s="982" t="s">
        <v>20</v>
      </c>
      <c r="H125" s="983"/>
      <c r="I125" s="982" t="s">
        <v>21</v>
      </c>
      <c r="J125" s="983"/>
      <c r="K125" s="982" t="s">
        <v>22</v>
      </c>
      <c r="L125" s="984"/>
      <c r="M125" s="902"/>
      <c r="N125" s="95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BV125" s="3"/>
      <c r="BW125" s="3"/>
      <c r="CG125" s="13"/>
      <c r="CH125" s="13"/>
      <c r="CI125" s="13"/>
      <c r="CJ125" s="13"/>
      <c r="CK125" s="13"/>
      <c r="CL125" s="13"/>
    </row>
    <row r="126" spans="1:90" ht="16.149999999999999" customHeight="1" x14ac:dyDescent="0.2">
      <c r="A126" s="891"/>
      <c r="B126" s="892"/>
      <c r="C126" s="893"/>
      <c r="D126" s="223" t="s">
        <v>23</v>
      </c>
      <c r="E126" s="289" t="s">
        <v>24</v>
      </c>
      <c r="F126" s="175" t="s">
        <v>25</v>
      </c>
      <c r="G126" s="50" t="s">
        <v>24</v>
      </c>
      <c r="H126" s="16" t="s">
        <v>25</v>
      </c>
      <c r="I126" s="17" t="s">
        <v>24</v>
      </c>
      <c r="J126" s="16" t="s">
        <v>25</v>
      </c>
      <c r="K126" s="17" t="s">
        <v>24</v>
      </c>
      <c r="L126" s="18" t="s">
        <v>25</v>
      </c>
      <c r="M126" s="899"/>
      <c r="N126" s="961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BV126" s="3"/>
      <c r="BW126" s="3"/>
      <c r="CG126" s="13"/>
      <c r="CH126" s="13"/>
      <c r="CI126" s="13"/>
      <c r="CJ126" s="13"/>
      <c r="CK126" s="13"/>
      <c r="CL126" s="13"/>
    </row>
    <row r="127" spans="1:90" ht="16.149999999999999" customHeight="1" x14ac:dyDescent="0.2">
      <c r="A127" s="859" t="s">
        <v>142</v>
      </c>
      <c r="B127" s="988" t="s">
        <v>143</v>
      </c>
      <c r="C127" s="989"/>
      <c r="D127" s="290">
        <f>SUM(E127+F127)</f>
        <v>0</v>
      </c>
      <c r="E127" s="291"/>
      <c r="F127" s="292">
        <f>SUM(+J127+L127)</f>
        <v>0</v>
      </c>
      <c r="G127" s="293"/>
      <c r="H127" s="294"/>
      <c r="I127" s="295"/>
      <c r="J127" s="62"/>
      <c r="K127" s="295"/>
      <c r="L127" s="64"/>
      <c r="M127" s="62"/>
      <c r="N127" s="296"/>
      <c r="O127" s="225" t="str">
        <f>CA127</f>
        <v/>
      </c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8"/>
      <c r="AB127" s="8"/>
      <c r="BV127" s="3"/>
      <c r="BW127" s="3"/>
      <c r="CA127" s="31" t="str">
        <f>IF(CG127=1,"* El número de actividades en usuarios en situacion de discapacidad NO DEBE ser mayor al total. ","")</f>
        <v/>
      </c>
      <c r="CG127" s="32">
        <f>IF(F127&lt;N127,1,0)</f>
        <v>0</v>
      </c>
      <c r="CH127" s="13"/>
      <c r="CI127" s="13"/>
      <c r="CJ127" s="13"/>
      <c r="CK127" s="13"/>
      <c r="CL127" s="13"/>
    </row>
    <row r="128" spans="1:90" ht="16.149999999999999" customHeight="1" x14ac:dyDescent="0.2">
      <c r="A128" s="860"/>
      <c r="B128" s="928" t="s">
        <v>80</v>
      </c>
      <c r="C128" s="930"/>
      <c r="D128" s="250">
        <f>SUM(E128+F128)</f>
        <v>0</v>
      </c>
      <c r="E128" s="297"/>
      <c r="F128" s="298">
        <f t="shared" ref="F128:F129" si="77">SUM(+J128+L128)</f>
        <v>0</v>
      </c>
      <c r="G128" s="75"/>
      <c r="H128" s="299"/>
      <c r="I128" s="300"/>
      <c r="J128" s="23"/>
      <c r="K128" s="300"/>
      <c r="L128" s="73"/>
      <c r="M128" s="23"/>
      <c r="N128" s="25"/>
      <c r="O128" s="225" t="str">
        <f t="shared" ref="O128:O155" si="78">CA128</f>
        <v/>
      </c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8"/>
      <c r="AB128" s="8"/>
      <c r="BV128" s="3"/>
      <c r="BW128" s="3"/>
      <c r="CA128" s="31" t="str">
        <f t="shared" ref="CA128:CA155" si="79">IF(CG128=1,"* El número de actividades en usuarios en situacion de discapacidad NO DEBE ser mayor al total. ","")</f>
        <v/>
      </c>
      <c r="CG128" s="32">
        <f t="shared" ref="CG128:CG136" si="80">IF(F128&lt;N128,1,0)</f>
        <v>0</v>
      </c>
      <c r="CH128" s="13"/>
      <c r="CI128" s="13"/>
      <c r="CJ128" s="13"/>
      <c r="CK128" s="13"/>
      <c r="CL128" s="13"/>
    </row>
    <row r="129" spans="1:90" ht="16.149999999999999" customHeight="1" x14ac:dyDescent="0.2">
      <c r="A129" s="860"/>
      <c r="B129" s="990" t="s">
        <v>124</v>
      </c>
      <c r="C129" s="991"/>
      <c r="D129" s="301">
        <f>SUM(E129+F129)</f>
        <v>0</v>
      </c>
      <c r="E129" s="302"/>
      <c r="F129" s="303">
        <f t="shared" si="77"/>
        <v>0</v>
      </c>
      <c r="G129" s="304"/>
      <c r="H129" s="305"/>
      <c r="I129" s="306"/>
      <c r="J129" s="307"/>
      <c r="K129" s="306"/>
      <c r="L129" s="308"/>
      <c r="M129" s="307"/>
      <c r="N129" s="309"/>
      <c r="O129" s="225" t="str">
        <f t="shared" si="78"/>
        <v/>
      </c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8"/>
      <c r="AB129" s="8"/>
      <c r="BV129" s="3"/>
      <c r="BW129" s="3"/>
      <c r="CA129" s="31" t="str">
        <f t="shared" si="79"/>
        <v/>
      </c>
      <c r="CG129" s="32">
        <f t="shared" si="80"/>
        <v>0</v>
      </c>
      <c r="CH129" s="13"/>
      <c r="CI129" s="13"/>
      <c r="CJ129" s="13"/>
      <c r="CK129" s="13"/>
      <c r="CL129" s="13"/>
    </row>
    <row r="130" spans="1:90" ht="16.149999999999999" customHeight="1" x14ac:dyDescent="0.2">
      <c r="A130" s="860"/>
      <c r="B130" s="859" t="s">
        <v>144</v>
      </c>
      <c r="C130" s="310" t="s">
        <v>4</v>
      </c>
      <c r="D130" s="311">
        <f t="shared" ref="D130:D140" si="81">E130+F130</f>
        <v>0</v>
      </c>
      <c r="E130" s="302"/>
      <c r="F130" s="303">
        <f>SUM(F131:F136)</f>
        <v>0</v>
      </c>
      <c r="G130" s="172"/>
      <c r="H130" s="312"/>
      <c r="I130" s="313"/>
      <c r="J130" s="120">
        <f>SUM(J131:J136)</f>
        <v>0</v>
      </c>
      <c r="K130" s="313"/>
      <c r="L130" s="314">
        <f>SUM(L131:L136)</f>
        <v>0</v>
      </c>
      <c r="M130" s="120">
        <f>SUM(M131:M136)</f>
        <v>0</v>
      </c>
      <c r="N130" s="315">
        <f>SUM(N131:N136)</f>
        <v>0</v>
      </c>
      <c r="O130" s="225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BV130" s="3"/>
      <c r="BW130" s="3"/>
      <c r="CA130" s="31"/>
      <c r="CG130" s="32"/>
      <c r="CH130" s="13"/>
      <c r="CI130" s="13"/>
      <c r="CJ130" s="13"/>
      <c r="CK130" s="13"/>
      <c r="CL130" s="13"/>
    </row>
    <row r="131" spans="1:90" ht="16.149999999999999" customHeight="1" x14ac:dyDescent="0.2">
      <c r="A131" s="860"/>
      <c r="B131" s="860"/>
      <c r="C131" s="316" t="s">
        <v>145</v>
      </c>
      <c r="D131" s="317">
        <f t="shared" si="81"/>
        <v>0</v>
      </c>
      <c r="E131" s="291"/>
      <c r="F131" s="292">
        <f t="shared" ref="F131:F136" si="82">SUM(H131+J131+L131)</f>
        <v>0</v>
      </c>
      <c r="G131" s="75"/>
      <c r="H131" s="299"/>
      <c r="I131" s="300"/>
      <c r="J131" s="23"/>
      <c r="K131" s="300"/>
      <c r="L131" s="73"/>
      <c r="M131" s="23"/>
      <c r="N131" s="25"/>
      <c r="O131" s="225" t="str">
        <f t="shared" si="78"/>
        <v/>
      </c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8"/>
      <c r="AB131" s="8"/>
      <c r="BV131" s="3"/>
      <c r="BW131" s="3"/>
      <c r="CA131" s="31" t="str">
        <f t="shared" si="79"/>
        <v/>
      </c>
      <c r="CG131" s="32">
        <f t="shared" si="80"/>
        <v>0</v>
      </c>
      <c r="CH131" s="13"/>
      <c r="CI131" s="13"/>
      <c r="CJ131" s="13"/>
      <c r="CK131" s="13"/>
      <c r="CL131" s="13"/>
    </row>
    <row r="132" spans="1:90" ht="16.149999999999999" customHeight="1" x14ac:dyDescent="0.2">
      <c r="A132" s="860"/>
      <c r="B132" s="860"/>
      <c r="C132" s="318" t="s">
        <v>146</v>
      </c>
      <c r="D132" s="319">
        <f t="shared" si="81"/>
        <v>0</v>
      </c>
      <c r="E132" s="297"/>
      <c r="F132" s="298">
        <f t="shared" si="82"/>
        <v>0</v>
      </c>
      <c r="G132" s="98"/>
      <c r="H132" s="149"/>
      <c r="I132" s="300"/>
      <c r="J132" s="23"/>
      <c r="K132" s="300"/>
      <c r="L132" s="73"/>
      <c r="M132" s="23"/>
      <c r="N132" s="25"/>
      <c r="O132" s="225" t="str">
        <f t="shared" si="78"/>
        <v/>
      </c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8"/>
      <c r="AB132" s="8"/>
      <c r="BV132" s="3"/>
      <c r="BW132" s="3"/>
      <c r="CA132" s="31" t="str">
        <f t="shared" si="79"/>
        <v/>
      </c>
      <c r="CG132" s="32">
        <f t="shared" si="80"/>
        <v>0</v>
      </c>
      <c r="CH132" s="13"/>
      <c r="CI132" s="13"/>
      <c r="CJ132" s="13"/>
      <c r="CK132" s="13"/>
      <c r="CL132" s="13"/>
    </row>
    <row r="133" spans="1:90" ht="16.149999999999999" customHeight="1" x14ac:dyDescent="0.2">
      <c r="A133" s="860"/>
      <c r="B133" s="860"/>
      <c r="C133" s="320" t="s">
        <v>147</v>
      </c>
      <c r="D133" s="319">
        <f t="shared" si="81"/>
        <v>0</v>
      </c>
      <c r="E133" s="297"/>
      <c r="F133" s="298">
        <f>+J133+L133</f>
        <v>0</v>
      </c>
      <c r="G133" s="75"/>
      <c r="H133" s="299"/>
      <c r="I133" s="300"/>
      <c r="J133" s="23"/>
      <c r="K133" s="300"/>
      <c r="L133" s="73"/>
      <c r="M133" s="23"/>
      <c r="N133" s="25"/>
      <c r="O133" s="225" t="str">
        <f t="shared" si="78"/>
        <v/>
      </c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8"/>
      <c r="AB133" s="8"/>
      <c r="BV133" s="3"/>
      <c r="BW133" s="3"/>
      <c r="CA133" s="31" t="str">
        <f t="shared" si="79"/>
        <v/>
      </c>
      <c r="CG133" s="32">
        <f t="shared" si="80"/>
        <v>0</v>
      </c>
      <c r="CH133" s="13"/>
      <c r="CI133" s="13"/>
      <c r="CJ133" s="13"/>
      <c r="CK133" s="13"/>
      <c r="CL133" s="13"/>
    </row>
    <row r="134" spans="1:90" ht="16.149999999999999" customHeight="1" x14ac:dyDescent="0.2">
      <c r="A134" s="860"/>
      <c r="B134" s="860"/>
      <c r="C134" s="316" t="s">
        <v>148</v>
      </c>
      <c r="D134" s="319">
        <f t="shared" si="81"/>
        <v>0</v>
      </c>
      <c r="E134" s="297"/>
      <c r="F134" s="298">
        <f t="shared" si="82"/>
        <v>0</v>
      </c>
      <c r="G134" s="75"/>
      <c r="H134" s="299"/>
      <c r="I134" s="300"/>
      <c r="J134" s="23"/>
      <c r="K134" s="300"/>
      <c r="L134" s="73"/>
      <c r="M134" s="23"/>
      <c r="N134" s="25"/>
      <c r="O134" s="225" t="str">
        <f t="shared" si="78"/>
        <v/>
      </c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8"/>
      <c r="AB134" s="8"/>
      <c r="BV134" s="3"/>
      <c r="BW134" s="3"/>
      <c r="CA134" s="31" t="str">
        <f t="shared" si="79"/>
        <v/>
      </c>
      <c r="CG134" s="32">
        <f t="shared" si="80"/>
        <v>0</v>
      </c>
      <c r="CH134" s="13"/>
      <c r="CI134" s="13"/>
      <c r="CJ134" s="13"/>
      <c r="CK134" s="13"/>
      <c r="CL134" s="13"/>
    </row>
    <row r="135" spans="1:90" ht="16.149999999999999" customHeight="1" x14ac:dyDescent="0.2">
      <c r="A135" s="860"/>
      <c r="B135" s="860"/>
      <c r="C135" s="318" t="s">
        <v>149</v>
      </c>
      <c r="D135" s="319">
        <f t="shared" si="81"/>
        <v>0</v>
      </c>
      <c r="E135" s="297"/>
      <c r="F135" s="298">
        <f t="shared" si="82"/>
        <v>0</v>
      </c>
      <c r="G135" s="98"/>
      <c r="H135" s="149"/>
      <c r="I135" s="300"/>
      <c r="J135" s="23"/>
      <c r="K135" s="300"/>
      <c r="L135" s="73"/>
      <c r="M135" s="321"/>
      <c r="N135" s="25"/>
      <c r="O135" s="225" t="str">
        <f t="shared" si="78"/>
        <v/>
      </c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8"/>
      <c r="AB135" s="8"/>
      <c r="BV135" s="3"/>
      <c r="BW135" s="3"/>
      <c r="CA135" s="31" t="str">
        <f t="shared" si="79"/>
        <v/>
      </c>
      <c r="CG135" s="32">
        <f t="shared" si="80"/>
        <v>0</v>
      </c>
      <c r="CH135" s="13"/>
      <c r="CI135" s="13"/>
      <c r="CJ135" s="13"/>
      <c r="CK135" s="13"/>
      <c r="CL135" s="13"/>
    </row>
    <row r="136" spans="1:90" ht="16.149999999999999" customHeight="1" x14ac:dyDescent="0.2">
      <c r="A136" s="861"/>
      <c r="B136" s="861"/>
      <c r="C136" s="316" t="s">
        <v>150</v>
      </c>
      <c r="D136" s="322">
        <f t="shared" si="81"/>
        <v>0</v>
      </c>
      <c r="E136" s="323"/>
      <c r="F136" s="324">
        <f t="shared" si="82"/>
        <v>0</v>
      </c>
      <c r="G136" s="75"/>
      <c r="H136" s="325"/>
      <c r="I136" s="306"/>
      <c r="J136" s="114"/>
      <c r="K136" s="306"/>
      <c r="L136" s="117"/>
      <c r="M136" s="114"/>
      <c r="N136" s="326"/>
      <c r="O136" s="225" t="str">
        <f t="shared" si="78"/>
        <v/>
      </c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8"/>
      <c r="AB136" s="8"/>
      <c r="BV136" s="3"/>
      <c r="BW136" s="3"/>
      <c r="CA136" s="31" t="str">
        <f t="shared" si="79"/>
        <v/>
      </c>
      <c r="CG136" s="32">
        <f t="shared" si="80"/>
        <v>0</v>
      </c>
      <c r="CH136" s="13"/>
      <c r="CI136" s="13"/>
      <c r="CJ136" s="13"/>
      <c r="CK136" s="13"/>
      <c r="CL136" s="13"/>
    </row>
    <row r="137" spans="1:90" ht="16.149999999999999" customHeight="1" x14ac:dyDescent="0.2">
      <c r="A137" s="859" t="s">
        <v>151</v>
      </c>
      <c r="B137" s="859" t="s">
        <v>152</v>
      </c>
      <c r="C137" s="327" t="s">
        <v>80</v>
      </c>
      <c r="D137" s="328">
        <f t="shared" si="81"/>
        <v>0</v>
      </c>
      <c r="E137" s="290">
        <f>+I137+K137</f>
        <v>0</v>
      </c>
      <c r="F137" s="291"/>
      <c r="G137" s="293"/>
      <c r="H137" s="294"/>
      <c r="I137" s="24"/>
      <c r="J137" s="329"/>
      <c r="K137" s="24"/>
      <c r="L137" s="330"/>
      <c r="M137" s="62"/>
      <c r="N137" s="62"/>
      <c r="O137" s="225" t="str">
        <f t="shared" si="78"/>
        <v/>
      </c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8"/>
      <c r="AB137" s="8"/>
      <c r="BV137" s="3"/>
      <c r="BW137" s="3"/>
      <c r="CA137" s="31" t="str">
        <f t="shared" si="79"/>
        <v/>
      </c>
      <c r="CG137" s="32">
        <f>IF(E137&lt;N137,1,0)</f>
        <v>0</v>
      </c>
      <c r="CH137" s="13"/>
      <c r="CI137" s="13"/>
      <c r="CJ137" s="13"/>
      <c r="CK137" s="13"/>
      <c r="CL137" s="13"/>
    </row>
    <row r="138" spans="1:90" ht="16.149999999999999" customHeight="1" x14ac:dyDescent="0.2">
      <c r="A138" s="860"/>
      <c r="B138" s="860"/>
      <c r="C138" s="318" t="s">
        <v>153</v>
      </c>
      <c r="D138" s="331">
        <f t="shared" si="81"/>
        <v>0</v>
      </c>
      <c r="E138" s="250">
        <f>+I138+K138</f>
        <v>0</v>
      </c>
      <c r="F138" s="297"/>
      <c r="G138" s="98"/>
      <c r="H138" s="149"/>
      <c r="I138" s="22"/>
      <c r="J138" s="332"/>
      <c r="K138" s="22"/>
      <c r="L138" s="333"/>
      <c r="M138" s="34"/>
      <c r="N138" s="23"/>
      <c r="O138" s="225" t="str">
        <f t="shared" si="78"/>
        <v/>
      </c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BV138" s="3"/>
      <c r="BW138" s="3"/>
      <c r="CA138" s="31" t="str">
        <f t="shared" si="79"/>
        <v/>
      </c>
      <c r="CG138" s="32">
        <f t="shared" ref="CG138:CG140" si="83">IF(E138&lt;N138,1,0)</f>
        <v>0</v>
      </c>
      <c r="CH138" s="13"/>
      <c r="CI138" s="13"/>
      <c r="CJ138" s="13"/>
      <c r="CK138" s="13"/>
      <c r="CL138" s="13"/>
    </row>
    <row r="139" spans="1:90" ht="16.149999999999999" customHeight="1" x14ac:dyDescent="0.2">
      <c r="A139" s="860"/>
      <c r="B139" s="860"/>
      <c r="C139" s="334" t="s">
        <v>154</v>
      </c>
      <c r="D139" s="335">
        <f t="shared" si="81"/>
        <v>0</v>
      </c>
      <c r="E139" s="336">
        <f>SUM(I139+K139)</f>
        <v>0</v>
      </c>
      <c r="F139" s="337"/>
      <c r="G139" s="98"/>
      <c r="H139" s="149"/>
      <c r="I139" s="22"/>
      <c r="J139" s="332"/>
      <c r="K139" s="22"/>
      <c r="L139" s="333"/>
      <c r="M139" s="34"/>
      <c r="N139" s="23"/>
      <c r="O139" s="225" t="str">
        <f t="shared" si="78"/>
        <v/>
      </c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8"/>
      <c r="AB139" s="8"/>
      <c r="BV139" s="3"/>
      <c r="BW139" s="3"/>
      <c r="CA139" s="31" t="str">
        <f t="shared" si="79"/>
        <v/>
      </c>
      <c r="CG139" s="32">
        <f t="shared" si="83"/>
        <v>0</v>
      </c>
      <c r="CH139" s="13"/>
      <c r="CI139" s="13"/>
      <c r="CJ139" s="13"/>
      <c r="CK139" s="13"/>
      <c r="CL139" s="13"/>
    </row>
    <row r="140" spans="1:90" ht="16.149999999999999" customHeight="1" x14ac:dyDescent="0.2">
      <c r="A140" s="861"/>
      <c r="B140" s="860"/>
      <c r="C140" s="334" t="s">
        <v>155</v>
      </c>
      <c r="D140" s="338">
        <f t="shared" si="81"/>
        <v>0</v>
      </c>
      <c r="E140" s="301">
        <f>SUM(I140+K140)</f>
        <v>0</v>
      </c>
      <c r="F140" s="339"/>
      <c r="G140" s="304"/>
      <c r="H140" s="305"/>
      <c r="I140" s="115"/>
      <c r="J140" s="340"/>
      <c r="K140" s="115"/>
      <c r="L140" s="341"/>
      <c r="M140" s="43"/>
      <c r="N140" s="307"/>
      <c r="O140" s="225" t="str">
        <f t="shared" si="78"/>
        <v/>
      </c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8"/>
      <c r="AB140" s="8"/>
      <c r="BV140" s="3"/>
      <c r="BW140" s="3"/>
      <c r="CA140" s="31" t="str">
        <f t="shared" si="79"/>
        <v/>
      </c>
      <c r="CG140" s="32">
        <f t="shared" si="83"/>
        <v>0</v>
      </c>
      <c r="CH140" s="13"/>
      <c r="CI140" s="13"/>
      <c r="CJ140" s="13"/>
      <c r="CK140" s="13"/>
      <c r="CL140" s="13"/>
    </row>
    <row r="141" spans="1:90" ht="39" customHeight="1" x14ac:dyDescent="0.2">
      <c r="A141" s="342" t="s">
        <v>156</v>
      </c>
      <c r="B141" s="342" t="s">
        <v>157</v>
      </c>
      <c r="C141" s="343" t="s">
        <v>158</v>
      </c>
      <c r="D141" s="344">
        <f>SUM(E141:F141)</f>
        <v>0</v>
      </c>
      <c r="E141" s="344">
        <f>+G141+I141+K141</f>
        <v>0</v>
      </c>
      <c r="F141" s="345">
        <f>+H141+J141+L141</f>
        <v>0</v>
      </c>
      <c r="G141" s="115"/>
      <c r="H141" s="307"/>
      <c r="I141" s="115"/>
      <c r="J141" s="346"/>
      <c r="K141" s="115"/>
      <c r="L141" s="347"/>
      <c r="M141" s="307"/>
      <c r="N141" s="307"/>
      <c r="O141" s="225" t="str">
        <f t="shared" si="78"/>
        <v/>
      </c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8"/>
      <c r="AB141" s="8"/>
      <c r="BV141" s="3"/>
      <c r="BW141" s="3"/>
      <c r="CA141" s="31" t="str">
        <f t="shared" si="79"/>
        <v/>
      </c>
      <c r="CG141" s="32">
        <f t="shared" ref="CG141:CG155" si="84">IF(D141&lt;N141,1,0)</f>
        <v>0</v>
      </c>
      <c r="CH141" s="13"/>
      <c r="CI141" s="13"/>
      <c r="CJ141" s="13"/>
      <c r="CK141" s="13"/>
      <c r="CL141" s="13"/>
    </row>
    <row r="142" spans="1:90" ht="16.149999999999999" customHeight="1" x14ac:dyDescent="0.2">
      <c r="A142" s="977" t="s">
        <v>159</v>
      </c>
      <c r="B142" s="859" t="s">
        <v>160</v>
      </c>
      <c r="C142" s="348" t="s">
        <v>161</v>
      </c>
      <c r="D142" s="336">
        <f t="shared" ref="D142:D153" si="85">SUM(E142+F142)</f>
        <v>0</v>
      </c>
      <c r="E142" s="336">
        <f>SUM(G142+I142+K142)</f>
        <v>0</v>
      </c>
      <c r="F142" s="349">
        <f>SUM(H142+J142+L142)</f>
        <v>0</v>
      </c>
      <c r="G142" s="22"/>
      <c r="H142" s="23"/>
      <c r="I142" s="22"/>
      <c r="J142" s="23"/>
      <c r="K142" s="22"/>
      <c r="L142" s="27"/>
      <c r="M142" s="23"/>
      <c r="N142" s="25"/>
      <c r="O142" s="225" t="str">
        <f t="shared" si="78"/>
        <v/>
      </c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8"/>
      <c r="AB142" s="8"/>
      <c r="BV142" s="3"/>
      <c r="BW142" s="3"/>
      <c r="CA142" s="31" t="str">
        <f t="shared" si="79"/>
        <v/>
      </c>
      <c r="CG142" s="32">
        <f t="shared" si="84"/>
        <v>0</v>
      </c>
      <c r="CH142" s="13"/>
      <c r="CI142" s="13"/>
      <c r="CJ142" s="13"/>
      <c r="CK142" s="13"/>
      <c r="CL142" s="13"/>
    </row>
    <row r="143" spans="1:90" ht="16.149999999999999" customHeight="1" x14ac:dyDescent="0.2">
      <c r="A143" s="978"/>
      <c r="B143" s="860"/>
      <c r="C143" s="350" t="s">
        <v>162</v>
      </c>
      <c r="D143" s="301">
        <f t="shared" si="85"/>
        <v>0</v>
      </c>
      <c r="E143" s="301">
        <f t="shared" ref="E143:F145" si="86">SUM(G143+I143+K143)</f>
        <v>0</v>
      </c>
      <c r="F143" s="303">
        <f t="shared" si="86"/>
        <v>0</v>
      </c>
      <c r="G143" s="42"/>
      <c r="H143" s="307"/>
      <c r="I143" s="115"/>
      <c r="J143" s="309"/>
      <c r="K143" s="115"/>
      <c r="L143" s="347"/>
      <c r="M143" s="307"/>
      <c r="N143" s="309"/>
      <c r="O143" s="225" t="str">
        <f t="shared" si="78"/>
        <v/>
      </c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8"/>
      <c r="AB143" s="8"/>
      <c r="BV143" s="3"/>
      <c r="BW143" s="3"/>
      <c r="CA143" s="31" t="str">
        <f t="shared" si="79"/>
        <v/>
      </c>
      <c r="CG143" s="32">
        <f t="shared" si="84"/>
        <v>0</v>
      </c>
      <c r="CH143" s="13"/>
      <c r="CI143" s="13"/>
      <c r="CJ143" s="13"/>
      <c r="CK143" s="13"/>
      <c r="CL143" s="13"/>
    </row>
    <row r="144" spans="1:90" ht="16.149999999999999" customHeight="1" x14ac:dyDescent="0.2">
      <c r="A144" s="978"/>
      <c r="B144" s="859" t="s">
        <v>80</v>
      </c>
      <c r="C144" s="348" t="s">
        <v>161</v>
      </c>
      <c r="D144" s="336">
        <f t="shared" si="85"/>
        <v>0</v>
      </c>
      <c r="E144" s="336">
        <f t="shared" si="86"/>
        <v>0</v>
      </c>
      <c r="F144" s="349">
        <f t="shared" si="86"/>
        <v>0</v>
      </c>
      <c r="G144" s="24"/>
      <c r="H144" s="62"/>
      <c r="I144" s="24"/>
      <c r="J144" s="296"/>
      <c r="K144" s="24"/>
      <c r="L144" s="351"/>
      <c r="M144" s="62"/>
      <c r="N144" s="296"/>
      <c r="O144" s="225" t="str">
        <f t="shared" si="78"/>
        <v/>
      </c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8"/>
      <c r="AB144" s="8"/>
      <c r="BV144" s="3"/>
      <c r="BW144" s="3"/>
      <c r="CA144" s="31" t="str">
        <f t="shared" si="79"/>
        <v/>
      </c>
      <c r="CG144" s="32">
        <f t="shared" si="84"/>
        <v>0</v>
      </c>
      <c r="CH144" s="13"/>
      <c r="CI144" s="13"/>
      <c r="CJ144" s="13"/>
      <c r="CK144" s="13"/>
      <c r="CL144" s="13"/>
    </row>
    <row r="145" spans="1:121" ht="16.149999999999999" customHeight="1" x14ac:dyDescent="0.2">
      <c r="A145" s="979"/>
      <c r="B145" s="861"/>
      <c r="C145" s="352" t="s">
        <v>163</v>
      </c>
      <c r="D145" s="353">
        <f t="shared" si="85"/>
        <v>0</v>
      </c>
      <c r="E145" s="353">
        <f t="shared" si="86"/>
        <v>0</v>
      </c>
      <c r="F145" s="324">
        <f t="shared" si="86"/>
        <v>0</v>
      </c>
      <c r="G145" s="42"/>
      <c r="H145" s="307"/>
      <c r="I145" s="115"/>
      <c r="J145" s="309"/>
      <c r="K145" s="115"/>
      <c r="L145" s="347"/>
      <c r="M145" s="307"/>
      <c r="N145" s="309"/>
      <c r="O145" s="225" t="str">
        <f t="shared" si="78"/>
        <v/>
      </c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8"/>
      <c r="AB145" s="8"/>
      <c r="BV145" s="3"/>
      <c r="BW145" s="3"/>
      <c r="CA145" s="31" t="str">
        <f t="shared" si="79"/>
        <v/>
      </c>
      <c r="CG145" s="32">
        <f t="shared" si="84"/>
        <v>0</v>
      </c>
      <c r="CH145" s="13"/>
      <c r="CI145" s="13"/>
      <c r="CJ145" s="13"/>
      <c r="CK145" s="13"/>
      <c r="CL145" s="13"/>
    </row>
    <row r="146" spans="1:121" ht="16.149999999999999" customHeight="1" x14ac:dyDescent="0.2">
      <c r="A146" s="985" t="s">
        <v>164</v>
      </c>
      <c r="B146" s="982" t="s">
        <v>144</v>
      </c>
      <c r="C146" s="983"/>
      <c r="D146" s="354">
        <f>SUM(E146+F146)</f>
        <v>0</v>
      </c>
      <c r="E146" s="354">
        <f>SUM(I146+K146)</f>
        <v>0</v>
      </c>
      <c r="F146" s="287">
        <f>SUM(+J146+L146)</f>
        <v>0</v>
      </c>
      <c r="G146" s="172"/>
      <c r="H146" s="173"/>
      <c r="I146" s="355"/>
      <c r="J146" s="356"/>
      <c r="K146" s="357"/>
      <c r="L146" s="358"/>
      <c r="M146" s="359"/>
      <c r="N146" s="356"/>
      <c r="O146" s="225" t="str">
        <f t="shared" si="78"/>
        <v/>
      </c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8"/>
      <c r="AB146" s="8"/>
      <c r="BV146" s="3"/>
      <c r="BW146" s="3"/>
      <c r="CA146" s="31" t="str">
        <f t="shared" si="79"/>
        <v/>
      </c>
      <c r="CG146" s="32">
        <f t="shared" si="84"/>
        <v>0</v>
      </c>
      <c r="CH146" s="13"/>
      <c r="CI146" s="13"/>
      <c r="CJ146" s="13"/>
      <c r="CK146" s="13"/>
      <c r="CL146" s="13"/>
    </row>
    <row r="147" spans="1:121" ht="16.149999999999999" customHeight="1" x14ac:dyDescent="0.2">
      <c r="A147" s="986"/>
      <c r="B147" s="860" t="s">
        <v>160</v>
      </c>
      <c r="C147" s="316" t="s">
        <v>161</v>
      </c>
      <c r="D147" s="290">
        <f t="shared" si="85"/>
        <v>0</v>
      </c>
      <c r="E147" s="290">
        <f>SUM(I147+K147)</f>
        <v>0</v>
      </c>
      <c r="F147" s="292">
        <f>SUM(+J147+L147)</f>
        <v>0</v>
      </c>
      <c r="G147" s="360"/>
      <c r="H147" s="361"/>
      <c r="I147" s="22"/>
      <c r="J147" s="25"/>
      <c r="K147" s="26"/>
      <c r="L147" s="362"/>
      <c r="M147" s="23"/>
      <c r="N147" s="25"/>
      <c r="O147" s="225" t="str">
        <f t="shared" si="78"/>
        <v/>
      </c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8"/>
      <c r="AB147" s="8"/>
      <c r="BV147" s="3"/>
      <c r="BW147" s="3"/>
      <c r="CA147" s="31" t="str">
        <f t="shared" si="79"/>
        <v/>
      </c>
      <c r="CG147" s="32">
        <f t="shared" si="84"/>
        <v>0</v>
      </c>
      <c r="CH147" s="13"/>
      <c r="CI147" s="13"/>
      <c r="CJ147" s="13"/>
      <c r="CK147" s="13"/>
      <c r="CL147" s="13"/>
    </row>
    <row r="148" spans="1:121" ht="16.149999999999999" customHeight="1" x14ac:dyDescent="0.2">
      <c r="A148" s="986"/>
      <c r="B148" s="860"/>
      <c r="C148" s="350" t="s">
        <v>162</v>
      </c>
      <c r="D148" s="301">
        <f t="shared" si="85"/>
        <v>0</v>
      </c>
      <c r="E148" s="301">
        <f>SUM(I148+K148)</f>
        <v>0</v>
      </c>
      <c r="F148" s="303">
        <f>SUM(+J148+L148)</f>
        <v>0</v>
      </c>
      <c r="G148" s="70"/>
      <c r="H148" s="78"/>
      <c r="I148" s="113"/>
      <c r="J148" s="326"/>
      <c r="K148" s="363"/>
      <c r="L148" s="364"/>
      <c r="M148" s="114"/>
      <c r="N148" s="326"/>
      <c r="O148" s="225" t="str">
        <f t="shared" si="78"/>
        <v/>
      </c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8"/>
      <c r="AB148" s="8"/>
      <c r="BV148" s="3"/>
      <c r="BW148" s="3"/>
      <c r="CA148" s="31" t="str">
        <f t="shared" si="79"/>
        <v/>
      </c>
      <c r="CG148" s="32">
        <f t="shared" si="84"/>
        <v>0</v>
      </c>
      <c r="CH148" s="13"/>
      <c r="CI148" s="13"/>
      <c r="CJ148" s="13"/>
      <c r="CK148" s="13"/>
      <c r="CL148" s="13"/>
    </row>
    <row r="149" spans="1:121" ht="16.149999999999999" customHeight="1" x14ac:dyDescent="0.2">
      <c r="A149" s="986"/>
      <c r="B149" s="859" t="s">
        <v>80</v>
      </c>
      <c r="C149" s="348" t="s">
        <v>161</v>
      </c>
      <c r="D149" s="290">
        <f t="shared" si="85"/>
        <v>0</v>
      </c>
      <c r="E149" s="290">
        <f>SUM(I149+K149)</f>
        <v>0</v>
      </c>
      <c r="F149" s="292">
        <f>SUM(+J149+L149)</f>
        <v>0</v>
      </c>
      <c r="G149" s="293"/>
      <c r="H149" s="365"/>
      <c r="I149" s="24"/>
      <c r="J149" s="296"/>
      <c r="K149" s="366"/>
      <c r="L149" s="367"/>
      <c r="M149" s="62"/>
      <c r="N149" s="296"/>
      <c r="O149" s="225" t="str">
        <f t="shared" si="78"/>
        <v/>
      </c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8"/>
      <c r="AB149" s="8"/>
      <c r="BV149" s="3"/>
      <c r="BW149" s="3"/>
      <c r="CA149" s="31" t="str">
        <f t="shared" si="79"/>
        <v/>
      </c>
      <c r="CG149" s="32">
        <f t="shared" si="84"/>
        <v>0</v>
      </c>
      <c r="CH149" s="13"/>
      <c r="CI149" s="13"/>
      <c r="CJ149" s="13"/>
      <c r="CK149" s="13"/>
      <c r="CL149" s="13"/>
    </row>
    <row r="150" spans="1:121" ht="16.149999999999999" customHeight="1" x14ac:dyDescent="0.2">
      <c r="A150" s="987"/>
      <c r="B150" s="861"/>
      <c r="C150" s="352" t="s">
        <v>163</v>
      </c>
      <c r="D150" s="301">
        <f t="shared" si="85"/>
        <v>0</v>
      </c>
      <c r="E150" s="301">
        <f>SUM(I150+K150)</f>
        <v>0</v>
      </c>
      <c r="F150" s="303">
        <f>SUM(+J150+L150)</f>
        <v>0</v>
      </c>
      <c r="G150" s="304"/>
      <c r="H150" s="368"/>
      <c r="I150" s="115"/>
      <c r="J150" s="309"/>
      <c r="K150" s="369"/>
      <c r="L150" s="370"/>
      <c r="M150" s="307"/>
      <c r="N150" s="309"/>
      <c r="O150" s="225" t="str">
        <f t="shared" si="78"/>
        <v/>
      </c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8"/>
      <c r="AB150" s="8"/>
      <c r="BV150" s="3"/>
      <c r="BW150" s="3"/>
      <c r="CA150" s="31" t="str">
        <f t="shared" si="79"/>
        <v/>
      </c>
      <c r="CG150" s="32">
        <f t="shared" si="84"/>
        <v>0</v>
      </c>
      <c r="CH150" s="13"/>
      <c r="CI150" s="13"/>
      <c r="CJ150" s="13"/>
      <c r="CK150" s="13"/>
      <c r="CL150" s="13"/>
    </row>
    <row r="151" spans="1:121" ht="18" customHeight="1" x14ac:dyDescent="0.2">
      <c r="A151" s="977" t="s">
        <v>165</v>
      </c>
      <c r="B151" s="859" t="s">
        <v>166</v>
      </c>
      <c r="C151" s="371" t="s">
        <v>167</v>
      </c>
      <c r="D151" s="290">
        <f t="shared" si="85"/>
        <v>0</v>
      </c>
      <c r="E151" s="290">
        <f t="shared" ref="E151:F153" si="87">SUM(G151+I151+K151)</f>
        <v>0</v>
      </c>
      <c r="F151" s="292">
        <f t="shared" si="87"/>
        <v>0</v>
      </c>
      <c r="G151" s="22"/>
      <c r="H151" s="23"/>
      <c r="I151" s="22"/>
      <c r="J151" s="25"/>
      <c r="K151" s="22"/>
      <c r="L151" s="362"/>
      <c r="M151" s="23"/>
      <c r="N151" s="25"/>
      <c r="O151" s="225" t="str">
        <f t="shared" si="78"/>
        <v/>
      </c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8"/>
      <c r="AB151" s="8"/>
      <c r="BV151" s="3"/>
      <c r="BW151" s="3"/>
      <c r="CA151" s="31" t="str">
        <f t="shared" si="79"/>
        <v/>
      </c>
      <c r="CG151" s="32">
        <f t="shared" si="84"/>
        <v>0</v>
      </c>
      <c r="CH151" s="13"/>
      <c r="CI151" s="13"/>
      <c r="CJ151" s="13"/>
      <c r="CK151" s="13"/>
      <c r="CL151" s="13"/>
    </row>
    <row r="152" spans="1:121" ht="32.25" customHeight="1" x14ac:dyDescent="0.2">
      <c r="A152" s="978"/>
      <c r="B152" s="860"/>
      <c r="C152" s="372" t="s">
        <v>168</v>
      </c>
      <c r="D152" s="250">
        <f t="shared" si="85"/>
        <v>0</v>
      </c>
      <c r="E152" s="250">
        <f t="shared" si="87"/>
        <v>0</v>
      </c>
      <c r="F152" s="298">
        <f t="shared" si="87"/>
        <v>0</v>
      </c>
      <c r="G152" s="113"/>
      <c r="H152" s="114"/>
      <c r="I152" s="113"/>
      <c r="J152" s="326"/>
      <c r="K152" s="113"/>
      <c r="L152" s="373"/>
      <c r="M152" s="114"/>
      <c r="N152" s="326"/>
      <c r="O152" s="225" t="str">
        <f t="shared" si="78"/>
        <v/>
      </c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8"/>
      <c r="AB152" s="8"/>
      <c r="BV152" s="3"/>
      <c r="BW152" s="3"/>
      <c r="CA152" s="31" t="str">
        <f t="shared" si="79"/>
        <v/>
      </c>
      <c r="CG152" s="32">
        <f t="shared" si="84"/>
        <v>0</v>
      </c>
      <c r="CH152" s="13"/>
      <c r="CI152" s="13"/>
      <c r="CJ152" s="13"/>
      <c r="CK152" s="13"/>
      <c r="CL152" s="13"/>
    </row>
    <row r="153" spans="1:121" ht="29.25" customHeight="1" x14ac:dyDescent="0.2">
      <c r="A153" s="979"/>
      <c r="B153" s="861"/>
      <c r="C153" s="374" t="s">
        <v>169</v>
      </c>
      <c r="D153" s="301">
        <f t="shared" si="85"/>
        <v>0</v>
      </c>
      <c r="E153" s="301">
        <f t="shared" si="87"/>
        <v>0</v>
      </c>
      <c r="F153" s="303">
        <f t="shared" si="87"/>
        <v>0</v>
      </c>
      <c r="G153" s="42"/>
      <c r="H153" s="43"/>
      <c r="I153" s="42"/>
      <c r="J153" s="44"/>
      <c r="K153" s="375"/>
      <c r="L153" s="370"/>
      <c r="M153" s="43"/>
      <c r="N153" s="43"/>
      <c r="O153" s="225" t="str">
        <f t="shared" si="78"/>
        <v/>
      </c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8"/>
      <c r="AB153" s="8"/>
      <c r="BV153" s="3"/>
      <c r="BW153" s="3"/>
      <c r="CA153" s="31" t="str">
        <f t="shared" si="79"/>
        <v/>
      </c>
      <c r="CG153" s="32">
        <f t="shared" si="84"/>
        <v>0</v>
      </c>
      <c r="CH153" s="13"/>
      <c r="CI153" s="13"/>
      <c r="CJ153" s="13"/>
      <c r="CK153" s="13"/>
      <c r="CL153" s="13"/>
    </row>
    <row r="154" spans="1:121" ht="37.5" customHeight="1" x14ac:dyDescent="0.2">
      <c r="A154" s="978" t="s">
        <v>170</v>
      </c>
      <c r="B154" s="859" t="s">
        <v>171</v>
      </c>
      <c r="C154" s="376" t="s">
        <v>172</v>
      </c>
      <c r="D154" s="336">
        <f>SUM(E154+F154)</f>
        <v>0</v>
      </c>
      <c r="E154" s="336">
        <f>+I154+K154</f>
        <v>0</v>
      </c>
      <c r="F154" s="349">
        <f>+J154+L154</f>
        <v>0</v>
      </c>
      <c r="G154" s="293"/>
      <c r="H154" s="365"/>
      <c r="I154" s="24"/>
      <c r="J154" s="296"/>
      <c r="K154" s="366"/>
      <c r="L154" s="351"/>
      <c r="M154" s="365"/>
      <c r="N154" s="62"/>
      <c r="O154" s="225" t="str">
        <f t="shared" si="78"/>
        <v/>
      </c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8"/>
      <c r="AB154" s="8"/>
      <c r="BV154" s="3"/>
      <c r="BW154" s="3"/>
      <c r="CA154" s="31" t="str">
        <f t="shared" si="79"/>
        <v/>
      </c>
      <c r="CG154" s="32">
        <f t="shared" si="84"/>
        <v>0</v>
      </c>
      <c r="CH154" s="13"/>
      <c r="CI154" s="13"/>
      <c r="CJ154" s="13"/>
      <c r="CK154" s="13"/>
      <c r="CL154" s="13"/>
    </row>
    <row r="155" spans="1:121" ht="30" customHeight="1" x14ac:dyDescent="0.2">
      <c r="A155" s="979"/>
      <c r="B155" s="861"/>
      <c r="C155" s="377" t="s">
        <v>173</v>
      </c>
      <c r="D155" s="301">
        <f>SUM(E155+F155)</f>
        <v>0</v>
      </c>
      <c r="E155" s="301">
        <f>+I155+K155</f>
        <v>0</v>
      </c>
      <c r="F155" s="303">
        <f>+J155+L155</f>
        <v>0</v>
      </c>
      <c r="G155" s="304"/>
      <c r="H155" s="170"/>
      <c r="I155" s="42"/>
      <c r="J155" s="44"/>
      <c r="K155" s="375"/>
      <c r="L155" s="45"/>
      <c r="M155" s="170"/>
      <c r="N155" s="43"/>
      <c r="O155" s="225" t="str">
        <f t="shared" si="78"/>
        <v/>
      </c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BV155" s="3"/>
      <c r="BW155" s="3"/>
      <c r="CA155" s="31" t="str">
        <f t="shared" si="79"/>
        <v/>
      </c>
      <c r="CG155" s="32">
        <f t="shared" si="84"/>
        <v>0</v>
      </c>
      <c r="CH155" s="13"/>
      <c r="CI155" s="13"/>
      <c r="CJ155" s="13"/>
      <c r="CK155" s="13"/>
      <c r="CL155" s="13"/>
    </row>
    <row r="156" spans="1:121" ht="31.9" customHeight="1" x14ac:dyDescent="0.2">
      <c r="A156" s="47" t="s">
        <v>174</v>
      </c>
      <c r="B156" s="123"/>
      <c r="C156" s="123"/>
      <c r="D156" s="123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BV156" s="3"/>
      <c r="BW156" s="3"/>
      <c r="CG156" s="13"/>
      <c r="CH156" s="13"/>
      <c r="CI156" s="13"/>
      <c r="CJ156" s="13"/>
      <c r="CK156" s="13"/>
      <c r="CL156" s="13"/>
    </row>
    <row r="157" spans="1:121" ht="16.149999999999999" customHeight="1" x14ac:dyDescent="0.2">
      <c r="A157" s="885" t="s">
        <v>175</v>
      </c>
      <c r="B157" s="886"/>
      <c r="C157" s="887"/>
      <c r="D157" s="894" t="s">
        <v>4</v>
      </c>
      <c r="E157" s="895"/>
      <c r="F157" s="896"/>
      <c r="G157" s="862" t="s">
        <v>5</v>
      </c>
      <c r="H157" s="900"/>
      <c r="I157" s="900"/>
      <c r="J157" s="900"/>
      <c r="K157" s="900"/>
      <c r="L157" s="900"/>
      <c r="M157" s="900"/>
      <c r="N157" s="900"/>
      <c r="O157" s="900"/>
      <c r="P157" s="900"/>
      <c r="Q157" s="900"/>
      <c r="R157" s="900"/>
      <c r="S157" s="900"/>
      <c r="T157" s="900"/>
      <c r="U157" s="900"/>
      <c r="V157" s="900"/>
      <c r="W157" s="900"/>
      <c r="X157" s="900"/>
      <c r="Y157" s="900"/>
      <c r="Z157" s="901"/>
      <c r="AA157" s="955" t="s">
        <v>8</v>
      </c>
      <c r="AB157" s="955" t="s">
        <v>176</v>
      </c>
      <c r="AC157" s="971" t="s">
        <v>177</v>
      </c>
      <c r="AD157" s="971" t="s">
        <v>178</v>
      </c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CG157" s="13"/>
      <c r="CH157" s="13"/>
      <c r="CI157" s="13"/>
      <c r="CJ157" s="13"/>
      <c r="CK157" s="13"/>
      <c r="CL157" s="13"/>
      <c r="DO157" s="3"/>
      <c r="DP157" s="3"/>
      <c r="DQ157" s="3"/>
    </row>
    <row r="158" spans="1:121" ht="16.149999999999999" customHeight="1" x14ac:dyDescent="0.2">
      <c r="A158" s="888"/>
      <c r="B158" s="889"/>
      <c r="C158" s="890"/>
      <c r="D158" s="980"/>
      <c r="E158" s="981"/>
      <c r="F158" s="902"/>
      <c r="G158" s="974" t="s">
        <v>11</v>
      </c>
      <c r="H158" s="975"/>
      <c r="I158" s="976" t="s">
        <v>12</v>
      </c>
      <c r="J158" s="976"/>
      <c r="K158" s="862" t="s">
        <v>13</v>
      </c>
      <c r="L158" s="970"/>
      <c r="M158" s="862" t="s">
        <v>14</v>
      </c>
      <c r="N158" s="970"/>
      <c r="O158" s="862" t="s">
        <v>15</v>
      </c>
      <c r="P158" s="970"/>
      <c r="Q158" s="862" t="s">
        <v>16</v>
      </c>
      <c r="R158" s="970"/>
      <c r="S158" s="862" t="s">
        <v>179</v>
      </c>
      <c r="T158" s="970"/>
      <c r="U158" s="982" t="s">
        <v>20</v>
      </c>
      <c r="V158" s="983"/>
      <c r="W158" s="982" t="s">
        <v>21</v>
      </c>
      <c r="X158" s="983"/>
      <c r="Y158" s="982" t="s">
        <v>22</v>
      </c>
      <c r="Z158" s="984"/>
      <c r="AA158" s="958"/>
      <c r="AB158" s="958"/>
      <c r="AC158" s="972"/>
      <c r="AD158" s="972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CG158" s="13"/>
      <c r="CH158" s="13"/>
      <c r="CI158" s="13"/>
      <c r="CJ158" s="13"/>
      <c r="CK158" s="13"/>
      <c r="CL158" s="13"/>
      <c r="DO158" s="3"/>
      <c r="DP158" s="3"/>
      <c r="DQ158" s="3"/>
    </row>
    <row r="159" spans="1:121" ht="16.149999999999999" customHeight="1" x14ac:dyDescent="0.2">
      <c r="A159" s="891"/>
      <c r="B159" s="892"/>
      <c r="C159" s="893"/>
      <c r="D159" s="14" t="s">
        <v>23</v>
      </c>
      <c r="E159" s="15" t="s">
        <v>24</v>
      </c>
      <c r="F159" s="16" t="s">
        <v>25</v>
      </c>
      <c r="G159" s="17" t="s">
        <v>24</v>
      </c>
      <c r="H159" s="16" t="s">
        <v>25</v>
      </c>
      <c r="I159" s="201" t="s">
        <v>24</v>
      </c>
      <c r="J159" s="201" t="s">
        <v>25</v>
      </c>
      <c r="K159" s="17" t="s">
        <v>24</v>
      </c>
      <c r="L159" s="16" t="s">
        <v>25</v>
      </c>
      <c r="M159" s="17" t="s">
        <v>24</v>
      </c>
      <c r="N159" s="16" t="s">
        <v>25</v>
      </c>
      <c r="O159" s="17" t="s">
        <v>24</v>
      </c>
      <c r="P159" s="16" t="s">
        <v>25</v>
      </c>
      <c r="Q159" s="17" t="s">
        <v>24</v>
      </c>
      <c r="R159" s="16" t="s">
        <v>25</v>
      </c>
      <c r="S159" s="17" t="s">
        <v>24</v>
      </c>
      <c r="T159" s="16" t="s">
        <v>25</v>
      </c>
      <c r="U159" s="17" t="s">
        <v>24</v>
      </c>
      <c r="V159" s="16" t="s">
        <v>25</v>
      </c>
      <c r="W159" s="17" t="s">
        <v>24</v>
      </c>
      <c r="X159" s="16" t="s">
        <v>25</v>
      </c>
      <c r="Y159" s="17" t="s">
        <v>24</v>
      </c>
      <c r="Z159" s="18" t="s">
        <v>25</v>
      </c>
      <c r="AA159" s="961"/>
      <c r="AB159" s="961"/>
      <c r="AC159" s="973"/>
      <c r="AD159" s="973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CG159" s="13"/>
      <c r="CH159" s="13"/>
      <c r="CI159" s="13"/>
      <c r="CJ159" s="13"/>
      <c r="CK159" s="13"/>
      <c r="CL159" s="13"/>
      <c r="DO159" s="3"/>
      <c r="DP159" s="3"/>
      <c r="DQ159" s="3"/>
    </row>
    <row r="160" spans="1:121" ht="16.149999999999999" customHeight="1" x14ac:dyDescent="0.2">
      <c r="A160" s="967" t="s">
        <v>180</v>
      </c>
      <c r="B160" s="968"/>
      <c r="C160" s="969"/>
      <c r="D160" s="378">
        <f>SUM(E160+F160)</f>
        <v>0</v>
      </c>
      <c r="E160" s="379">
        <f t="shared" ref="E160:F161" si="88">+K160+M160+O160+Q160</f>
        <v>0</v>
      </c>
      <c r="F160" s="380">
        <f t="shared" si="88"/>
        <v>0</v>
      </c>
      <c r="G160" s="293"/>
      <c r="H160" s="365"/>
      <c r="I160" s="293"/>
      <c r="J160" s="365"/>
      <c r="K160" s="24"/>
      <c r="L160" s="62"/>
      <c r="M160" s="24"/>
      <c r="N160" s="62"/>
      <c r="O160" s="24"/>
      <c r="P160" s="62"/>
      <c r="Q160" s="24"/>
      <c r="R160" s="62"/>
      <c r="S160" s="293"/>
      <c r="T160" s="365"/>
      <c r="U160" s="293"/>
      <c r="V160" s="365"/>
      <c r="W160" s="293"/>
      <c r="X160" s="365"/>
      <c r="Y160" s="293"/>
      <c r="Z160" s="381"/>
      <c r="AA160" s="62"/>
      <c r="AB160" s="62"/>
      <c r="AC160" s="62"/>
      <c r="AD160" s="62"/>
      <c r="AE160" s="382" t="str">
        <f>CA160&amp;CB160&amp;CC160&amp;CD160</f>
        <v/>
      </c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8"/>
      <c r="AR160" s="8"/>
      <c r="CA160" s="31" t="str">
        <f t="shared" ref="CA160:CA163" si="89">IF(CG160=1,"* El número de actividades en usuarios en situacion de discapacidad NO DEBE ser mayor al total. ","")</f>
        <v/>
      </c>
      <c r="CB160" s="31" t="str">
        <f>IF(CH160=1,"* El número de actividades en usuarios JUNJI NO DEBE ser mayor al total. ","")</f>
        <v/>
      </c>
      <c r="CC160" s="31" t="str">
        <f>IF(CI160=1,"* El número de actividades en usuarios INTEGRA NO DEBE ser mayor al total. ","")</f>
        <v/>
      </c>
      <c r="CD160" s="31" t="str">
        <f>IF(CJ160=1,"* El número de actividades en usuarios MINEDUC NO DEBE ser mayor al total. ","")</f>
        <v/>
      </c>
      <c r="CG160" s="32">
        <f>IF(D160&lt;AA160,1,0)</f>
        <v>0</v>
      </c>
      <c r="CH160" s="32">
        <f>IF(D160&lt;AB160,1,0)</f>
        <v>0</v>
      </c>
      <c r="CI160" s="32">
        <f>IF(D160&lt;AC160,1,0)</f>
        <v>0</v>
      </c>
      <c r="CJ160" s="32">
        <f>IF(D160&lt;AD160,1,0)</f>
        <v>0</v>
      </c>
      <c r="CK160" s="13"/>
      <c r="CL160" s="13"/>
      <c r="DO160" s="3"/>
      <c r="DP160" s="3"/>
      <c r="DQ160" s="3"/>
    </row>
    <row r="161" spans="1:121" ht="16.149999999999999" customHeight="1" x14ac:dyDescent="0.2">
      <c r="A161" s="928" t="s">
        <v>181</v>
      </c>
      <c r="B161" s="929"/>
      <c r="C161" s="930"/>
      <c r="D161" s="383">
        <f t="shared" ref="D161:D163" si="90">SUM(E161+F161)</f>
        <v>0</v>
      </c>
      <c r="E161" s="384">
        <f t="shared" si="88"/>
        <v>0</v>
      </c>
      <c r="F161" s="385">
        <f t="shared" si="88"/>
        <v>0</v>
      </c>
      <c r="G161" s="360"/>
      <c r="H161" s="361"/>
      <c r="I161" s="360"/>
      <c r="J161" s="361"/>
      <c r="K161" s="22"/>
      <c r="L161" s="23"/>
      <c r="M161" s="22"/>
      <c r="N161" s="23"/>
      <c r="O161" s="22"/>
      <c r="P161" s="23"/>
      <c r="Q161" s="22"/>
      <c r="R161" s="23"/>
      <c r="S161" s="98"/>
      <c r="T161" s="99"/>
      <c r="U161" s="360"/>
      <c r="V161" s="361"/>
      <c r="W161" s="98"/>
      <c r="X161" s="99"/>
      <c r="Y161" s="98"/>
      <c r="Z161" s="151"/>
      <c r="AA161" s="23"/>
      <c r="AB161" s="23"/>
      <c r="AC161" s="23"/>
      <c r="AD161" s="23"/>
      <c r="AE161" s="382" t="str">
        <f t="shared" ref="AE161:AE163" si="91">CA161&amp;CB161&amp;CC161&amp;CD161</f>
        <v/>
      </c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8"/>
      <c r="AR161" s="8"/>
      <c r="CA161" s="31" t="str">
        <f t="shared" si="89"/>
        <v/>
      </c>
      <c r="CB161" s="31" t="str">
        <f t="shared" ref="CB161:CB163" si="92">IF(CH161=1,"* El número de actividades en usuarios JUNJI NO DEBE ser mayor al total. ","")</f>
        <v/>
      </c>
      <c r="CC161" s="31" t="str">
        <f t="shared" ref="CC161:CC163" si="93">IF(CI161=1,"* El número de actividades en usuarios INTEGRA NO DEBE ser mayor al total. ","")</f>
        <v/>
      </c>
      <c r="CD161" s="31" t="str">
        <f t="shared" ref="CD161:CD163" si="94">IF(CJ161=1,"* El número de actividades en usuarios MINEDUC NO DEBE ser mayor al total. ","")</f>
        <v/>
      </c>
      <c r="CG161" s="32">
        <f t="shared" ref="CG161:CG163" si="95">IF(D161&lt;AA161,1,0)</f>
        <v>0</v>
      </c>
      <c r="CH161" s="32">
        <f t="shared" ref="CH161:CH163" si="96">IF(D161&lt;AB161,1,0)</f>
        <v>0</v>
      </c>
      <c r="CI161" s="32">
        <f t="shared" ref="CI161:CI163" si="97">IF(D161&lt;AC161,1,0)</f>
        <v>0</v>
      </c>
      <c r="CJ161" s="32">
        <f t="shared" ref="CJ161:CJ163" si="98">IF(D161&lt;AD161,1,0)</f>
        <v>0</v>
      </c>
      <c r="CK161" s="13"/>
      <c r="CL161" s="13"/>
      <c r="DO161" s="3"/>
      <c r="DP161" s="3"/>
      <c r="DQ161" s="3"/>
    </row>
    <row r="162" spans="1:121" ht="16.149999999999999" customHeight="1" x14ac:dyDescent="0.2">
      <c r="A162" s="931" t="s">
        <v>182</v>
      </c>
      <c r="B162" s="932"/>
      <c r="C162" s="933"/>
      <c r="D162" s="386">
        <f t="shared" si="90"/>
        <v>0</v>
      </c>
      <c r="E162" s="384">
        <f>+K162+M162+O162+Q162</f>
        <v>0</v>
      </c>
      <c r="F162" s="385">
        <f>+L162+N162+P162+R162</f>
        <v>0</v>
      </c>
      <c r="G162" s="360"/>
      <c r="H162" s="361"/>
      <c r="I162" s="360"/>
      <c r="J162" s="361"/>
      <c r="K162" s="22"/>
      <c r="L162" s="23"/>
      <c r="M162" s="22"/>
      <c r="N162" s="23"/>
      <c r="O162" s="22"/>
      <c r="P162" s="23"/>
      <c r="Q162" s="22"/>
      <c r="R162" s="23"/>
      <c r="S162" s="98"/>
      <c r="T162" s="99"/>
      <c r="U162" s="360"/>
      <c r="V162" s="361"/>
      <c r="W162" s="98"/>
      <c r="X162" s="99"/>
      <c r="Y162" s="98"/>
      <c r="Z162" s="151"/>
      <c r="AA162" s="23"/>
      <c r="AB162" s="23"/>
      <c r="AC162" s="23"/>
      <c r="AD162" s="23"/>
      <c r="AE162" s="382" t="str">
        <f t="shared" si="91"/>
        <v/>
      </c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8"/>
      <c r="AR162" s="8"/>
      <c r="CA162" s="31" t="str">
        <f t="shared" si="89"/>
        <v/>
      </c>
      <c r="CB162" s="31" t="str">
        <f t="shared" si="92"/>
        <v/>
      </c>
      <c r="CC162" s="31" t="str">
        <f t="shared" si="93"/>
        <v/>
      </c>
      <c r="CD162" s="31" t="str">
        <f t="shared" si="94"/>
        <v/>
      </c>
      <c r="CG162" s="32">
        <f t="shared" si="95"/>
        <v>0</v>
      </c>
      <c r="CH162" s="32">
        <f t="shared" si="96"/>
        <v>0</v>
      </c>
      <c r="CI162" s="32">
        <f t="shared" si="97"/>
        <v>0</v>
      </c>
      <c r="CJ162" s="32">
        <f t="shared" si="98"/>
        <v>0</v>
      </c>
      <c r="CK162" s="13"/>
      <c r="CL162" s="13"/>
      <c r="DO162" s="3"/>
      <c r="DP162" s="3"/>
      <c r="DQ162" s="3"/>
    </row>
    <row r="163" spans="1:121" ht="16.149999999999999" customHeight="1" x14ac:dyDescent="0.2">
      <c r="A163" s="934" t="s">
        <v>183</v>
      </c>
      <c r="B163" s="935"/>
      <c r="C163" s="936"/>
      <c r="D163" s="386">
        <f t="shared" si="90"/>
        <v>0</v>
      </c>
      <c r="E163" s="387">
        <f t="shared" ref="E163:F163" si="99">+K163+M163+O163+Q163</f>
        <v>0</v>
      </c>
      <c r="F163" s="388">
        <f t="shared" si="99"/>
        <v>0</v>
      </c>
      <c r="G163" s="98"/>
      <c r="H163" s="99"/>
      <c r="I163" s="98"/>
      <c r="J163" s="99"/>
      <c r="K163" s="33"/>
      <c r="L163" s="34"/>
      <c r="M163" s="33"/>
      <c r="N163" s="34"/>
      <c r="O163" s="33"/>
      <c r="P163" s="34"/>
      <c r="Q163" s="33"/>
      <c r="R163" s="34"/>
      <c r="S163" s="98"/>
      <c r="T163" s="99"/>
      <c r="U163" s="98"/>
      <c r="V163" s="99"/>
      <c r="W163" s="98"/>
      <c r="X163" s="99"/>
      <c r="Y163" s="98"/>
      <c r="Z163" s="151"/>
      <c r="AA163" s="34"/>
      <c r="AB163" s="34"/>
      <c r="AC163" s="34"/>
      <c r="AD163" s="34"/>
      <c r="AE163" s="382" t="str">
        <f t="shared" si="91"/>
        <v/>
      </c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8"/>
      <c r="AR163" s="8"/>
      <c r="CA163" s="31" t="str">
        <f t="shared" si="89"/>
        <v/>
      </c>
      <c r="CB163" s="31" t="str">
        <f t="shared" si="92"/>
        <v/>
      </c>
      <c r="CC163" s="31" t="str">
        <f t="shared" si="93"/>
        <v/>
      </c>
      <c r="CD163" s="31" t="str">
        <f t="shared" si="94"/>
        <v/>
      </c>
      <c r="CG163" s="32">
        <f t="shared" si="95"/>
        <v>0</v>
      </c>
      <c r="CH163" s="32">
        <f t="shared" si="96"/>
        <v>0</v>
      </c>
      <c r="CI163" s="32">
        <f t="shared" si="97"/>
        <v>0</v>
      </c>
      <c r="CJ163" s="32">
        <f t="shared" si="98"/>
        <v>0</v>
      </c>
      <c r="CK163" s="13"/>
      <c r="CL163" s="13"/>
      <c r="DO163" s="3"/>
      <c r="DP163" s="3"/>
      <c r="DQ163" s="3"/>
    </row>
    <row r="164" spans="1:121" ht="16.149999999999999" customHeight="1" x14ac:dyDescent="0.2">
      <c r="A164" s="937" t="s">
        <v>184</v>
      </c>
      <c r="B164" s="938"/>
      <c r="C164" s="939"/>
      <c r="D164" s="389"/>
      <c r="E164" s="390"/>
      <c r="F164" s="391"/>
      <c r="G164" s="304"/>
      <c r="H164" s="170"/>
      <c r="I164" s="304"/>
      <c r="J164" s="170"/>
      <c r="K164" s="304"/>
      <c r="L164" s="170"/>
      <c r="M164" s="304"/>
      <c r="N164" s="170"/>
      <c r="O164" s="304"/>
      <c r="P164" s="170"/>
      <c r="Q164" s="304"/>
      <c r="R164" s="170"/>
      <c r="S164" s="304"/>
      <c r="T164" s="170"/>
      <c r="U164" s="304"/>
      <c r="V164" s="170"/>
      <c r="W164" s="304"/>
      <c r="X164" s="170"/>
      <c r="Y164" s="304"/>
      <c r="Z164" s="392"/>
      <c r="AA164" s="393"/>
      <c r="AB164" s="43"/>
      <c r="AC164" s="43"/>
      <c r="AD164" s="43"/>
      <c r="AE164" s="394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8"/>
      <c r="AR164" s="8"/>
      <c r="CA164" s="31"/>
      <c r="CB164" s="31"/>
      <c r="CC164" s="31"/>
      <c r="CD164" s="31"/>
      <c r="CG164" s="32"/>
      <c r="CH164" s="32"/>
      <c r="CI164" s="32"/>
      <c r="CJ164" s="32"/>
      <c r="CK164" s="13"/>
      <c r="CL164" s="13"/>
      <c r="DO164" s="3"/>
      <c r="DP164" s="3"/>
      <c r="DQ164" s="3"/>
    </row>
    <row r="165" spans="1:121" ht="31.9" customHeight="1" x14ac:dyDescent="0.2">
      <c r="A165" s="47" t="s">
        <v>185</v>
      </c>
      <c r="B165" s="395"/>
      <c r="C165" s="123"/>
      <c r="D165" s="124"/>
      <c r="E165" s="124"/>
      <c r="F165" s="125"/>
      <c r="G165" s="125"/>
      <c r="H165" s="125"/>
      <c r="I165" s="49"/>
      <c r="J165" s="396"/>
      <c r="K165" s="397"/>
      <c r="L165" s="49"/>
      <c r="M165" s="398"/>
      <c r="N165" s="39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BV165" s="3"/>
      <c r="BW165" s="3"/>
      <c r="CG165" s="32"/>
      <c r="CH165" s="32"/>
      <c r="CI165" s="32"/>
      <c r="CJ165" s="32"/>
      <c r="CK165" s="13"/>
      <c r="CL165" s="13"/>
    </row>
    <row r="166" spans="1:121" ht="16.149999999999999" customHeight="1" x14ac:dyDescent="0.2">
      <c r="A166" s="885" t="s">
        <v>175</v>
      </c>
      <c r="B166" s="886"/>
      <c r="C166" s="887"/>
      <c r="D166" s="895" t="s">
        <v>4</v>
      </c>
      <c r="E166" s="895"/>
      <c r="F166" s="896"/>
      <c r="G166" s="862" t="s">
        <v>5</v>
      </c>
      <c r="H166" s="900"/>
      <c r="I166" s="900"/>
      <c r="J166" s="970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BV166" s="3"/>
      <c r="BW166" s="3"/>
      <c r="CG166" s="13"/>
      <c r="CH166" s="13"/>
      <c r="CI166" s="13"/>
      <c r="CJ166" s="13"/>
      <c r="CK166" s="13"/>
      <c r="CL166" s="13"/>
    </row>
    <row r="167" spans="1:121" ht="16.149999999999999" customHeight="1" x14ac:dyDescent="0.2">
      <c r="A167" s="888"/>
      <c r="B167" s="889"/>
      <c r="C167" s="890"/>
      <c r="D167" s="898"/>
      <c r="E167" s="898"/>
      <c r="F167" s="899"/>
      <c r="G167" s="859" t="s">
        <v>186</v>
      </c>
      <c r="H167" s="859" t="s">
        <v>187</v>
      </c>
      <c r="I167" s="859" t="s">
        <v>58</v>
      </c>
      <c r="J167" s="859" t="s">
        <v>188</v>
      </c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BV167" s="3"/>
      <c r="BW167" s="3"/>
      <c r="CG167" s="13"/>
      <c r="CH167" s="13"/>
      <c r="CI167" s="13"/>
      <c r="CJ167" s="13"/>
      <c r="CK167" s="13"/>
      <c r="CL167" s="13"/>
    </row>
    <row r="168" spans="1:121" ht="16.149999999999999" customHeight="1" x14ac:dyDescent="0.2">
      <c r="A168" s="891"/>
      <c r="B168" s="892"/>
      <c r="C168" s="893"/>
      <c r="D168" s="399" t="s">
        <v>23</v>
      </c>
      <c r="E168" s="223" t="s">
        <v>24</v>
      </c>
      <c r="F168" s="400" t="s">
        <v>25</v>
      </c>
      <c r="G168" s="861"/>
      <c r="H168" s="861"/>
      <c r="I168" s="861"/>
      <c r="J168" s="861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BV168" s="3"/>
      <c r="BW168" s="3"/>
      <c r="CG168" s="13"/>
      <c r="CH168" s="13"/>
      <c r="CI168" s="13"/>
      <c r="CJ168" s="13"/>
      <c r="CK168" s="13"/>
      <c r="CL168" s="13"/>
    </row>
    <row r="169" spans="1:121" ht="16.149999999999999" customHeight="1" x14ac:dyDescent="0.2">
      <c r="A169" s="925" t="s">
        <v>189</v>
      </c>
      <c r="B169" s="926"/>
      <c r="C169" s="927"/>
      <c r="D169" s="401">
        <f>SUM(G169:J169)</f>
        <v>0</v>
      </c>
      <c r="E169" s="243"/>
      <c r="F169" s="243"/>
      <c r="G169" s="24"/>
      <c r="H169" s="24"/>
      <c r="I169" s="24"/>
      <c r="J169" s="243"/>
      <c r="K169" s="225" t="str">
        <f>CA169</f>
        <v/>
      </c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8"/>
      <c r="BV169" s="3"/>
      <c r="BW169" s="3"/>
      <c r="CA169" s="31" t="str">
        <f t="shared" ref="CA169:CA172" si="100">IF(CG169=1,"* La suma de los sexos NO DEBE ser diferente al Total. ","")</f>
        <v/>
      </c>
      <c r="CG169" s="32">
        <f>IF(D169&lt;&gt;(E169+F169),1,0)</f>
        <v>0</v>
      </c>
      <c r="CH169" s="13"/>
      <c r="CI169" s="13"/>
      <c r="CJ169" s="13"/>
      <c r="CK169" s="13"/>
      <c r="CL169" s="13"/>
    </row>
    <row r="170" spans="1:121" ht="16.149999999999999" customHeight="1" x14ac:dyDescent="0.2">
      <c r="A170" s="945" t="s">
        <v>190</v>
      </c>
      <c r="B170" s="946"/>
      <c r="C170" s="947"/>
      <c r="D170" s="402">
        <f>SUM(G170:J170)</f>
        <v>0</v>
      </c>
      <c r="E170" s="363"/>
      <c r="F170" s="28"/>
      <c r="G170" s="113"/>
      <c r="H170" s="113"/>
      <c r="I170" s="113"/>
      <c r="J170" s="403"/>
      <c r="K170" s="225" t="str">
        <f t="shared" ref="K170:K172" si="101">CA170</f>
        <v/>
      </c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8"/>
      <c r="BV170" s="3"/>
      <c r="BW170" s="3"/>
      <c r="CA170" s="31" t="str">
        <f t="shared" si="100"/>
        <v/>
      </c>
      <c r="CG170" s="32">
        <f t="shared" ref="CG170:CG172" si="102">IF(D170&lt;&gt;(E170+F170),1,0)</f>
        <v>0</v>
      </c>
      <c r="CH170" s="13"/>
      <c r="CI170" s="13"/>
      <c r="CJ170" s="13"/>
      <c r="CK170" s="13"/>
      <c r="CL170" s="13"/>
    </row>
    <row r="171" spans="1:121" ht="16.149999999999999" customHeight="1" x14ac:dyDescent="0.2">
      <c r="A171" s="948" t="s">
        <v>191</v>
      </c>
      <c r="B171" s="949"/>
      <c r="C171" s="950"/>
      <c r="D171" s="253">
        <f>SUM(G171:J171)</f>
        <v>0</v>
      </c>
      <c r="E171" s="285"/>
      <c r="F171" s="28"/>
      <c r="G171" s="255"/>
      <c r="H171" s="255"/>
      <c r="I171" s="255"/>
      <c r="J171" s="285"/>
      <c r="K171" s="225" t="str">
        <f t="shared" si="101"/>
        <v/>
      </c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8"/>
      <c r="BV171" s="3"/>
      <c r="BW171" s="3"/>
      <c r="CA171" s="31" t="str">
        <f t="shared" si="100"/>
        <v/>
      </c>
      <c r="CG171" s="32">
        <f t="shared" si="102"/>
        <v>0</v>
      </c>
      <c r="CH171" s="13"/>
      <c r="CI171" s="13"/>
      <c r="CJ171" s="13"/>
      <c r="CK171" s="13"/>
      <c r="CL171" s="13"/>
    </row>
    <row r="172" spans="1:121" s="12" customFormat="1" ht="16.149999999999999" customHeight="1" x14ac:dyDescent="0.2">
      <c r="A172" s="951" t="s">
        <v>192</v>
      </c>
      <c r="B172" s="951"/>
      <c r="C172" s="952"/>
      <c r="D172" s="404">
        <f>SUM(G172:J172)</f>
        <v>0</v>
      </c>
      <c r="E172" s="46"/>
      <c r="F172" s="46"/>
      <c r="G172" s="42"/>
      <c r="H172" s="42"/>
      <c r="I172" s="42"/>
      <c r="J172" s="46"/>
      <c r="K172" s="225" t="str">
        <f t="shared" si="101"/>
        <v/>
      </c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405"/>
      <c r="X172" s="406"/>
      <c r="Y172" s="406"/>
      <c r="Z172" s="406"/>
      <c r="AA172" s="406"/>
      <c r="AB172" s="406"/>
      <c r="AC172" s="406"/>
      <c r="AD172" s="406"/>
      <c r="AE172" s="406"/>
      <c r="AF172" s="406"/>
      <c r="AG172" s="2"/>
      <c r="AH172" s="406"/>
      <c r="AI172" s="406"/>
      <c r="AJ172" s="406"/>
      <c r="AK172" s="406"/>
      <c r="AL172" s="406"/>
      <c r="AM172" s="406"/>
      <c r="AN172" s="406"/>
      <c r="AO172" s="407"/>
      <c r="AP172" s="407"/>
      <c r="AR172" s="407"/>
      <c r="AS172" s="407"/>
      <c r="AT172" s="407"/>
      <c r="AV172" s="407"/>
      <c r="AX172" s="406"/>
      <c r="AY172" s="407"/>
      <c r="BA172" s="406"/>
      <c r="BB172" s="406"/>
      <c r="BC172" s="406"/>
      <c r="BD172" s="407"/>
      <c r="BF172" s="407"/>
      <c r="BH172" s="406"/>
      <c r="BI172" s="406"/>
      <c r="BJ172" s="406"/>
      <c r="BK172" s="406"/>
      <c r="BL172" s="406"/>
      <c r="BM172" s="406"/>
      <c r="BN172" s="406"/>
      <c r="BO172" s="407"/>
      <c r="BQ172" s="406"/>
      <c r="BR172" s="406"/>
      <c r="BS172" s="406"/>
      <c r="BT172" s="406"/>
      <c r="BU172" s="407"/>
      <c r="BV172" s="408"/>
      <c r="BW172" s="409"/>
      <c r="BX172" s="4"/>
      <c r="BY172" s="410"/>
      <c r="BZ172" s="4"/>
      <c r="CA172" s="31" t="str">
        <f t="shared" si="100"/>
        <v/>
      </c>
      <c r="CB172" s="5"/>
      <c r="CC172" s="5"/>
      <c r="CD172" s="5"/>
      <c r="CE172" s="5"/>
      <c r="CF172" s="5"/>
      <c r="CG172" s="32">
        <f t="shared" si="102"/>
        <v>0</v>
      </c>
      <c r="CH172" s="13"/>
      <c r="CI172" s="13"/>
      <c r="CJ172" s="13"/>
      <c r="CK172" s="13"/>
      <c r="CL172" s="13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408"/>
      <c r="DB172" s="408"/>
      <c r="DC172" s="408"/>
      <c r="DD172" s="408"/>
      <c r="DE172" s="408"/>
      <c r="DF172" s="408"/>
      <c r="DG172" s="408"/>
      <c r="DH172" s="408"/>
      <c r="DI172" s="408"/>
      <c r="DJ172" s="408"/>
      <c r="DK172" s="408"/>
      <c r="DL172" s="408"/>
      <c r="DM172" s="408"/>
      <c r="DN172" s="408"/>
    </row>
    <row r="173" spans="1:121" ht="31.9" customHeight="1" x14ac:dyDescent="0.2">
      <c r="A173" s="236" t="s">
        <v>193</v>
      </c>
      <c r="B173" s="411"/>
      <c r="C173" s="411"/>
      <c r="D173" s="412"/>
      <c r="E173" s="412"/>
      <c r="F173" s="412"/>
      <c r="G173" s="413"/>
      <c r="H173" s="413"/>
      <c r="I173" s="414"/>
      <c r="J173" s="414"/>
      <c r="K173" s="415"/>
      <c r="L173" s="416"/>
      <c r="M173" s="415"/>
      <c r="N173" s="417"/>
      <c r="O173" s="8"/>
      <c r="P173" s="8"/>
      <c r="Q173" s="8"/>
      <c r="R173" s="8"/>
      <c r="S173" s="8"/>
      <c r="T173" s="8"/>
      <c r="U173" s="8"/>
      <c r="V173" s="8"/>
      <c r="W173" s="8"/>
      <c r="BV173" s="3"/>
      <c r="BW173" s="3"/>
      <c r="CG173" s="13"/>
      <c r="CH173" s="13"/>
      <c r="CI173" s="13"/>
      <c r="CJ173" s="13"/>
      <c r="CK173" s="13"/>
      <c r="CL173" s="13"/>
    </row>
    <row r="174" spans="1:121" ht="25.15" customHeight="1" x14ac:dyDescent="0.2">
      <c r="A174" s="953" t="s">
        <v>194</v>
      </c>
      <c r="B174" s="954"/>
      <c r="C174" s="955"/>
      <c r="D174" s="894" t="s">
        <v>195</v>
      </c>
      <c r="E174" s="895"/>
      <c r="F174" s="896"/>
      <c r="G174" s="940" t="s">
        <v>5</v>
      </c>
      <c r="H174" s="942"/>
      <c r="I174" s="942"/>
      <c r="J174" s="942"/>
      <c r="K174" s="942"/>
      <c r="L174" s="942"/>
      <c r="M174" s="942"/>
      <c r="N174" s="942"/>
      <c r="O174" s="942"/>
      <c r="P174" s="942"/>
      <c r="Q174" s="942"/>
      <c r="R174" s="942"/>
      <c r="S174" s="942"/>
      <c r="T174" s="942"/>
      <c r="U174" s="942"/>
      <c r="V174" s="962"/>
      <c r="W174" s="922" t="s">
        <v>6</v>
      </c>
      <c r="X174" s="964" t="s">
        <v>7</v>
      </c>
      <c r="Y174" s="51" t="s">
        <v>196</v>
      </c>
      <c r="Z174" s="896" t="s">
        <v>197</v>
      </c>
      <c r="BV174" s="3"/>
      <c r="BW174" s="3"/>
      <c r="CG174" s="13"/>
      <c r="CH174" s="13"/>
      <c r="CI174" s="13"/>
      <c r="CJ174" s="13"/>
      <c r="CK174" s="13"/>
      <c r="CL174" s="13"/>
    </row>
    <row r="175" spans="1:121" ht="16.149999999999999" customHeight="1" x14ac:dyDescent="0.2">
      <c r="A175" s="956"/>
      <c r="B175" s="957"/>
      <c r="C175" s="958"/>
      <c r="D175" s="897"/>
      <c r="E175" s="898"/>
      <c r="F175" s="899"/>
      <c r="G175" s="940" t="s">
        <v>186</v>
      </c>
      <c r="H175" s="941"/>
      <c r="I175" s="942" t="s">
        <v>17</v>
      </c>
      <c r="J175" s="941"/>
      <c r="K175" s="942" t="s">
        <v>198</v>
      </c>
      <c r="L175" s="941"/>
      <c r="M175" s="942" t="s">
        <v>57</v>
      </c>
      <c r="N175" s="941"/>
      <c r="O175" s="942" t="s">
        <v>199</v>
      </c>
      <c r="P175" s="941"/>
      <c r="Q175" s="942" t="s">
        <v>58</v>
      </c>
      <c r="R175" s="941"/>
      <c r="S175" s="943" t="s">
        <v>21</v>
      </c>
      <c r="T175" s="944"/>
      <c r="U175" s="943" t="s">
        <v>22</v>
      </c>
      <c r="V175" s="963"/>
      <c r="W175" s="923"/>
      <c r="X175" s="966"/>
      <c r="Y175" s="964" t="s">
        <v>200</v>
      </c>
      <c r="Z175" s="902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BV175" s="3"/>
      <c r="BW175" s="3"/>
      <c r="CG175" s="13"/>
      <c r="CH175" s="13"/>
      <c r="CI175" s="13"/>
      <c r="CJ175" s="13"/>
      <c r="CK175" s="13"/>
      <c r="CL175" s="13"/>
    </row>
    <row r="176" spans="1:121" ht="16.149999999999999" customHeight="1" x14ac:dyDescent="0.2">
      <c r="A176" s="959"/>
      <c r="B176" s="960"/>
      <c r="C176" s="961"/>
      <c r="D176" s="418" t="s">
        <v>23</v>
      </c>
      <c r="E176" s="419" t="s">
        <v>24</v>
      </c>
      <c r="F176" s="56" t="s">
        <v>25</v>
      </c>
      <c r="G176" s="420" t="s">
        <v>24</v>
      </c>
      <c r="H176" s="421" t="s">
        <v>25</v>
      </c>
      <c r="I176" s="422" t="s">
        <v>24</v>
      </c>
      <c r="J176" s="421" t="s">
        <v>25</v>
      </c>
      <c r="K176" s="422" t="s">
        <v>24</v>
      </c>
      <c r="L176" s="421" t="s">
        <v>25</v>
      </c>
      <c r="M176" s="422" t="s">
        <v>24</v>
      </c>
      <c r="N176" s="421" t="s">
        <v>25</v>
      </c>
      <c r="O176" s="422" t="s">
        <v>24</v>
      </c>
      <c r="P176" s="421" t="s">
        <v>25</v>
      </c>
      <c r="Q176" s="422" t="s">
        <v>24</v>
      </c>
      <c r="R176" s="421" t="s">
        <v>25</v>
      </c>
      <c r="S176" s="423" t="s">
        <v>24</v>
      </c>
      <c r="T176" s="424" t="s">
        <v>25</v>
      </c>
      <c r="U176" s="423" t="s">
        <v>24</v>
      </c>
      <c r="V176" s="132" t="s">
        <v>25</v>
      </c>
      <c r="W176" s="924"/>
      <c r="X176" s="965"/>
      <c r="Y176" s="965"/>
      <c r="Z176" s="899"/>
      <c r="AA176" s="273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BV176" s="3"/>
      <c r="BW176" s="3"/>
      <c r="CG176" s="13"/>
      <c r="CH176" s="13"/>
      <c r="CI176" s="13"/>
      <c r="CJ176" s="13"/>
      <c r="CK176" s="13"/>
      <c r="CL176" s="13"/>
    </row>
    <row r="177" spans="1:90" ht="16.149999999999999" customHeight="1" x14ac:dyDescent="0.2">
      <c r="A177" s="916" t="s">
        <v>201</v>
      </c>
      <c r="B177" s="918" t="s">
        <v>202</v>
      </c>
      <c r="C177" s="919"/>
      <c r="D177" s="425">
        <f t="shared" ref="D177:D207" si="103">SUM(E177+F177)</f>
        <v>769</v>
      </c>
      <c r="E177" s="426">
        <f t="shared" ref="E177:E190" si="104">SUM(G177+I177+K177+M177+O177+Q177+S177+U177)</f>
        <v>305</v>
      </c>
      <c r="F177" s="427">
        <f t="shared" ref="F177:F190" si="105">SUM(H177+J177+L177+N177+P177+R177+T177+V177)</f>
        <v>464</v>
      </c>
      <c r="G177" s="613">
        <f>SUM(ENERO:DICIEMBRE!G177)</f>
        <v>42</v>
      </c>
      <c r="H177" s="613">
        <f>SUM(ENERO:DICIEMBRE!H177)</f>
        <v>30</v>
      </c>
      <c r="I177" s="613">
        <f>SUM(ENERO:DICIEMBRE!I177)</f>
        <v>17</v>
      </c>
      <c r="J177" s="613">
        <f>SUM(ENERO:DICIEMBRE!J177)</f>
        <v>18</v>
      </c>
      <c r="K177" s="613">
        <f>SUM(ENERO:DICIEMBRE!K177)</f>
        <v>12</v>
      </c>
      <c r="L177" s="613">
        <f>SUM(ENERO:DICIEMBRE!L177)</f>
        <v>15</v>
      </c>
      <c r="M177" s="613">
        <f>SUM(ENERO:DICIEMBRE!M177)</f>
        <v>10</v>
      </c>
      <c r="N177" s="613">
        <f>SUM(ENERO:DICIEMBRE!N177)</f>
        <v>4</v>
      </c>
      <c r="O177" s="613">
        <f>SUM(ENERO:DICIEMBRE!O177)</f>
        <v>64</v>
      </c>
      <c r="P177" s="613">
        <f>SUM(ENERO:DICIEMBRE!P177)</f>
        <v>84</v>
      </c>
      <c r="Q177" s="613">
        <f>SUM(ENERO:DICIEMBRE!Q177)</f>
        <v>27</v>
      </c>
      <c r="R177" s="613">
        <f>SUM(ENERO:DICIEMBRE!R177)</f>
        <v>34</v>
      </c>
      <c r="S177" s="613">
        <f>SUM(ENERO:DICIEMBRE!S177)</f>
        <v>101</v>
      </c>
      <c r="T177" s="613">
        <f>SUM(ENERO:DICIEMBRE!T177)</f>
        <v>226</v>
      </c>
      <c r="U177" s="613">
        <f>SUM(ENERO:DICIEMBRE!U177)</f>
        <v>32</v>
      </c>
      <c r="V177" s="613">
        <f>SUM(ENERO:DICIEMBRE!V177)</f>
        <v>53</v>
      </c>
      <c r="W177" s="613">
        <f>SUM(ENERO:DICIEMBRE!W177)</f>
        <v>0</v>
      </c>
      <c r="X177" s="613">
        <f>SUM(ENERO:DICIEMBRE!X177)</f>
        <v>0</v>
      </c>
      <c r="Y177" s="613">
        <f>SUM(ENERO:DICIEMBRE!Y177)</f>
        <v>0</v>
      </c>
      <c r="Z177" s="613">
        <f>SUM(ENERO:DICIEMBRE!Z177)</f>
        <v>0</v>
      </c>
      <c r="AA177" s="225" t="str">
        <f>CA177&amp;CB177&amp;CC177</f>
        <v/>
      </c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8"/>
      <c r="BV177" s="3"/>
      <c r="BW177" s="3"/>
      <c r="CA177" s="31" t="str">
        <f>IF(CG177=1,"* El número de pacientes de 60 años NO DEBE Ser mayor a lo registrado en el grupo Etario 20-64 años. ","")</f>
        <v/>
      </c>
      <c r="CB177" s="31" t="str">
        <f>IF(CH177=1,"* La consulta pertinente NO DEBE ser mayor al Total registrado. ","")</f>
        <v/>
      </c>
      <c r="CC177" s="31" t="str">
        <f>IF(AND(D177&lt;&gt;0,W177=""),"* Recuerde que las Embarazadas deben ser incluídas en el ingreso por rango Etario (Digite CEROS si no tiene). ",IF(F177&lt;W177,"* Las Embarazadas NO DEBEN ser mayor al total de Mujeres. ",""))</f>
        <v/>
      </c>
      <c r="CD177" s="31"/>
      <c r="CE177" s="31"/>
      <c r="CF177" s="31"/>
      <c r="CG177" s="32">
        <f>IF((S177+T177)&lt;X177,1,0)</f>
        <v>0</v>
      </c>
      <c r="CH177" s="32">
        <f>IF(D177&lt;Y177,1,0)</f>
        <v>0</v>
      </c>
      <c r="CI177" s="32">
        <f>IF(AND(D177&lt;&gt;0,W177=""),1,IF(F177&lt;W177,1,0))</f>
        <v>0</v>
      </c>
      <c r="CJ177" s="32"/>
      <c r="CK177" s="32"/>
      <c r="CL177" s="32"/>
    </row>
    <row r="178" spans="1:90" ht="16.149999999999999" customHeight="1" x14ac:dyDescent="0.2">
      <c r="A178" s="917"/>
      <c r="B178" s="920" t="s">
        <v>203</v>
      </c>
      <c r="C178" s="921"/>
      <c r="D178" s="435">
        <f t="shared" si="103"/>
        <v>8255</v>
      </c>
      <c r="E178" s="436">
        <f t="shared" si="104"/>
        <v>3401</v>
      </c>
      <c r="F178" s="437">
        <f t="shared" si="105"/>
        <v>4854</v>
      </c>
      <c r="G178" s="613">
        <f>SUM(ENERO:DICIEMBRE!G178)</f>
        <v>82</v>
      </c>
      <c r="H178" s="613">
        <f>SUM(ENERO:DICIEMBRE!H178)</f>
        <v>73</v>
      </c>
      <c r="I178" s="613">
        <f>SUM(ENERO:DICIEMBRE!I178)</f>
        <v>103</v>
      </c>
      <c r="J178" s="613">
        <f>SUM(ENERO:DICIEMBRE!J178)</f>
        <v>95</v>
      </c>
      <c r="K178" s="613">
        <f>SUM(ENERO:DICIEMBRE!K178)</f>
        <v>122</v>
      </c>
      <c r="L178" s="613">
        <f>SUM(ENERO:DICIEMBRE!L178)</f>
        <v>111</v>
      </c>
      <c r="M178" s="613">
        <f>SUM(ENERO:DICIEMBRE!M178)</f>
        <v>158</v>
      </c>
      <c r="N178" s="613">
        <f>SUM(ENERO:DICIEMBRE!N178)</f>
        <v>144</v>
      </c>
      <c r="O178" s="613">
        <f>SUM(ENERO:DICIEMBRE!O178)</f>
        <v>331</v>
      </c>
      <c r="P178" s="613">
        <f>SUM(ENERO:DICIEMBRE!P178)</f>
        <v>319</v>
      </c>
      <c r="Q178" s="613">
        <f>SUM(ENERO:DICIEMBRE!Q178)</f>
        <v>595</v>
      </c>
      <c r="R178" s="613">
        <f>SUM(ENERO:DICIEMBRE!R178)</f>
        <v>663</v>
      </c>
      <c r="S178" s="613">
        <f>SUM(ENERO:DICIEMBRE!S178)</f>
        <v>962</v>
      </c>
      <c r="T178" s="613">
        <f>SUM(ENERO:DICIEMBRE!T178)</f>
        <v>1629</v>
      </c>
      <c r="U178" s="613">
        <f>SUM(ENERO:DICIEMBRE!U178)</f>
        <v>1048</v>
      </c>
      <c r="V178" s="613">
        <f>SUM(ENERO:DICIEMBRE!V178)</f>
        <v>1820</v>
      </c>
      <c r="W178" s="613">
        <f>SUM(ENERO:DICIEMBRE!W178)</f>
        <v>1090</v>
      </c>
      <c r="X178" s="613">
        <f>SUM(ENERO:DICIEMBRE!X178)</f>
        <v>1799</v>
      </c>
      <c r="Y178" s="613">
        <f>SUM(ENERO:DICIEMBRE!Y178)</f>
        <v>1071</v>
      </c>
      <c r="Z178" s="613">
        <f>SUM(ENERO:DICIEMBRE!Z178)</f>
        <v>0</v>
      </c>
      <c r="AA178" s="225" t="str">
        <f t="shared" ref="AA178:AA226" si="106">CA178&amp;CB178&amp;CC178</f>
        <v/>
      </c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8"/>
      <c r="BV178" s="3"/>
      <c r="BW178" s="3"/>
      <c r="CA178" s="31" t="str">
        <f t="shared" ref="CA178:CA198" si="107">IF(CG178=1,"* El número de pacientes de 60 años NO DEBE Ser mayor a lo registrado en el grupo Etario 20-64 años. ","")</f>
        <v/>
      </c>
      <c r="CB178" s="31" t="str">
        <f t="shared" ref="CB178:CB224" si="108">IF(CH178=1,"* La consulta pertinente NO DEBE ser mayor al Total registrado. ","")</f>
        <v/>
      </c>
      <c r="CC178" s="31" t="str">
        <f t="shared" ref="CC178:CC198" si="109">IF(AND(D178&lt;&gt;0,W178=""),"* Recuerde que las Embarazadas deben ser incluídas en el ingreso por rango Etario (Digite CEROS si no tiene). ",IF(F178&lt;W178,"* Las Embarazadas NO DEBEN ser mayor al total de Mujeres. ",""))</f>
        <v/>
      </c>
      <c r="CD178" s="31"/>
      <c r="CE178" s="31"/>
      <c r="CF178" s="31"/>
      <c r="CG178" s="32">
        <f t="shared" ref="CG178:CG198" si="110">IF((S178+T178)&lt;X178,1,0)</f>
        <v>0</v>
      </c>
      <c r="CH178" s="32">
        <f t="shared" ref="CH178:CH224" si="111">IF(D178&lt;Y178,1,0)</f>
        <v>0</v>
      </c>
      <c r="CI178" s="32">
        <f t="shared" ref="CI178:CI198" si="112">IF(AND(D178&lt;&gt;0,W178=""),1,IF(F178&lt;W178,1,0))</f>
        <v>0</v>
      </c>
      <c r="CJ178" s="32"/>
      <c r="CK178" s="32"/>
      <c r="CL178" s="32"/>
    </row>
    <row r="179" spans="1:90" ht="16.149999999999999" customHeight="1" x14ac:dyDescent="0.2">
      <c r="A179" s="860" t="s">
        <v>204</v>
      </c>
      <c r="B179" s="913" t="s">
        <v>205</v>
      </c>
      <c r="C179" s="913"/>
      <c r="D179" s="383">
        <f t="shared" si="103"/>
        <v>13</v>
      </c>
      <c r="E179" s="445">
        <f t="shared" si="104"/>
        <v>5</v>
      </c>
      <c r="F179" s="446">
        <f t="shared" si="105"/>
        <v>8</v>
      </c>
      <c r="G179" s="613">
        <f>SUM(ENERO:DICIEMBRE!G179)</f>
        <v>0</v>
      </c>
      <c r="H179" s="613">
        <f>SUM(ENERO:DICIEMBRE!H179)</f>
        <v>0</v>
      </c>
      <c r="I179" s="613">
        <f>SUM(ENERO:DICIEMBRE!I179)</f>
        <v>0</v>
      </c>
      <c r="J179" s="613">
        <f>SUM(ENERO:DICIEMBRE!J179)</f>
        <v>0</v>
      </c>
      <c r="K179" s="613">
        <f>SUM(ENERO:DICIEMBRE!K179)</f>
        <v>0</v>
      </c>
      <c r="L179" s="613">
        <f>SUM(ENERO:DICIEMBRE!L179)</f>
        <v>0</v>
      </c>
      <c r="M179" s="613">
        <f>SUM(ENERO:DICIEMBRE!M179)</f>
        <v>0</v>
      </c>
      <c r="N179" s="613">
        <f>SUM(ENERO:DICIEMBRE!N179)</f>
        <v>0</v>
      </c>
      <c r="O179" s="613">
        <f>SUM(ENERO:DICIEMBRE!O179)</f>
        <v>1</v>
      </c>
      <c r="P179" s="613">
        <f>SUM(ENERO:DICIEMBRE!P179)</f>
        <v>1</v>
      </c>
      <c r="Q179" s="613">
        <f>SUM(ENERO:DICIEMBRE!Q179)</f>
        <v>1</v>
      </c>
      <c r="R179" s="613">
        <f>SUM(ENERO:DICIEMBRE!R179)</f>
        <v>1</v>
      </c>
      <c r="S179" s="613">
        <f>SUM(ENERO:DICIEMBRE!S179)</f>
        <v>2</v>
      </c>
      <c r="T179" s="613">
        <f>SUM(ENERO:DICIEMBRE!T179)</f>
        <v>5</v>
      </c>
      <c r="U179" s="613">
        <f>SUM(ENERO:DICIEMBRE!U179)</f>
        <v>1</v>
      </c>
      <c r="V179" s="613">
        <f>SUM(ENERO:DICIEMBRE!V179)</f>
        <v>1</v>
      </c>
      <c r="W179" s="613">
        <f>SUM(ENERO:DICIEMBRE!W179)</f>
        <v>0</v>
      </c>
      <c r="X179" s="613">
        <f>SUM(ENERO:DICIEMBRE!X179)</f>
        <v>0</v>
      </c>
      <c r="Y179" s="613">
        <f>SUM(ENERO:DICIEMBRE!Y179)</f>
        <v>0</v>
      </c>
      <c r="Z179" s="613">
        <f>SUM(ENERO:DICIEMBRE!Z179)</f>
        <v>0</v>
      </c>
      <c r="AA179" s="225" t="str">
        <f t="shared" si="106"/>
        <v/>
      </c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8"/>
      <c r="BV179" s="3"/>
      <c r="BW179" s="3"/>
      <c r="CA179" s="31" t="str">
        <f t="shared" si="107"/>
        <v/>
      </c>
      <c r="CB179" s="31" t="str">
        <f t="shared" si="108"/>
        <v/>
      </c>
      <c r="CC179" s="31" t="str">
        <f t="shared" si="109"/>
        <v/>
      </c>
      <c r="CD179" s="31"/>
      <c r="CE179" s="31"/>
      <c r="CF179" s="31"/>
      <c r="CG179" s="32">
        <f t="shared" si="110"/>
        <v>0</v>
      </c>
      <c r="CH179" s="32">
        <f t="shared" si="111"/>
        <v>0</v>
      </c>
      <c r="CI179" s="32">
        <f t="shared" si="112"/>
        <v>0</v>
      </c>
      <c r="CJ179" s="32"/>
      <c r="CK179" s="32"/>
      <c r="CL179" s="32"/>
    </row>
    <row r="180" spans="1:90" ht="16.149999999999999" customHeight="1" x14ac:dyDescent="0.2">
      <c r="A180" s="860"/>
      <c r="B180" s="911" t="s">
        <v>206</v>
      </c>
      <c r="C180" s="911"/>
      <c r="D180" s="386">
        <f t="shared" si="103"/>
        <v>10</v>
      </c>
      <c r="E180" s="453">
        <f t="shared" si="104"/>
        <v>4</v>
      </c>
      <c r="F180" s="454">
        <f t="shared" si="105"/>
        <v>6</v>
      </c>
      <c r="G180" s="613">
        <f>SUM(ENERO:DICIEMBRE!G180)</f>
        <v>0</v>
      </c>
      <c r="H180" s="613">
        <f>SUM(ENERO:DICIEMBRE!H180)</f>
        <v>0</v>
      </c>
      <c r="I180" s="613">
        <f>SUM(ENERO:DICIEMBRE!I180)</f>
        <v>0</v>
      </c>
      <c r="J180" s="613">
        <f>SUM(ENERO:DICIEMBRE!J180)</f>
        <v>0</v>
      </c>
      <c r="K180" s="613">
        <f>SUM(ENERO:DICIEMBRE!K180)</f>
        <v>0</v>
      </c>
      <c r="L180" s="613">
        <f>SUM(ENERO:DICIEMBRE!L180)</f>
        <v>0</v>
      </c>
      <c r="M180" s="613">
        <f>SUM(ENERO:DICIEMBRE!M180)</f>
        <v>0</v>
      </c>
      <c r="N180" s="613">
        <f>SUM(ENERO:DICIEMBRE!N180)</f>
        <v>0</v>
      </c>
      <c r="O180" s="613">
        <f>SUM(ENERO:DICIEMBRE!O180)</f>
        <v>0</v>
      </c>
      <c r="P180" s="613">
        <f>SUM(ENERO:DICIEMBRE!P180)</f>
        <v>0</v>
      </c>
      <c r="Q180" s="613">
        <f>SUM(ENERO:DICIEMBRE!Q180)</f>
        <v>2</v>
      </c>
      <c r="R180" s="613">
        <f>SUM(ENERO:DICIEMBRE!R180)</f>
        <v>0</v>
      </c>
      <c r="S180" s="613">
        <f>SUM(ENERO:DICIEMBRE!S180)</f>
        <v>1</v>
      </c>
      <c r="T180" s="613">
        <f>SUM(ENERO:DICIEMBRE!T180)</f>
        <v>4</v>
      </c>
      <c r="U180" s="613">
        <f>SUM(ENERO:DICIEMBRE!U180)</f>
        <v>1</v>
      </c>
      <c r="V180" s="613">
        <f>SUM(ENERO:DICIEMBRE!V180)</f>
        <v>2</v>
      </c>
      <c r="W180" s="613">
        <f>SUM(ENERO:DICIEMBRE!W180)</f>
        <v>0</v>
      </c>
      <c r="X180" s="613">
        <f>SUM(ENERO:DICIEMBRE!X180)</f>
        <v>0</v>
      </c>
      <c r="Y180" s="613">
        <f>SUM(ENERO:DICIEMBRE!Y180)</f>
        <v>0</v>
      </c>
      <c r="Z180" s="613">
        <f>SUM(ENERO:DICIEMBRE!Z180)</f>
        <v>0</v>
      </c>
      <c r="AA180" s="225" t="str">
        <f t="shared" si="106"/>
        <v/>
      </c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8"/>
      <c r="BV180" s="3"/>
      <c r="BW180" s="3"/>
      <c r="CA180" s="31" t="str">
        <f t="shared" si="107"/>
        <v/>
      </c>
      <c r="CB180" s="31" t="str">
        <f t="shared" si="108"/>
        <v/>
      </c>
      <c r="CC180" s="31" t="str">
        <f t="shared" si="109"/>
        <v/>
      </c>
      <c r="CD180" s="31"/>
      <c r="CE180" s="31"/>
      <c r="CF180" s="31"/>
      <c r="CG180" s="32">
        <f t="shared" si="110"/>
        <v>0</v>
      </c>
      <c r="CH180" s="32">
        <f t="shared" si="111"/>
        <v>0</v>
      </c>
      <c r="CI180" s="32">
        <f t="shared" si="112"/>
        <v>0</v>
      </c>
      <c r="CJ180" s="32"/>
      <c r="CK180" s="32"/>
      <c r="CL180" s="32"/>
    </row>
    <row r="181" spans="1:90" ht="16.149999999999999" customHeight="1" x14ac:dyDescent="0.2">
      <c r="A181" s="860"/>
      <c r="B181" s="911" t="s">
        <v>207</v>
      </c>
      <c r="C181" s="911"/>
      <c r="D181" s="386">
        <f t="shared" si="103"/>
        <v>13</v>
      </c>
      <c r="E181" s="453">
        <f t="shared" si="104"/>
        <v>5</v>
      </c>
      <c r="F181" s="454">
        <f t="shared" si="105"/>
        <v>8</v>
      </c>
      <c r="G181" s="613">
        <f>SUM(ENERO:DICIEMBRE!G181)</f>
        <v>0</v>
      </c>
      <c r="H181" s="613">
        <f>SUM(ENERO:DICIEMBRE!H181)</f>
        <v>0</v>
      </c>
      <c r="I181" s="613">
        <f>SUM(ENERO:DICIEMBRE!I181)</f>
        <v>0</v>
      </c>
      <c r="J181" s="613">
        <f>SUM(ENERO:DICIEMBRE!J181)</f>
        <v>0</v>
      </c>
      <c r="K181" s="613">
        <f>SUM(ENERO:DICIEMBRE!K181)</f>
        <v>0</v>
      </c>
      <c r="L181" s="613">
        <f>SUM(ENERO:DICIEMBRE!L181)</f>
        <v>0</v>
      </c>
      <c r="M181" s="613">
        <f>SUM(ENERO:DICIEMBRE!M181)</f>
        <v>0</v>
      </c>
      <c r="N181" s="613">
        <f>SUM(ENERO:DICIEMBRE!N181)</f>
        <v>0</v>
      </c>
      <c r="O181" s="613">
        <f>SUM(ENERO:DICIEMBRE!O181)</f>
        <v>1</v>
      </c>
      <c r="P181" s="613">
        <f>SUM(ENERO:DICIEMBRE!P181)</f>
        <v>1</v>
      </c>
      <c r="Q181" s="613">
        <f>SUM(ENERO:DICIEMBRE!Q181)</f>
        <v>1</v>
      </c>
      <c r="R181" s="613">
        <f>SUM(ENERO:DICIEMBRE!R181)</f>
        <v>1</v>
      </c>
      <c r="S181" s="613">
        <f>SUM(ENERO:DICIEMBRE!S181)</f>
        <v>2</v>
      </c>
      <c r="T181" s="613">
        <f>SUM(ENERO:DICIEMBRE!T181)</f>
        <v>5</v>
      </c>
      <c r="U181" s="613">
        <f>SUM(ENERO:DICIEMBRE!U181)</f>
        <v>1</v>
      </c>
      <c r="V181" s="613">
        <f>SUM(ENERO:DICIEMBRE!V181)</f>
        <v>1</v>
      </c>
      <c r="W181" s="613">
        <f>SUM(ENERO:DICIEMBRE!W181)</f>
        <v>0</v>
      </c>
      <c r="X181" s="613">
        <f>SUM(ENERO:DICIEMBRE!X181)</f>
        <v>0</v>
      </c>
      <c r="Y181" s="613">
        <f>SUM(ENERO:DICIEMBRE!Y181)</f>
        <v>0</v>
      </c>
      <c r="Z181" s="613">
        <f>SUM(ENERO:DICIEMBRE!Z181)</f>
        <v>0</v>
      </c>
      <c r="AA181" s="225" t="str">
        <f t="shared" si="106"/>
        <v/>
      </c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8"/>
      <c r="BV181" s="3"/>
      <c r="BW181" s="3"/>
      <c r="CA181" s="31" t="str">
        <f t="shared" si="107"/>
        <v/>
      </c>
      <c r="CB181" s="31" t="str">
        <f t="shared" si="108"/>
        <v/>
      </c>
      <c r="CC181" s="31" t="str">
        <f t="shared" si="109"/>
        <v/>
      </c>
      <c r="CD181" s="31"/>
      <c r="CE181" s="31"/>
      <c r="CF181" s="31"/>
      <c r="CG181" s="32">
        <f t="shared" si="110"/>
        <v>0</v>
      </c>
      <c r="CH181" s="32">
        <f t="shared" si="111"/>
        <v>0</v>
      </c>
      <c r="CI181" s="32">
        <f t="shared" si="112"/>
        <v>0</v>
      </c>
      <c r="CJ181" s="32"/>
      <c r="CK181" s="32"/>
      <c r="CL181" s="32"/>
    </row>
    <row r="182" spans="1:90" ht="16.149999999999999" customHeight="1" x14ac:dyDescent="0.2">
      <c r="A182" s="861"/>
      <c r="B182" s="912" t="s">
        <v>208</v>
      </c>
      <c r="C182" s="912"/>
      <c r="D182" s="461">
        <f t="shared" si="103"/>
        <v>9</v>
      </c>
      <c r="E182" s="462">
        <f t="shared" si="104"/>
        <v>4</v>
      </c>
      <c r="F182" s="463">
        <f t="shared" si="105"/>
        <v>5</v>
      </c>
      <c r="G182" s="613">
        <f>SUM(ENERO:DICIEMBRE!G182)</f>
        <v>0</v>
      </c>
      <c r="H182" s="613">
        <f>SUM(ENERO:DICIEMBRE!H182)</f>
        <v>0</v>
      </c>
      <c r="I182" s="613">
        <f>SUM(ENERO:DICIEMBRE!I182)</f>
        <v>0</v>
      </c>
      <c r="J182" s="613">
        <f>SUM(ENERO:DICIEMBRE!J182)</f>
        <v>0</v>
      </c>
      <c r="K182" s="613">
        <f>SUM(ENERO:DICIEMBRE!K182)</f>
        <v>0</v>
      </c>
      <c r="L182" s="613">
        <f>SUM(ENERO:DICIEMBRE!L182)</f>
        <v>0</v>
      </c>
      <c r="M182" s="613">
        <f>SUM(ENERO:DICIEMBRE!M182)</f>
        <v>0</v>
      </c>
      <c r="N182" s="613">
        <f>SUM(ENERO:DICIEMBRE!N182)</f>
        <v>0</v>
      </c>
      <c r="O182" s="613">
        <f>SUM(ENERO:DICIEMBRE!O182)</f>
        <v>1</v>
      </c>
      <c r="P182" s="613">
        <f>SUM(ENERO:DICIEMBRE!P182)</f>
        <v>0</v>
      </c>
      <c r="Q182" s="613">
        <f>SUM(ENERO:DICIEMBRE!Q182)</f>
        <v>1</v>
      </c>
      <c r="R182" s="613">
        <f>SUM(ENERO:DICIEMBRE!R182)</f>
        <v>0</v>
      </c>
      <c r="S182" s="613">
        <f>SUM(ENERO:DICIEMBRE!S182)</f>
        <v>1</v>
      </c>
      <c r="T182" s="613">
        <f>SUM(ENERO:DICIEMBRE!T182)</f>
        <v>3</v>
      </c>
      <c r="U182" s="613">
        <f>SUM(ENERO:DICIEMBRE!U182)</f>
        <v>1</v>
      </c>
      <c r="V182" s="613">
        <f>SUM(ENERO:DICIEMBRE!V182)</f>
        <v>2</v>
      </c>
      <c r="W182" s="613">
        <f>SUM(ENERO:DICIEMBRE!W182)</f>
        <v>0</v>
      </c>
      <c r="X182" s="613">
        <f>SUM(ENERO:DICIEMBRE!X182)</f>
        <v>0</v>
      </c>
      <c r="Y182" s="613">
        <f>SUM(ENERO:DICIEMBRE!Y182)</f>
        <v>0</v>
      </c>
      <c r="Z182" s="613">
        <f>SUM(ENERO:DICIEMBRE!Z182)</f>
        <v>0</v>
      </c>
      <c r="AA182" s="225" t="str">
        <f t="shared" si="106"/>
        <v/>
      </c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8"/>
      <c r="BV182" s="3"/>
      <c r="BW182" s="3"/>
      <c r="CA182" s="31" t="str">
        <f t="shared" si="107"/>
        <v/>
      </c>
      <c r="CB182" s="31" t="str">
        <f t="shared" si="108"/>
        <v/>
      </c>
      <c r="CC182" s="31" t="str">
        <f t="shared" si="109"/>
        <v/>
      </c>
      <c r="CD182" s="31"/>
      <c r="CE182" s="31"/>
      <c r="CF182" s="31"/>
      <c r="CG182" s="32">
        <f t="shared" si="110"/>
        <v>0</v>
      </c>
      <c r="CH182" s="32">
        <f t="shared" si="111"/>
        <v>0</v>
      </c>
      <c r="CI182" s="32">
        <f t="shared" si="112"/>
        <v>0</v>
      </c>
      <c r="CJ182" s="32"/>
      <c r="CK182" s="32"/>
      <c r="CL182" s="32"/>
    </row>
    <row r="183" spans="1:90" ht="16.149999999999999" customHeight="1" x14ac:dyDescent="0.2">
      <c r="A183" s="859" t="s">
        <v>209</v>
      </c>
      <c r="B183" s="914" t="s">
        <v>205</v>
      </c>
      <c r="C183" s="914"/>
      <c r="D183" s="378">
        <f t="shared" si="103"/>
        <v>688</v>
      </c>
      <c r="E183" s="464">
        <f t="shared" si="104"/>
        <v>300</v>
      </c>
      <c r="F183" s="465">
        <f t="shared" si="105"/>
        <v>388</v>
      </c>
      <c r="G183" s="613">
        <f>SUM(ENERO:DICIEMBRE!G183)</f>
        <v>26</v>
      </c>
      <c r="H183" s="613">
        <f>SUM(ENERO:DICIEMBRE!H183)</f>
        <v>18</v>
      </c>
      <c r="I183" s="613">
        <f>SUM(ENERO:DICIEMBRE!I183)</f>
        <v>6</v>
      </c>
      <c r="J183" s="613">
        <f>SUM(ENERO:DICIEMBRE!J183)</f>
        <v>4</v>
      </c>
      <c r="K183" s="613">
        <f>SUM(ENERO:DICIEMBRE!K183)</f>
        <v>3</v>
      </c>
      <c r="L183" s="613">
        <f>SUM(ENERO:DICIEMBRE!L183)</f>
        <v>1</v>
      </c>
      <c r="M183" s="613">
        <f>SUM(ENERO:DICIEMBRE!M183)</f>
        <v>5</v>
      </c>
      <c r="N183" s="613">
        <f>SUM(ENERO:DICIEMBRE!N183)</f>
        <v>3</v>
      </c>
      <c r="O183" s="613">
        <f>SUM(ENERO:DICIEMBRE!O183)</f>
        <v>30</v>
      </c>
      <c r="P183" s="613">
        <f>SUM(ENERO:DICIEMBRE!P183)</f>
        <v>31</v>
      </c>
      <c r="Q183" s="613">
        <f>SUM(ENERO:DICIEMBRE!Q183)</f>
        <v>75</v>
      </c>
      <c r="R183" s="613">
        <f>SUM(ENERO:DICIEMBRE!R183)</f>
        <v>109</v>
      </c>
      <c r="S183" s="613">
        <f>SUM(ENERO:DICIEMBRE!S183)</f>
        <v>142</v>
      </c>
      <c r="T183" s="613">
        <f>SUM(ENERO:DICIEMBRE!T183)</f>
        <v>194</v>
      </c>
      <c r="U183" s="613">
        <f>SUM(ENERO:DICIEMBRE!U183)</f>
        <v>13</v>
      </c>
      <c r="V183" s="613">
        <f>SUM(ENERO:DICIEMBRE!V183)</f>
        <v>28</v>
      </c>
      <c r="W183" s="613">
        <f>SUM(ENERO:DICIEMBRE!W183)</f>
        <v>0</v>
      </c>
      <c r="X183" s="613">
        <f>SUM(ENERO:DICIEMBRE!X183)</f>
        <v>1</v>
      </c>
      <c r="Y183" s="613">
        <f>SUM(ENERO:DICIEMBRE!Y183)</f>
        <v>0</v>
      </c>
      <c r="Z183" s="613">
        <f>SUM(ENERO:DICIEMBRE!Z183)</f>
        <v>0</v>
      </c>
      <c r="AA183" s="225" t="str">
        <f t="shared" si="106"/>
        <v/>
      </c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8"/>
      <c r="BV183" s="3"/>
      <c r="BW183" s="3"/>
      <c r="CA183" s="31" t="str">
        <f t="shared" si="107"/>
        <v/>
      </c>
      <c r="CB183" s="31" t="str">
        <f t="shared" si="108"/>
        <v/>
      </c>
      <c r="CC183" s="31" t="str">
        <f t="shared" si="109"/>
        <v/>
      </c>
      <c r="CD183" s="31"/>
      <c r="CE183" s="31"/>
      <c r="CF183" s="31"/>
      <c r="CG183" s="32">
        <f t="shared" si="110"/>
        <v>0</v>
      </c>
      <c r="CH183" s="32">
        <f t="shared" si="111"/>
        <v>0</v>
      </c>
      <c r="CI183" s="32">
        <f t="shared" si="112"/>
        <v>0</v>
      </c>
      <c r="CJ183" s="32"/>
      <c r="CK183" s="32"/>
      <c r="CL183" s="32"/>
    </row>
    <row r="184" spans="1:90" ht="16.149999999999999" customHeight="1" x14ac:dyDescent="0.2">
      <c r="A184" s="860"/>
      <c r="B184" s="911" t="s">
        <v>206</v>
      </c>
      <c r="C184" s="911"/>
      <c r="D184" s="386">
        <f t="shared" si="103"/>
        <v>1440</v>
      </c>
      <c r="E184" s="453">
        <f t="shared" si="104"/>
        <v>694</v>
      </c>
      <c r="F184" s="454">
        <f t="shared" si="105"/>
        <v>746</v>
      </c>
      <c r="G184" s="613">
        <f>SUM(ENERO:DICIEMBRE!G184)</f>
        <v>24</v>
      </c>
      <c r="H184" s="613">
        <f>SUM(ENERO:DICIEMBRE!H184)</f>
        <v>23</v>
      </c>
      <c r="I184" s="613">
        <f>SUM(ENERO:DICIEMBRE!I184)</f>
        <v>8</v>
      </c>
      <c r="J184" s="613">
        <f>SUM(ENERO:DICIEMBRE!J184)</f>
        <v>4</v>
      </c>
      <c r="K184" s="613">
        <f>SUM(ENERO:DICIEMBRE!K184)</f>
        <v>6</v>
      </c>
      <c r="L184" s="613">
        <f>SUM(ENERO:DICIEMBRE!L184)</f>
        <v>8</v>
      </c>
      <c r="M184" s="613">
        <f>SUM(ENERO:DICIEMBRE!M184)</f>
        <v>15</v>
      </c>
      <c r="N184" s="613">
        <f>SUM(ENERO:DICIEMBRE!N184)</f>
        <v>5</v>
      </c>
      <c r="O184" s="613">
        <f>SUM(ENERO:DICIEMBRE!O184)</f>
        <v>74</v>
      </c>
      <c r="P184" s="613">
        <f>SUM(ENERO:DICIEMBRE!P184)</f>
        <v>67</v>
      </c>
      <c r="Q184" s="613">
        <f>SUM(ENERO:DICIEMBRE!Q184)</f>
        <v>160</v>
      </c>
      <c r="R184" s="613">
        <f>SUM(ENERO:DICIEMBRE!R184)</f>
        <v>196</v>
      </c>
      <c r="S184" s="613">
        <f>SUM(ENERO:DICIEMBRE!S184)</f>
        <v>339</v>
      </c>
      <c r="T184" s="613">
        <f>SUM(ENERO:DICIEMBRE!T184)</f>
        <v>390</v>
      </c>
      <c r="U184" s="613">
        <f>SUM(ENERO:DICIEMBRE!U184)</f>
        <v>68</v>
      </c>
      <c r="V184" s="613">
        <f>SUM(ENERO:DICIEMBRE!V184)</f>
        <v>53</v>
      </c>
      <c r="W184" s="613">
        <f>SUM(ENERO:DICIEMBRE!W184)</f>
        <v>0</v>
      </c>
      <c r="X184" s="613">
        <f>SUM(ENERO:DICIEMBRE!X184)</f>
        <v>7</v>
      </c>
      <c r="Y184" s="613">
        <f>SUM(ENERO:DICIEMBRE!Y184)</f>
        <v>0</v>
      </c>
      <c r="Z184" s="613">
        <f>SUM(ENERO:DICIEMBRE!Z184)</f>
        <v>0</v>
      </c>
      <c r="AA184" s="225" t="str">
        <f t="shared" si="106"/>
        <v/>
      </c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8"/>
      <c r="BV184" s="3"/>
      <c r="BW184" s="3"/>
      <c r="CA184" s="31" t="str">
        <f t="shared" si="107"/>
        <v/>
      </c>
      <c r="CB184" s="31" t="str">
        <f t="shared" si="108"/>
        <v/>
      </c>
      <c r="CC184" s="31" t="str">
        <f t="shared" si="109"/>
        <v/>
      </c>
      <c r="CD184" s="31"/>
      <c r="CE184" s="31"/>
      <c r="CF184" s="31"/>
      <c r="CG184" s="32">
        <f t="shared" si="110"/>
        <v>0</v>
      </c>
      <c r="CH184" s="32">
        <f t="shared" si="111"/>
        <v>0</v>
      </c>
      <c r="CI184" s="32">
        <f t="shared" si="112"/>
        <v>0</v>
      </c>
      <c r="CJ184" s="32"/>
      <c r="CK184" s="32"/>
      <c r="CL184" s="32"/>
    </row>
    <row r="185" spans="1:90" ht="16.149999999999999" customHeight="1" x14ac:dyDescent="0.2">
      <c r="A185" s="860"/>
      <c r="B185" s="911" t="s">
        <v>207</v>
      </c>
      <c r="C185" s="911"/>
      <c r="D185" s="386">
        <f t="shared" si="103"/>
        <v>598</v>
      </c>
      <c r="E185" s="453">
        <f t="shared" si="104"/>
        <v>259</v>
      </c>
      <c r="F185" s="454">
        <f t="shared" si="105"/>
        <v>339</v>
      </c>
      <c r="G185" s="613">
        <f>SUM(ENERO:DICIEMBRE!G185)</f>
        <v>22</v>
      </c>
      <c r="H185" s="613">
        <f>SUM(ENERO:DICIEMBRE!H185)</f>
        <v>15</v>
      </c>
      <c r="I185" s="613">
        <f>SUM(ENERO:DICIEMBRE!I185)</f>
        <v>6</v>
      </c>
      <c r="J185" s="613">
        <f>SUM(ENERO:DICIEMBRE!J185)</f>
        <v>4</v>
      </c>
      <c r="K185" s="613">
        <f>SUM(ENERO:DICIEMBRE!K185)</f>
        <v>3</v>
      </c>
      <c r="L185" s="613">
        <f>SUM(ENERO:DICIEMBRE!L185)</f>
        <v>1</v>
      </c>
      <c r="M185" s="613">
        <f>SUM(ENERO:DICIEMBRE!M185)</f>
        <v>4</v>
      </c>
      <c r="N185" s="613">
        <f>SUM(ENERO:DICIEMBRE!N185)</f>
        <v>3</v>
      </c>
      <c r="O185" s="613">
        <f>SUM(ENERO:DICIEMBRE!O185)</f>
        <v>27</v>
      </c>
      <c r="P185" s="613">
        <f>SUM(ENERO:DICIEMBRE!P185)</f>
        <v>25</v>
      </c>
      <c r="Q185" s="613">
        <f>SUM(ENERO:DICIEMBRE!Q185)</f>
        <v>61</v>
      </c>
      <c r="R185" s="613">
        <f>SUM(ENERO:DICIEMBRE!R185)</f>
        <v>94</v>
      </c>
      <c r="S185" s="613">
        <f>SUM(ENERO:DICIEMBRE!S185)</f>
        <v>126</v>
      </c>
      <c r="T185" s="613">
        <f>SUM(ENERO:DICIEMBRE!T185)</f>
        <v>174</v>
      </c>
      <c r="U185" s="613">
        <f>SUM(ENERO:DICIEMBRE!U185)</f>
        <v>10</v>
      </c>
      <c r="V185" s="613">
        <f>SUM(ENERO:DICIEMBRE!V185)</f>
        <v>23</v>
      </c>
      <c r="W185" s="613">
        <f>SUM(ENERO:DICIEMBRE!W185)</f>
        <v>0</v>
      </c>
      <c r="X185" s="613">
        <f>SUM(ENERO:DICIEMBRE!X185)</f>
        <v>1</v>
      </c>
      <c r="Y185" s="613">
        <f>SUM(ENERO:DICIEMBRE!Y185)</f>
        <v>0</v>
      </c>
      <c r="Z185" s="613">
        <f>SUM(ENERO:DICIEMBRE!Z185)</f>
        <v>0</v>
      </c>
      <c r="AA185" s="225" t="str">
        <f t="shared" si="106"/>
        <v/>
      </c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8"/>
      <c r="BV185" s="3"/>
      <c r="BW185" s="3"/>
      <c r="CA185" s="31" t="str">
        <f t="shared" si="107"/>
        <v/>
      </c>
      <c r="CB185" s="31" t="str">
        <f t="shared" si="108"/>
        <v/>
      </c>
      <c r="CC185" s="31" t="str">
        <f t="shared" si="109"/>
        <v/>
      </c>
      <c r="CD185" s="31"/>
      <c r="CE185" s="31"/>
      <c r="CF185" s="31"/>
      <c r="CG185" s="32">
        <f t="shared" si="110"/>
        <v>0</v>
      </c>
      <c r="CH185" s="32">
        <f t="shared" si="111"/>
        <v>0</v>
      </c>
      <c r="CI185" s="32">
        <f t="shared" si="112"/>
        <v>0</v>
      </c>
      <c r="CJ185" s="32"/>
      <c r="CK185" s="32"/>
      <c r="CL185" s="32"/>
    </row>
    <row r="186" spans="1:90" ht="16.149999999999999" customHeight="1" x14ac:dyDescent="0.2">
      <c r="A186" s="861"/>
      <c r="B186" s="912" t="s">
        <v>208</v>
      </c>
      <c r="C186" s="912"/>
      <c r="D186" s="461">
        <f t="shared" si="103"/>
        <v>383</v>
      </c>
      <c r="E186" s="462">
        <f t="shared" si="104"/>
        <v>159</v>
      </c>
      <c r="F186" s="463">
        <f t="shared" si="105"/>
        <v>224</v>
      </c>
      <c r="G186" s="613">
        <f>SUM(ENERO:DICIEMBRE!G186)</f>
        <v>13</v>
      </c>
      <c r="H186" s="613">
        <f>SUM(ENERO:DICIEMBRE!H186)</f>
        <v>13</v>
      </c>
      <c r="I186" s="613">
        <f>SUM(ENERO:DICIEMBRE!I186)</f>
        <v>3</v>
      </c>
      <c r="J186" s="613">
        <f>SUM(ENERO:DICIEMBRE!J186)</f>
        <v>1</v>
      </c>
      <c r="K186" s="613">
        <f>SUM(ENERO:DICIEMBRE!K186)</f>
        <v>4</v>
      </c>
      <c r="L186" s="613">
        <f>SUM(ENERO:DICIEMBRE!L186)</f>
        <v>2</v>
      </c>
      <c r="M186" s="613">
        <f>SUM(ENERO:DICIEMBRE!M186)</f>
        <v>2</v>
      </c>
      <c r="N186" s="613">
        <f>SUM(ENERO:DICIEMBRE!N186)</f>
        <v>3</v>
      </c>
      <c r="O186" s="613">
        <f>SUM(ENERO:DICIEMBRE!O186)</f>
        <v>17</v>
      </c>
      <c r="P186" s="613">
        <f>SUM(ENERO:DICIEMBRE!P186)</f>
        <v>13</v>
      </c>
      <c r="Q186" s="613">
        <f>SUM(ENERO:DICIEMBRE!Q186)</f>
        <v>37</v>
      </c>
      <c r="R186" s="613">
        <f>SUM(ENERO:DICIEMBRE!R186)</f>
        <v>58</v>
      </c>
      <c r="S186" s="613">
        <f>SUM(ENERO:DICIEMBRE!S186)</f>
        <v>74</v>
      </c>
      <c r="T186" s="613">
        <f>SUM(ENERO:DICIEMBRE!T186)</f>
        <v>112</v>
      </c>
      <c r="U186" s="613">
        <f>SUM(ENERO:DICIEMBRE!U186)</f>
        <v>9</v>
      </c>
      <c r="V186" s="613">
        <f>SUM(ENERO:DICIEMBRE!V186)</f>
        <v>22</v>
      </c>
      <c r="W186" s="613">
        <f>SUM(ENERO:DICIEMBRE!W186)</f>
        <v>0</v>
      </c>
      <c r="X186" s="613">
        <f>SUM(ENERO:DICIEMBRE!X186)</f>
        <v>2</v>
      </c>
      <c r="Y186" s="613">
        <f>SUM(ENERO:DICIEMBRE!Y186)</f>
        <v>0</v>
      </c>
      <c r="Z186" s="613">
        <f>SUM(ENERO:DICIEMBRE!Z186)</f>
        <v>0</v>
      </c>
      <c r="AA186" s="225" t="str">
        <f t="shared" si="106"/>
        <v/>
      </c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8"/>
      <c r="BV186" s="3"/>
      <c r="BW186" s="3"/>
      <c r="CA186" s="31" t="str">
        <f t="shared" si="107"/>
        <v/>
      </c>
      <c r="CB186" s="31" t="str">
        <f t="shared" si="108"/>
        <v/>
      </c>
      <c r="CC186" s="31" t="str">
        <f t="shared" si="109"/>
        <v/>
      </c>
      <c r="CD186" s="31"/>
      <c r="CE186" s="31"/>
      <c r="CF186" s="31"/>
      <c r="CG186" s="32">
        <f t="shared" si="110"/>
        <v>0</v>
      </c>
      <c r="CH186" s="32">
        <f t="shared" si="111"/>
        <v>0</v>
      </c>
      <c r="CI186" s="32">
        <f t="shared" si="112"/>
        <v>0</v>
      </c>
      <c r="CJ186" s="32"/>
      <c r="CK186" s="32"/>
      <c r="CL186" s="32"/>
    </row>
    <row r="187" spans="1:90" ht="16.149999999999999" customHeight="1" x14ac:dyDescent="0.2">
      <c r="A187" s="859" t="s">
        <v>78</v>
      </c>
      <c r="B187" s="914" t="s">
        <v>205</v>
      </c>
      <c r="C187" s="914"/>
      <c r="D187" s="378">
        <f t="shared" si="103"/>
        <v>477</v>
      </c>
      <c r="E187" s="464">
        <f t="shared" si="104"/>
        <v>122</v>
      </c>
      <c r="F187" s="465">
        <f t="shared" si="105"/>
        <v>355</v>
      </c>
      <c r="G187" s="613">
        <f>SUM(ENERO:DICIEMBRE!G187)</f>
        <v>0</v>
      </c>
      <c r="H187" s="613">
        <f>SUM(ENERO:DICIEMBRE!H187)</f>
        <v>0</v>
      </c>
      <c r="I187" s="613">
        <f>SUM(ENERO:DICIEMBRE!I187)</f>
        <v>0</v>
      </c>
      <c r="J187" s="613">
        <f>SUM(ENERO:DICIEMBRE!J187)</f>
        <v>1</v>
      </c>
      <c r="K187" s="613">
        <f>SUM(ENERO:DICIEMBRE!K187)</f>
        <v>2</v>
      </c>
      <c r="L187" s="613">
        <f>SUM(ENERO:DICIEMBRE!L187)</f>
        <v>0</v>
      </c>
      <c r="M187" s="613">
        <f>SUM(ENERO:DICIEMBRE!M187)</f>
        <v>7</v>
      </c>
      <c r="N187" s="613">
        <f>SUM(ENERO:DICIEMBRE!N187)</f>
        <v>8</v>
      </c>
      <c r="O187" s="613">
        <f>SUM(ENERO:DICIEMBRE!O187)</f>
        <v>17</v>
      </c>
      <c r="P187" s="613">
        <f>SUM(ENERO:DICIEMBRE!P187)</f>
        <v>16</v>
      </c>
      <c r="Q187" s="613">
        <f>SUM(ENERO:DICIEMBRE!Q187)</f>
        <v>23</v>
      </c>
      <c r="R187" s="613">
        <f>SUM(ENERO:DICIEMBRE!R187)</f>
        <v>38</v>
      </c>
      <c r="S187" s="613">
        <f>SUM(ENERO:DICIEMBRE!S187)</f>
        <v>63</v>
      </c>
      <c r="T187" s="613">
        <f>SUM(ENERO:DICIEMBRE!T187)</f>
        <v>278</v>
      </c>
      <c r="U187" s="613">
        <f>SUM(ENERO:DICIEMBRE!U187)</f>
        <v>10</v>
      </c>
      <c r="V187" s="613">
        <f>SUM(ENERO:DICIEMBRE!V187)</f>
        <v>14</v>
      </c>
      <c r="W187" s="613">
        <f>SUM(ENERO:DICIEMBRE!W187)</f>
        <v>12</v>
      </c>
      <c r="X187" s="613">
        <f>SUM(ENERO:DICIEMBRE!X187)</f>
        <v>5</v>
      </c>
      <c r="Y187" s="613">
        <f>SUM(ENERO:DICIEMBRE!Y187)</f>
        <v>0</v>
      </c>
      <c r="Z187" s="613">
        <f>SUM(ENERO:DICIEMBRE!Z187)</f>
        <v>0</v>
      </c>
      <c r="AA187" s="225" t="str">
        <f t="shared" si="106"/>
        <v/>
      </c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8"/>
      <c r="BV187" s="3"/>
      <c r="BW187" s="3"/>
      <c r="CA187" s="31" t="str">
        <f t="shared" si="107"/>
        <v/>
      </c>
      <c r="CB187" s="31" t="str">
        <f t="shared" si="108"/>
        <v/>
      </c>
      <c r="CC187" s="31" t="str">
        <f t="shared" si="109"/>
        <v/>
      </c>
      <c r="CD187" s="31"/>
      <c r="CE187" s="31"/>
      <c r="CF187" s="31"/>
      <c r="CG187" s="32">
        <f t="shared" si="110"/>
        <v>0</v>
      </c>
      <c r="CH187" s="32">
        <f t="shared" si="111"/>
        <v>0</v>
      </c>
      <c r="CI187" s="32">
        <f t="shared" si="112"/>
        <v>0</v>
      </c>
      <c r="CJ187" s="32"/>
      <c r="CK187" s="32"/>
      <c r="CL187" s="32"/>
    </row>
    <row r="188" spans="1:90" ht="16.149999999999999" customHeight="1" x14ac:dyDescent="0.2">
      <c r="A188" s="860"/>
      <c r="B188" s="911" t="s">
        <v>206</v>
      </c>
      <c r="C188" s="911"/>
      <c r="D188" s="386">
        <f t="shared" si="103"/>
        <v>1101</v>
      </c>
      <c r="E188" s="453">
        <f t="shared" si="104"/>
        <v>279</v>
      </c>
      <c r="F188" s="454">
        <f t="shared" si="105"/>
        <v>822</v>
      </c>
      <c r="G188" s="613">
        <f>SUM(ENERO:DICIEMBRE!G188)</f>
        <v>1</v>
      </c>
      <c r="H188" s="613">
        <f>SUM(ENERO:DICIEMBRE!H188)</f>
        <v>0</v>
      </c>
      <c r="I188" s="613">
        <f>SUM(ENERO:DICIEMBRE!I188)</f>
        <v>0</v>
      </c>
      <c r="J188" s="613">
        <f>SUM(ENERO:DICIEMBRE!J188)</f>
        <v>0</v>
      </c>
      <c r="K188" s="613">
        <f>SUM(ENERO:DICIEMBRE!K188)</f>
        <v>2</v>
      </c>
      <c r="L188" s="613">
        <f>SUM(ENERO:DICIEMBRE!L188)</f>
        <v>0</v>
      </c>
      <c r="M188" s="613">
        <f>SUM(ENERO:DICIEMBRE!M188)</f>
        <v>11</v>
      </c>
      <c r="N188" s="613">
        <f>SUM(ENERO:DICIEMBRE!N188)</f>
        <v>13</v>
      </c>
      <c r="O188" s="613">
        <f>SUM(ENERO:DICIEMBRE!O188)</f>
        <v>39</v>
      </c>
      <c r="P188" s="613">
        <f>SUM(ENERO:DICIEMBRE!P188)</f>
        <v>37</v>
      </c>
      <c r="Q188" s="613">
        <f>SUM(ENERO:DICIEMBRE!Q188)</f>
        <v>58</v>
      </c>
      <c r="R188" s="613">
        <f>SUM(ENERO:DICIEMBRE!R188)</f>
        <v>85</v>
      </c>
      <c r="S188" s="613">
        <f>SUM(ENERO:DICIEMBRE!S188)</f>
        <v>146</v>
      </c>
      <c r="T188" s="613">
        <f>SUM(ENERO:DICIEMBRE!T188)</f>
        <v>652</v>
      </c>
      <c r="U188" s="613">
        <f>SUM(ENERO:DICIEMBRE!U188)</f>
        <v>22</v>
      </c>
      <c r="V188" s="613">
        <f>SUM(ENERO:DICIEMBRE!V188)</f>
        <v>35</v>
      </c>
      <c r="W188" s="613">
        <f>SUM(ENERO:DICIEMBRE!W188)</f>
        <v>20</v>
      </c>
      <c r="X188" s="613">
        <f>SUM(ENERO:DICIEMBRE!X188)</f>
        <v>16</v>
      </c>
      <c r="Y188" s="613">
        <f>SUM(ENERO:DICIEMBRE!Y188)</f>
        <v>0</v>
      </c>
      <c r="Z188" s="613">
        <f>SUM(ENERO:DICIEMBRE!Z188)</f>
        <v>0</v>
      </c>
      <c r="AA188" s="225" t="str">
        <f t="shared" si="106"/>
        <v/>
      </c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8"/>
      <c r="BV188" s="3"/>
      <c r="BW188" s="3"/>
      <c r="CA188" s="31" t="str">
        <f t="shared" si="107"/>
        <v/>
      </c>
      <c r="CB188" s="31" t="str">
        <f t="shared" si="108"/>
        <v/>
      </c>
      <c r="CC188" s="31" t="str">
        <f t="shared" si="109"/>
        <v/>
      </c>
      <c r="CD188" s="31"/>
      <c r="CE188" s="31"/>
      <c r="CF188" s="31"/>
      <c r="CG188" s="32">
        <f t="shared" si="110"/>
        <v>0</v>
      </c>
      <c r="CH188" s="32">
        <f t="shared" si="111"/>
        <v>0</v>
      </c>
      <c r="CI188" s="32">
        <f t="shared" si="112"/>
        <v>0</v>
      </c>
      <c r="CJ188" s="32"/>
      <c r="CK188" s="32"/>
      <c r="CL188" s="32"/>
    </row>
    <row r="189" spans="1:90" ht="16.149999999999999" customHeight="1" x14ac:dyDescent="0.2">
      <c r="A189" s="860"/>
      <c r="B189" s="911" t="s">
        <v>207</v>
      </c>
      <c r="C189" s="911"/>
      <c r="D189" s="386">
        <f t="shared" si="103"/>
        <v>470</v>
      </c>
      <c r="E189" s="453">
        <f t="shared" si="104"/>
        <v>128</v>
      </c>
      <c r="F189" s="454">
        <f t="shared" si="105"/>
        <v>342</v>
      </c>
      <c r="G189" s="613">
        <f>SUM(ENERO:DICIEMBRE!G189)</f>
        <v>0</v>
      </c>
      <c r="H189" s="613">
        <f>SUM(ENERO:DICIEMBRE!H189)</f>
        <v>0</v>
      </c>
      <c r="I189" s="613">
        <f>SUM(ENERO:DICIEMBRE!I189)</f>
        <v>0</v>
      </c>
      <c r="J189" s="613">
        <f>SUM(ENERO:DICIEMBRE!J189)</f>
        <v>0</v>
      </c>
      <c r="K189" s="613">
        <f>SUM(ENERO:DICIEMBRE!K189)</f>
        <v>0</v>
      </c>
      <c r="L189" s="613">
        <f>SUM(ENERO:DICIEMBRE!L189)</f>
        <v>0</v>
      </c>
      <c r="M189" s="613">
        <f>SUM(ENERO:DICIEMBRE!M189)</f>
        <v>8</v>
      </c>
      <c r="N189" s="613">
        <f>SUM(ENERO:DICIEMBRE!N189)</f>
        <v>7</v>
      </c>
      <c r="O189" s="613">
        <f>SUM(ENERO:DICIEMBRE!O189)</f>
        <v>17</v>
      </c>
      <c r="P189" s="613">
        <f>SUM(ENERO:DICIEMBRE!P189)</f>
        <v>13</v>
      </c>
      <c r="Q189" s="613">
        <f>SUM(ENERO:DICIEMBRE!Q189)</f>
        <v>24</v>
      </c>
      <c r="R189" s="613">
        <f>SUM(ENERO:DICIEMBRE!R189)</f>
        <v>38</v>
      </c>
      <c r="S189" s="613">
        <f>SUM(ENERO:DICIEMBRE!S189)</f>
        <v>71</v>
      </c>
      <c r="T189" s="613">
        <f>SUM(ENERO:DICIEMBRE!T189)</f>
        <v>273</v>
      </c>
      <c r="U189" s="613">
        <f>SUM(ENERO:DICIEMBRE!U189)</f>
        <v>8</v>
      </c>
      <c r="V189" s="613">
        <f>SUM(ENERO:DICIEMBRE!V189)</f>
        <v>11</v>
      </c>
      <c r="W189" s="613">
        <f>SUM(ENERO:DICIEMBRE!W189)</f>
        <v>11</v>
      </c>
      <c r="X189" s="613">
        <f>SUM(ENERO:DICIEMBRE!X189)</f>
        <v>6</v>
      </c>
      <c r="Y189" s="613">
        <f>SUM(ENERO:DICIEMBRE!Y189)</f>
        <v>0</v>
      </c>
      <c r="Z189" s="613">
        <f>SUM(ENERO:DICIEMBRE!Z189)</f>
        <v>0</v>
      </c>
      <c r="AA189" s="225" t="str">
        <f t="shared" si="106"/>
        <v/>
      </c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8"/>
      <c r="BV189" s="3"/>
      <c r="BW189" s="3"/>
      <c r="CA189" s="31" t="str">
        <f t="shared" si="107"/>
        <v/>
      </c>
      <c r="CB189" s="31" t="str">
        <f t="shared" si="108"/>
        <v/>
      </c>
      <c r="CC189" s="31" t="str">
        <f t="shared" si="109"/>
        <v/>
      </c>
      <c r="CD189" s="31"/>
      <c r="CE189" s="31"/>
      <c r="CF189" s="31"/>
      <c r="CG189" s="32">
        <f t="shared" si="110"/>
        <v>0</v>
      </c>
      <c r="CH189" s="32">
        <f t="shared" si="111"/>
        <v>0</v>
      </c>
      <c r="CI189" s="32">
        <f t="shared" si="112"/>
        <v>0</v>
      </c>
      <c r="CJ189" s="32"/>
      <c r="CK189" s="32"/>
      <c r="CL189" s="32"/>
    </row>
    <row r="190" spans="1:90" ht="16.149999999999999" customHeight="1" x14ac:dyDescent="0.2">
      <c r="A190" s="861"/>
      <c r="B190" s="912" t="s">
        <v>208</v>
      </c>
      <c r="C190" s="912"/>
      <c r="D190" s="461">
        <f t="shared" si="103"/>
        <v>442</v>
      </c>
      <c r="E190" s="462">
        <f t="shared" si="104"/>
        <v>113</v>
      </c>
      <c r="F190" s="463">
        <f t="shared" si="105"/>
        <v>329</v>
      </c>
      <c r="G190" s="613">
        <f>SUM(ENERO:DICIEMBRE!G190)</f>
        <v>0</v>
      </c>
      <c r="H190" s="613">
        <f>SUM(ENERO:DICIEMBRE!H190)</f>
        <v>0</v>
      </c>
      <c r="I190" s="613">
        <f>SUM(ENERO:DICIEMBRE!I190)</f>
        <v>0</v>
      </c>
      <c r="J190" s="613">
        <f>SUM(ENERO:DICIEMBRE!J190)</f>
        <v>0</v>
      </c>
      <c r="K190" s="613">
        <f>SUM(ENERO:DICIEMBRE!K190)</f>
        <v>0</v>
      </c>
      <c r="L190" s="613">
        <f>SUM(ENERO:DICIEMBRE!L190)</f>
        <v>0</v>
      </c>
      <c r="M190" s="613">
        <f>SUM(ENERO:DICIEMBRE!M190)</f>
        <v>8</v>
      </c>
      <c r="N190" s="613">
        <f>SUM(ENERO:DICIEMBRE!N190)</f>
        <v>5</v>
      </c>
      <c r="O190" s="613">
        <f>SUM(ENERO:DICIEMBRE!O190)</f>
        <v>13</v>
      </c>
      <c r="P190" s="613">
        <f>SUM(ENERO:DICIEMBRE!P190)</f>
        <v>17</v>
      </c>
      <c r="Q190" s="613">
        <f>SUM(ENERO:DICIEMBRE!Q190)</f>
        <v>20</v>
      </c>
      <c r="R190" s="613">
        <f>SUM(ENERO:DICIEMBRE!R190)</f>
        <v>33</v>
      </c>
      <c r="S190" s="613">
        <f>SUM(ENERO:DICIEMBRE!S190)</f>
        <v>62</v>
      </c>
      <c r="T190" s="613">
        <f>SUM(ENERO:DICIEMBRE!T190)</f>
        <v>261</v>
      </c>
      <c r="U190" s="613">
        <f>SUM(ENERO:DICIEMBRE!U190)</f>
        <v>10</v>
      </c>
      <c r="V190" s="613">
        <f>SUM(ENERO:DICIEMBRE!V190)</f>
        <v>13</v>
      </c>
      <c r="W190" s="613">
        <f>SUM(ENERO:DICIEMBRE!W190)</f>
        <v>12</v>
      </c>
      <c r="X190" s="613">
        <f>SUM(ENERO:DICIEMBRE!X190)</f>
        <v>8</v>
      </c>
      <c r="Y190" s="613">
        <f>SUM(ENERO:DICIEMBRE!Y190)</f>
        <v>0</v>
      </c>
      <c r="Z190" s="613">
        <f>SUM(ENERO:DICIEMBRE!Z190)</f>
        <v>0</v>
      </c>
      <c r="AA190" s="225" t="str">
        <f t="shared" si="106"/>
        <v/>
      </c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8"/>
      <c r="BV190" s="3"/>
      <c r="BW190" s="3"/>
      <c r="CA190" s="31" t="str">
        <f t="shared" si="107"/>
        <v/>
      </c>
      <c r="CB190" s="31" t="str">
        <f t="shared" si="108"/>
        <v/>
      </c>
      <c r="CC190" s="31" t="str">
        <f t="shared" si="109"/>
        <v/>
      </c>
      <c r="CD190" s="31"/>
      <c r="CE190" s="31"/>
      <c r="CF190" s="31"/>
      <c r="CG190" s="32">
        <f t="shared" si="110"/>
        <v>0</v>
      </c>
      <c r="CH190" s="32">
        <f t="shared" si="111"/>
        <v>0</v>
      </c>
      <c r="CI190" s="32">
        <f t="shared" si="112"/>
        <v>0</v>
      </c>
      <c r="CJ190" s="32"/>
      <c r="CK190" s="32"/>
      <c r="CL190" s="32"/>
    </row>
    <row r="191" spans="1:90" ht="16.149999999999999" customHeight="1" x14ac:dyDescent="0.2">
      <c r="A191" s="859" t="s">
        <v>210</v>
      </c>
      <c r="B191" s="914" t="s">
        <v>205</v>
      </c>
      <c r="C191" s="914"/>
      <c r="D191" s="378">
        <f t="shared" si="103"/>
        <v>300</v>
      </c>
      <c r="E191" s="464">
        <f>SUM(G191+I191+K191+M191+O191+Q191+U191)</f>
        <v>162</v>
      </c>
      <c r="F191" s="465">
        <f>SUM(H191+J191+L191+N191+P191+R191+V191)</f>
        <v>138</v>
      </c>
      <c r="G191" s="613">
        <f>SUM(ENERO:DICIEMBRE!G191)</f>
        <v>54</v>
      </c>
      <c r="H191" s="613">
        <f>SUM(ENERO:DICIEMBRE!H191)</f>
        <v>55</v>
      </c>
      <c r="I191" s="613">
        <f>SUM(ENERO:DICIEMBRE!I191)</f>
        <v>23</v>
      </c>
      <c r="J191" s="613">
        <f>SUM(ENERO:DICIEMBRE!J191)</f>
        <v>17</v>
      </c>
      <c r="K191" s="613">
        <f>SUM(ENERO:DICIEMBRE!K191)</f>
        <v>18</v>
      </c>
      <c r="L191" s="613">
        <f>SUM(ENERO:DICIEMBRE!L191)</f>
        <v>18</v>
      </c>
      <c r="M191" s="613">
        <f>SUM(ENERO:DICIEMBRE!M191)</f>
        <v>6</v>
      </c>
      <c r="N191" s="613">
        <f>SUM(ENERO:DICIEMBRE!N191)</f>
        <v>6</v>
      </c>
      <c r="O191" s="613">
        <f>SUM(ENERO:DICIEMBRE!O191)</f>
        <v>50</v>
      </c>
      <c r="P191" s="613">
        <f>SUM(ENERO:DICIEMBRE!P191)</f>
        <v>31</v>
      </c>
      <c r="Q191" s="613">
        <f>SUM(ENERO:DICIEMBRE!Q191)</f>
        <v>11</v>
      </c>
      <c r="R191" s="613">
        <f>SUM(ENERO:DICIEMBRE!R191)</f>
        <v>11</v>
      </c>
      <c r="S191" s="466"/>
      <c r="T191" s="467"/>
      <c r="U191" s="466"/>
      <c r="V191" s="468"/>
      <c r="W191" s="469"/>
      <c r="X191" s="470"/>
      <c r="Y191" s="613">
        <f>SUM(ENERO:DICIEMBRE!Y191)</f>
        <v>0</v>
      </c>
      <c r="Z191" s="613">
        <f>SUM(ENERO:DICIEMBRE!Z191)</f>
        <v>0</v>
      </c>
      <c r="AA191" s="225" t="str">
        <f t="shared" si="106"/>
        <v/>
      </c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8"/>
      <c r="BV191" s="3"/>
      <c r="BW191" s="3"/>
      <c r="CA191" s="31"/>
      <c r="CB191" s="31" t="str">
        <f t="shared" si="108"/>
        <v/>
      </c>
      <c r="CC191" s="31"/>
      <c r="CD191" s="31"/>
      <c r="CE191" s="31"/>
      <c r="CF191" s="31"/>
      <c r="CG191" s="32"/>
      <c r="CH191" s="32">
        <f t="shared" si="111"/>
        <v>0</v>
      </c>
      <c r="CI191" s="32"/>
      <c r="CJ191" s="32"/>
      <c r="CK191" s="32"/>
      <c r="CL191" s="32"/>
    </row>
    <row r="192" spans="1:90" ht="16.149999999999999" customHeight="1" x14ac:dyDescent="0.2">
      <c r="A192" s="860"/>
      <c r="B192" s="911" t="s">
        <v>206</v>
      </c>
      <c r="C192" s="911"/>
      <c r="D192" s="386">
        <f t="shared" si="103"/>
        <v>1027</v>
      </c>
      <c r="E192" s="453">
        <f>SUM(G192+I192+K192+M192+O192+Q192+U192)</f>
        <v>512</v>
      </c>
      <c r="F192" s="454">
        <f>SUM(H192+J192+L192+N192+P192+R192+V192)</f>
        <v>515</v>
      </c>
      <c r="G192" s="613">
        <f>SUM(ENERO:DICIEMBRE!G192)</f>
        <v>203</v>
      </c>
      <c r="H192" s="613">
        <f>SUM(ENERO:DICIEMBRE!H192)</f>
        <v>234</v>
      </c>
      <c r="I192" s="613">
        <f>SUM(ENERO:DICIEMBRE!I192)</f>
        <v>70</v>
      </c>
      <c r="J192" s="613">
        <f>SUM(ENERO:DICIEMBRE!J192)</f>
        <v>59</v>
      </c>
      <c r="K192" s="613">
        <f>SUM(ENERO:DICIEMBRE!K192)</f>
        <v>30</v>
      </c>
      <c r="L192" s="613">
        <f>SUM(ENERO:DICIEMBRE!L192)</f>
        <v>59</v>
      </c>
      <c r="M192" s="613">
        <f>SUM(ENERO:DICIEMBRE!M192)</f>
        <v>20</v>
      </c>
      <c r="N192" s="613">
        <f>SUM(ENERO:DICIEMBRE!N192)</f>
        <v>11</v>
      </c>
      <c r="O192" s="613">
        <f>SUM(ENERO:DICIEMBRE!O192)</f>
        <v>157</v>
      </c>
      <c r="P192" s="613">
        <f>SUM(ENERO:DICIEMBRE!P192)</f>
        <v>132</v>
      </c>
      <c r="Q192" s="613">
        <f>SUM(ENERO:DICIEMBRE!Q192)</f>
        <v>32</v>
      </c>
      <c r="R192" s="613">
        <f>SUM(ENERO:DICIEMBRE!R192)</f>
        <v>20</v>
      </c>
      <c r="S192" s="471"/>
      <c r="T192" s="472"/>
      <c r="U192" s="471"/>
      <c r="V192" s="473"/>
      <c r="W192" s="474"/>
      <c r="X192" s="475"/>
      <c r="Y192" s="613">
        <f>SUM(ENERO:DICIEMBRE!Y192)</f>
        <v>0</v>
      </c>
      <c r="Z192" s="613">
        <f>SUM(ENERO:DICIEMBRE!Z192)</f>
        <v>0</v>
      </c>
      <c r="AA192" s="225" t="str">
        <f t="shared" si="106"/>
        <v/>
      </c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8"/>
      <c r="BV192" s="3"/>
      <c r="BW192" s="3"/>
      <c r="CA192" s="31"/>
      <c r="CB192" s="31" t="str">
        <f t="shared" si="108"/>
        <v/>
      </c>
      <c r="CC192" s="31"/>
      <c r="CD192" s="31"/>
      <c r="CE192" s="31"/>
      <c r="CF192" s="31"/>
      <c r="CG192" s="32"/>
      <c r="CH192" s="32">
        <f t="shared" si="111"/>
        <v>0</v>
      </c>
      <c r="CI192" s="32"/>
      <c r="CJ192" s="32"/>
      <c r="CK192" s="32"/>
      <c r="CL192" s="32"/>
    </row>
    <row r="193" spans="1:90" ht="16.149999999999999" customHeight="1" x14ac:dyDescent="0.2">
      <c r="A193" s="860"/>
      <c r="B193" s="911" t="s">
        <v>207</v>
      </c>
      <c r="C193" s="911"/>
      <c r="D193" s="386">
        <f t="shared" si="103"/>
        <v>327</v>
      </c>
      <c r="E193" s="453">
        <f t="shared" ref="E193:F227" si="113">SUM(G193+I193+K193+M193+O193+Q193+S193+U193)</f>
        <v>173</v>
      </c>
      <c r="F193" s="454">
        <f t="shared" ref="F193:F226" si="114">SUM(H193+J193+L193+N193+P193+R193+T193+V193)</f>
        <v>154</v>
      </c>
      <c r="G193" s="613">
        <f>SUM(ENERO:DICIEMBRE!G193)</f>
        <v>68</v>
      </c>
      <c r="H193" s="613">
        <f>SUM(ENERO:DICIEMBRE!H193)</f>
        <v>65</v>
      </c>
      <c r="I193" s="613">
        <f>SUM(ENERO:DICIEMBRE!I193)</f>
        <v>30</v>
      </c>
      <c r="J193" s="613">
        <f>SUM(ENERO:DICIEMBRE!J193)</f>
        <v>26</v>
      </c>
      <c r="K193" s="613">
        <f>SUM(ENERO:DICIEMBRE!K193)</f>
        <v>15</v>
      </c>
      <c r="L193" s="613">
        <f>SUM(ENERO:DICIEMBRE!L193)</f>
        <v>18</v>
      </c>
      <c r="M193" s="613">
        <f>SUM(ENERO:DICIEMBRE!M193)</f>
        <v>5</v>
      </c>
      <c r="N193" s="613">
        <f>SUM(ENERO:DICIEMBRE!N193)</f>
        <v>4</v>
      </c>
      <c r="O193" s="613">
        <f>SUM(ENERO:DICIEMBRE!O193)</f>
        <v>46</v>
      </c>
      <c r="P193" s="613">
        <f>SUM(ENERO:DICIEMBRE!P193)</f>
        <v>37</v>
      </c>
      <c r="Q193" s="613">
        <f>SUM(ENERO:DICIEMBRE!Q193)</f>
        <v>9</v>
      </c>
      <c r="R193" s="613">
        <f>SUM(ENERO:DICIEMBRE!R193)</f>
        <v>4</v>
      </c>
      <c r="S193" s="471"/>
      <c r="T193" s="472"/>
      <c r="U193" s="471"/>
      <c r="V193" s="473"/>
      <c r="W193" s="474"/>
      <c r="X193" s="475"/>
      <c r="Y193" s="613">
        <f>SUM(ENERO:DICIEMBRE!Y193)</f>
        <v>0</v>
      </c>
      <c r="Z193" s="613">
        <f>SUM(ENERO:DICIEMBRE!Z193)</f>
        <v>0</v>
      </c>
      <c r="AA193" s="225" t="str">
        <f t="shared" si="106"/>
        <v/>
      </c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8"/>
      <c r="BV193" s="3"/>
      <c r="BW193" s="3"/>
      <c r="CA193" s="31"/>
      <c r="CB193" s="31" t="str">
        <f t="shared" si="108"/>
        <v/>
      </c>
      <c r="CC193" s="31"/>
      <c r="CD193" s="31"/>
      <c r="CE193" s="31"/>
      <c r="CF193" s="31"/>
      <c r="CG193" s="32"/>
      <c r="CH193" s="32">
        <f t="shared" si="111"/>
        <v>0</v>
      </c>
      <c r="CI193" s="32"/>
      <c r="CJ193" s="32"/>
      <c r="CK193" s="32"/>
      <c r="CL193" s="32"/>
    </row>
    <row r="194" spans="1:90" ht="16.149999999999999" customHeight="1" x14ac:dyDescent="0.2">
      <c r="A194" s="861"/>
      <c r="B194" s="912" t="s">
        <v>208</v>
      </c>
      <c r="C194" s="912"/>
      <c r="D194" s="461">
        <f t="shared" si="103"/>
        <v>249</v>
      </c>
      <c r="E194" s="462">
        <f t="shared" si="113"/>
        <v>129</v>
      </c>
      <c r="F194" s="463">
        <f t="shared" si="114"/>
        <v>120</v>
      </c>
      <c r="G194" s="613">
        <f>SUM(ENERO:DICIEMBRE!G194)</f>
        <v>45</v>
      </c>
      <c r="H194" s="613">
        <f>SUM(ENERO:DICIEMBRE!H194)</f>
        <v>39</v>
      </c>
      <c r="I194" s="613">
        <f>SUM(ENERO:DICIEMBRE!I194)</f>
        <v>25</v>
      </c>
      <c r="J194" s="613">
        <f>SUM(ENERO:DICIEMBRE!J194)</f>
        <v>21</v>
      </c>
      <c r="K194" s="613">
        <f>SUM(ENERO:DICIEMBRE!K194)</f>
        <v>16</v>
      </c>
      <c r="L194" s="613">
        <f>SUM(ENERO:DICIEMBRE!L194)</f>
        <v>20</v>
      </c>
      <c r="M194" s="613">
        <f>SUM(ENERO:DICIEMBRE!M194)</f>
        <v>1</v>
      </c>
      <c r="N194" s="613">
        <f>SUM(ENERO:DICIEMBRE!N194)</f>
        <v>4</v>
      </c>
      <c r="O194" s="613">
        <f>SUM(ENERO:DICIEMBRE!O194)</f>
        <v>39</v>
      </c>
      <c r="P194" s="613">
        <f>SUM(ENERO:DICIEMBRE!P194)</f>
        <v>31</v>
      </c>
      <c r="Q194" s="613">
        <f>SUM(ENERO:DICIEMBRE!Q194)</f>
        <v>3</v>
      </c>
      <c r="R194" s="613">
        <f>SUM(ENERO:DICIEMBRE!R194)</f>
        <v>5</v>
      </c>
      <c r="S194" s="476"/>
      <c r="T194" s="477"/>
      <c r="U194" s="476"/>
      <c r="V194" s="478"/>
      <c r="W194" s="479"/>
      <c r="X194" s="480"/>
      <c r="Y194" s="613">
        <f>SUM(ENERO:DICIEMBRE!Y194)</f>
        <v>0</v>
      </c>
      <c r="Z194" s="613">
        <f>SUM(ENERO:DICIEMBRE!Z194)</f>
        <v>0</v>
      </c>
      <c r="AA194" s="225" t="str">
        <f t="shared" si="106"/>
        <v/>
      </c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8"/>
      <c r="BV194" s="3"/>
      <c r="BW194" s="3"/>
      <c r="CA194" s="31"/>
      <c r="CB194" s="31" t="str">
        <f t="shared" si="108"/>
        <v/>
      </c>
      <c r="CC194" s="31"/>
      <c r="CD194" s="31"/>
      <c r="CE194" s="31"/>
      <c r="CF194" s="31"/>
      <c r="CG194" s="32"/>
      <c r="CH194" s="32">
        <f t="shared" si="111"/>
        <v>0</v>
      </c>
      <c r="CI194" s="32"/>
      <c r="CJ194" s="32"/>
      <c r="CK194" s="32"/>
      <c r="CL194" s="32"/>
    </row>
    <row r="195" spans="1:90" ht="16.149999999999999" customHeight="1" x14ac:dyDescent="0.2">
      <c r="A195" s="859" t="s">
        <v>211</v>
      </c>
      <c r="B195" s="913" t="s">
        <v>205</v>
      </c>
      <c r="C195" s="913"/>
      <c r="D195" s="383">
        <f t="shared" si="103"/>
        <v>460</v>
      </c>
      <c r="E195" s="445">
        <f t="shared" si="113"/>
        <v>161</v>
      </c>
      <c r="F195" s="446">
        <f t="shared" si="114"/>
        <v>299</v>
      </c>
      <c r="G195" s="613">
        <f>SUM(ENERO:DICIEMBRE!G195)</f>
        <v>0</v>
      </c>
      <c r="H195" s="613">
        <f>SUM(ENERO:DICIEMBRE!H195)</f>
        <v>0</v>
      </c>
      <c r="I195" s="613">
        <f>SUM(ENERO:DICIEMBRE!I195)</f>
        <v>0</v>
      </c>
      <c r="J195" s="613">
        <f>SUM(ENERO:DICIEMBRE!J195)</f>
        <v>1</v>
      </c>
      <c r="K195" s="613">
        <f>SUM(ENERO:DICIEMBRE!K195)</f>
        <v>0</v>
      </c>
      <c r="L195" s="613">
        <f>SUM(ENERO:DICIEMBRE!L195)</f>
        <v>0</v>
      </c>
      <c r="M195" s="613">
        <f>SUM(ENERO:DICIEMBRE!M195)</f>
        <v>3</v>
      </c>
      <c r="N195" s="613">
        <f>SUM(ENERO:DICIEMBRE!N195)</f>
        <v>3</v>
      </c>
      <c r="O195" s="613">
        <f>SUM(ENERO:DICIEMBRE!O195)</f>
        <v>11</v>
      </c>
      <c r="P195" s="613">
        <f>SUM(ENERO:DICIEMBRE!P195)</f>
        <v>20</v>
      </c>
      <c r="Q195" s="613">
        <f>SUM(ENERO:DICIEMBRE!Q195)</f>
        <v>55</v>
      </c>
      <c r="R195" s="613">
        <f>SUM(ENERO:DICIEMBRE!R195)</f>
        <v>57</v>
      </c>
      <c r="S195" s="613">
        <f>SUM(ENERO:DICIEMBRE!S195)</f>
        <v>79</v>
      </c>
      <c r="T195" s="613">
        <f>SUM(ENERO:DICIEMBRE!T195)</f>
        <v>180</v>
      </c>
      <c r="U195" s="613">
        <f>SUM(ENERO:DICIEMBRE!U195)</f>
        <v>13</v>
      </c>
      <c r="V195" s="613">
        <f>SUM(ENERO:DICIEMBRE!V195)</f>
        <v>38</v>
      </c>
      <c r="W195" s="613">
        <f>SUM(ENERO:DICIEMBRE!W195)</f>
        <v>1</v>
      </c>
      <c r="X195" s="613">
        <f>SUM(ENERO:DICIEMBRE!X195)</f>
        <v>3</v>
      </c>
      <c r="Y195" s="613">
        <f>SUM(ENERO:DICIEMBRE!Y195)</f>
        <v>0</v>
      </c>
      <c r="Z195" s="613">
        <f>SUM(ENERO:DICIEMBRE!Z195)</f>
        <v>0</v>
      </c>
      <c r="AA195" s="225" t="str">
        <f t="shared" si="106"/>
        <v/>
      </c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8"/>
      <c r="BV195" s="3"/>
      <c r="BW195" s="3"/>
      <c r="CA195" s="31" t="str">
        <f t="shared" si="107"/>
        <v/>
      </c>
      <c r="CB195" s="31" t="str">
        <f t="shared" si="108"/>
        <v/>
      </c>
      <c r="CC195" s="31" t="str">
        <f t="shared" si="109"/>
        <v/>
      </c>
      <c r="CD195" s="31"/>
      <c r="CE195" s="31"/>
      <c r="CF195" s="31"/>
      <c r="CG195" s="32">
        <f t="shared" si="110"/>
        <v>0</v>
      </c>
      <c r="CH195" s="32">
        <f t="shared" si="111"/>
        <v>0</v>
      </c>
      <c r="CI195" s="32">
        <f t="shared" si="112"/>
        <v>0</v>
      </c>
      <c r="CJ195" s="32"/>
      <c r="CK195" s="32"/>
      <c r="CL195" s="32"/>
    </row>
    <row r="196" spans="1:90" ht="16.149999999999999" customHeight="1" x14ac:dyDescent="0.2">
      <c r="A196" s="860"/>
      <c r="B196" s="911" t="s">
        <v>206</v>
      </c>
      <c r="C196" s="911"/>
      <c r="D196" s="386">
        <f t="shared" si="103"/>
        <v>734</v>
      </c>
      <c r="E196" s="453">
        <f t="shared" si="113"/>
        <v>178</v>
      </c>
      <c r="F196" s="454">
        <f t="shared" si="114"/>
        <v>556</v>
      </c>
      <c r="G196" s="613">
        <f>SUM(ENERO:DICIEMBRE!G196)</f>
        <v>1</v>
      </c>
      <c r="H196" s="613">
        <f>SUM(ENERO:DICIEMBRE!H196)</f>
        <v>0</v>
      </c>
      <c r="I196" s="613">
        <f>SUM(ENERO:DICIEMBRE!I196)</f>
        <v>1</v>
      </c>
      <c r="J196" s="613">
        <f>SUM(ENERO:DICIEMBRE!J196)</f>
        <v>0</v>
      </c>
      <c r="K196" s="613">
        <f>SUM(ENERO:DICIEMBRE!K196)</f>
        <v>1</v>
      </c>
      <c r="L196" s="613">
        <f>SUM(ENERO:DICIEMBRE!L196)</f>
        <v>0</v>
      </c>
      <c r="M196" s="613">
        <f>SUM(ENERO:DICIEMBRE!M196)</f>
        <v>1</v>
      </c>
      <c r="N196" s="613">
        <f>SUM(ENERO:DICIEMBRE!N196)</f>
        <v>0</v>
      </c>
      <c r="O196" s="613">
        <f>SUM(ENERO:DICIEMBRE!O196)</f>
        <v>2</v>
      </c>
      <c r="P196" s="613">
        <f>SUM(ENERO:DICIEMBRE!P196)</f>
        <v>5</v>
      </c>
      <c r="Q196" s="613">
        <f>SUM(ENERO:DICIEMBRE!Q196)</f>
        <v>6</v>
      </c>
      <c r="R196" s="613">
        <f>SUM(ENERO:DICIEMBRE!R196)</f>
        <v>11</v>
      </c>
      <c r="S196" s="613">
        <f>SUM(ENERO:DICIEMBRE!S196)</f>
        <v>147</v>
      </c>
      <c r="T196" s="613">
        <f>SUM(ENERO:DICIEMBRE!T196)</f>
        <v>489</v>
      </c>
      <c r="U196" s="613">
        <f>SUM(ENERO:DICIEMBRE!U196)</f>
        <v>19</v>
      </c>
      <c r="V196" s="613">
        <f>SUM(ENERO:DICIEMBRE!V196)</f>
        <v>51</v>
      </c>
      <c r="W196" s="613">
        <f>SUM(ENERO:DICIEMBRE!W196)</f>
        <v>1</v>
      </c>
      <c r="X196" s="613">
        <f>SUM(ENERO:DICIEMBRE!X196)</f>
        <v>10</v>
      </c>
      <c r="Y196" s="613">
        <f>SUM(ENERO:DICIEMBRE!Y196)</f>
        <v>0</v>
      </c>
      <c r="Z196" s="613">
        <f>SUM(ENERO:DICIEMBRE!Z196)</f>
        <v>0</v>
      </c>
      <c r="AA196" s="225" t="str">
        <f t="shared" si="106"/>
        <v/>
      </c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8"/>
      <c r="BV196" s="3"/>
      <c r="BW196" s="3"/>
      <c r="CA196" s="31" t="str">
        <f t="shared" si="107"/>
        <v/>
      </c>
      <c r="CB196" s="31" t="str">
        <f t="shared" si="108"/>
        <v/>
      </c>
      <c r="CC196" s="31" t="str">
        <f t="shared" si="109"/>
        <v/>
      </c>
      <c r="CD196" s="31"/>
      <c r="CE196" s="31"/>
      <c r="CF196" s="31"/>
      <c r="CG196" s="32">
        <f t="shared" si="110"/>
        <v>0</v>
      </c>
      <c r="CH196" s="32">
        <f t="shared" si="111"/>
        <v>0</v>
      </c>
      <c r="CI196" s="32">
        <f t="shared" si="112"/>
        <v>0</v>
      </c>
      <c r="CJ196" s="32"/>
      <c r="CK196" s="32"/>
      <c r="CL196" s="32"/>
    </row>
    <row r="197" spans="1:90" ht="16.149999999999999" customHeight="1" x14ac:dyDescent="0.2">
      <c r="A197" s="860"/>
      <c r="B197" s="911" t="s">
        <v>207</v>
      </c>
      <c r="C197" s="911"/>
      <c r="D197" s="386">
        <f t="shared" si="103"/>
        <v>340</v>
      </c>
      <c r="E197" s="453">
        <f t="shared" si="113"/>
        <v>116</v>
      </c>
      <c r="F197" s="454">
        <f t="shared" si="114"/>
        <v>224</v>
      </c>
      <c r="G197" s="613">
        <f>SUM(ENERO:DICIEMBRE!G197)</f>
        <v>0</v>
      </c>
      <c r="H197" s="613">
        <f>SUM(ENERO:DICIEMBRE!H197)</f>
        <v>0</v>
      </c>
      <c r="I197" s="613">
        <f>SUM(ENERO:DICIEMBRE!I197)</f>
        <v>0</v>
      </c>
      <c r="J197" s="613">
        <f>SUM(ENERO:DICIEMBRE!J197)</f>
        <v>0</v>
      </c>
      <c r="K197" s="613">
        <f>SUM(ENERO:DICIEMBRE!K197)</f>
        <v>0</v>
      </c>
      <c r="L197" s="613">
        <f>SUM(ENERO:DICIEMBRE!L197)</f>
        <v>0</v>
      </c>
      <c r="M197" s="613">
        <f>SUM(ENERO:DICIEMBRE!M197)</f>
        <v>2</v>
      </c>
      <c r="N197" s="613">
        <f>SUM(ENERO:DICIEMBRE!N197)</f>
        <v>1</v>
      </c>
      <c r="O197" s="613">
        <f>SUM(ENERO:DICIEMBRE!O197)</f>
        <v>9</v>
      </c>
      <c r="P197" s="613">
        <f>SUM(ENERO:DICIEMBRE!P197)</f>
        <v>5</v>
      </c>
      <c r="Q197" s="613">
        <f>SUM(ENERO:DICIEMBRE!Q197)</f>
        <v>10</v>
      </c>
      <c r="R197" s="613">
        <f>SUM(ENERO:DICIEMBRE!R197)</f>
        <v>12</v>
      </c>
      <c r="S197" s="613">
        <f>SUM(ENERO:DICIEMBRE!S197)</f>
        <v>77</v>
      </c>
      <c r="T197" s="613">
        <f>SUM(ENERO:DICIEMBRE!T197)</f>
        <v>169</v>
      </c>
      <c r="U197" s="613">
        <f>SUM(ENERO:DICIEMBRE!U197)</f>
        <v>18</v>
      </c>
      <c r="V197" s="613">
        <f>SUM(ENERO:DICIEMBRE!V197)</f>
        <v>37</v>
      </c>
      <c r="W197" s="613">
        <f>SUM(ENERO:DICIEMBRE!W197)</f>
        <v>1</v>
      </c>
      <c r="X197" s="613">
        <f>SUM(ENERO:DICIEMBRE!X197)</f>
        <v>8</v>
      </c>
      <c r="Y197" s="613">
        <f>SUM(ENERO:DICIEMBRE!Y197)</f>
        <v>0</v>
      </c>
      <c r="Z197" s="613">
        <f>SUM(ENERO:DICIEMBRE!Z197)</f>
        <v>0</v>
      </c>
      <c r="AA197" s="225" t="str">
        <f t="shared" si="106"/>
        <v/>
      </c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8"/>
      <c r="BV197" s="3"/>
      <c r="BW197" s="3"/>
      <c r="CA197" s="31" t="str">
        <f t="shared" si="107"/>
        <v/>
      </c>
      <c r="CB197" s="31" t="str">
        <f t="shared" si="108"/>
        <v/>
      </c>
      <c r="CC197" s="31" t="str">
        <f t="shared" si="109"/>
        <v/>
      </c>
      <c r="CD197" s="31"/>
      <c r="CE197" s="31"/>
      <c r="CF197" s="31"/>
      <c r="CG197" s="32">
        <f t="shared" si="110"/>
        <v>0</v>
      </c>
      <c r="CH197" s="32">
        <f t="shared" si="111"/>
        <v>0</v>
      </c>
      <c r="CI197" s="32">
        <f t="shared" si="112"/>
        <v>0</v>
      </c>
      <c r="CJ197" s="32"/>
      <c r="CK197" s="32"/>
      <c r="CL197" s="32"/>
    </row>
    <row r="198" spans="1:90" ht="16.149999999999999" customHeight="1" x14ac:dyDescent="0.2">
      <c r="A198" s="861"/>
      <c r="B198" s="915" t="s">
        <v>208</v>
      </c>
      <c r="C198" s="915"/>
      <c r="D198" s="481">
        <f t="shared" si="103"/>
        <v>334</v>
      </c>
      <c r="E198" s="482">
        <f t="shared" si="113"/>
        <v>107</v>
      </c>
      <c r="F198" s="483">
        <f t="shared" si="114"/>
        <v>227</v>
      </c>
      <c r="G198" s="613">
        <f>SUM(ENERO:DICIEMBRE!G198)</f>
        <v>0</v>
      </c>
      <c r="H198" s="613">
        <f>SUM(ENERO:DICIEMBRE!H198)</f>
        <v>0</v>
      </c>
      <c r="I198" s="613">
        <f>SUM(ENERO:DICIEMBRE!I198)</f>
        <v>0</v>
      </c>
      <c r="J198" s="613">
        <f>SUM(ENERO:DICIEMBRE!J198)</f>
        <v>0</v>
      </c>
      <c r="K198" s="613">
        <f>SUM(ENERO:DICIEMBRE!K198)</f>
        <v>1</v>
      </c>
      <c r="L198" s="613">
        <f>SUM(ENERO:DICIEMBRE!L198)</f>
        <v>0</v>
      </c>
      <c r="M198" s="613">
        <f>SUM(ENERO:DICIEMBRE!M198)</f>
        <v>1</v>
      </c>
      <c r="N198" s="613">
        <f>SUM(ENERO:DICIEMBRE!N198)</f>
        <v>1</v>
      </c>
      <c r="O198" s="613">
        <f>SUM(ENERO:DICIEMBRE!O198)</f>
        <v>5</v>
      </c>
      <c r="P198" s="613">
        <f>SUM(ENERO:DICIEMBRE!P198)</f>
        <v>4</v>
      </c>
      <c r="Q198" s="613">
        <f>SUM(ENERO:DICIEMBRE!Q198)</f>
        <v>10</v>
      </c>
      <c r="R198" s="613">
        <f>SUM(ENERO:DICIEMBRE!R198)</f>
        <v>8</v>
      </c>
      <c r="S198" s="613">
        <f>SUM(ENERO:DICIEMBRE!S198)</f>
        <v>70</v>
      </c>
      <c r="T198" s="613">
        <f>SUM(ENERO:DICIEMBRE!T198)</f>
        <v>168</v>
      </c>
      <c r="U198" s="613">
        <f>SUM(ENERO:DICIEMBRE!U198)</f>
        <v>20</v>
      </c>
      <c r="V198" s="613">
        <f>SUM(ENERO:DICIEMBRE!V198)</f>
        <v>46</v>
      </c>
      <c r="W198" s="613">
        <f>SUM(ENERO:DICIEMBRE!W198)</f>
        <v>1</v>
      </c>
      <c r="X198" s="613">
        <f>SUM(ENERO:DICIEMBRE!X198)</f>
        <v>7</v>
      </c>
      <c r="Y198" s="613">
        <f>SUM(ENERO:DICIEMBRE!Y198)</f>
        <v>0</v>
      </c>
      <c r="Z198" s="613">
        <f>SUM(ENERO:DICIEMBRE!Z198)</f>
        <v>0</v>
      </c>
      <c r="AA198" s="225" t="str">
        <f t="shared" si="106"/>
        <v/>
      </c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8"/>
      <c r="BV198" s="3"/>
      <c r="BW198" s="3"/>
      <c r="CA198" s="31" t="str">
        <f t="shared" si="107"/>
        <v/>
      </c>
      <c r="CB198" s="31" t="str">
        <f t="shared" si="108"/>
        <v/>
      </c>
      <c r="CC198" s="31" t="str">
        <f t="shared" si="109"/>
        <v/>
      </c>
      <c r="CD198" s="31"/>
      <c r="CE198" s="31"/>
      <c r="CF198" s="31"/>
      <c r="CG198" s="32">
        <f t="shared" si="110"/>
        <v>0</v>
      </c>
      <c r="CH198" s="32">
        <f t="shared" si="111"/>
        <v>0</v>
      </c>
      <c r="CI198" s="32">
        <f t="shared" si="112"/>
        <v>0</v>
      </c>
      <c r="CJ198" s="32"/>
      <c r="CK198" s="32"/>
      <c r="CL198" s="32"/>
    </row>
    <row r="199" spans="1:90" ht="16.149999999999999" customHeight="1" x14ac:dyDescent="0.2">
      <c r="A199" s="859" t="s">
        <v>212</v>
      </c>
      <c r="B199" s="914" t="s">
        <v>205</v>
      </c>
      <c r="C199" s="914"/>
      <c r="D199" s="378">
        <f t="shared" si="103"/>
        <v>480</v>
      </c>
      <c r="E199" s="464">
        <f t="shared" si="113"/>
        <v>222</v>
      </c>
      <c r="F199" s="465">
        <f t="shared" si="114"/>
        <v>258</v>
      </c>
      <c r="G199" s="613">
        <f>SUM(ENERO:DICIEMBRE!G199)</f>
        <v>2</v>
      </c>
      <c r="H199" s="613">
        <f>SUM(ENERO:DICIEMBRE!H199)</f>
        <v>0</v>
      </c>
      <c r="I199" s="613">
        <f>SUM(ENERO:DICIEMBRE!I199)</f>
        <v>0</v>
      </c>
      <c r="J199" s="613">
        <f>SUM(ENERO:DICIEMBRE!J199)</f>
        <v>2</v>
      </c>
      <c r="K199" s="613">
        <f>SUM(ENERO:DICIEMBRE!K199)</f>
        <v>1</v>
      </c>
      <c r="L199" s="613">
        <f>SUM(ENERO:DICIEMBRE!L199)</f>
        <v>2</v>
      </c>
      <c r="M199" s="613">
        <f>SUM(ENERO:DICIEMBRE!M199)</f>
        <v>19</v>
      </c>
      <c r="N199" s="613">
        <f>SUM(ENERO:DICIEMBRE!N199)</f>
        <v>17</v>
      </c>
      <c r="O199" s="613">
        <f>SUM(ENERO:DICIEMBRE!O199)</f>
        <v>61</v>
      </c>
      <c r="P199" s="613">
        <f>SUM(ENERO:DICIEMBRE!P199)</f>
        <v>78</v>
      </c>
      <c r="Q199" s="613">
        <f>SUM(ENERO:DICIEMBRE!Q199)</f>
        <v>112</v>
      </c>
      <c r="R199" s="613">
        <f>SUM(ENERO:DICIEMBRE!R199)</f>
        <v>139</v>
      </c>
      <c r="S199" s="613">
        <f>SUM(ENERO:DICIEMBRE!S199)</f>
        <v>24</v>
      </c>
      <c r="T199" s="613">
        <f>SUM(ENERO:DICIEMBRE!T199)</f>
        <v>19</v>
      </c>
      <c r="U199" s="613">
        <f>SUM(ENERO:DICIEMBRE!U199)</f>
        <v>3</v>
      </c>
      <c r="V199" s="613">
        <f>SUM(ENERO:DICIEMBRE!V199)</f>
        <v>1</v>
      </c>
      <c r="W199" s="469"/>
      <c r="X199" s="470"/>
      <c r="Y199" s="613">
        <f>SUM(ENERO:DICIEMBRE!Y199)</f>
        <v>0</v>
      </c>
      <c r="Z199" s="613">
        <f>SUM(ENERO:DICIEMBRE!Z199)</f>
        <v>0</v>
      </c>
      <c r="AA199" s="225" t="str">
        <f t="shared" si="106"/>
        <v/>
      </c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8"/>
      <c r="BV199" s="3"/>
      <c r="BW199" s="3"/>
      <c r="CA199" s="31"/>
      <c r="CB199" s="31" t="str">
        <f t="shared" si="108"/>
        <v/>
      </c>
      <c r="CC199" s="31"/>
      <c r="CD199" s="31"/>
      <c r="CE199" s="31"/>
      <c r="CF199" s="31"/>
      <c r="CG199" s="32"/>
      <c r="CH199" s="32">
        <f t="shared" si="111"/>
        <v>0</v>
      </c>
      <c r="CI199" s="32"/>
      <c r="CJ199" s="32"/>
      <c r="CK199" s="32"/>
      <c r="CL199" s="32"/>
    </row>
    <row r="200" spans="1:90" ht="16.149999999999999" customHeight="1" x14ac:dyDescent="0.2">
      <c r="A200" s="860"/>
      <c r="B200" s="911" t="s">
        <v>206</v>
      </c>
      <c r="C200" s="911"/>
      <c r="D200" s="386">
        <f t="shared" si="103"/>
        <v>3039</v>
      </c>
      <c r="E200" s="453">
        <f t="shared" si="113"/>
        <v>1442</v>
      </c>
      <c r="F200" s="454">
        <f t="shared" si="114"/>
        <v>1597</v>
      </c>
      <c r="G200" s="613">
        <f>SUM(ENERO:DICIEMBRE!G200)</f>
        <v>0</v>
      </c>
      <c r="H200" s="613">
        <f>SUM(ENERO:DICIEMBRE!H200)</f>
        <v>0</v>
      </c>
      <c r="I200" s="613">
        <f>SUM(ENERO:DICIEMBRE!I200)</f>
        <v>1</v>
      </c>
      <c r="J200" s="613">
        <f>SUM(ENERO:DICIEMBRE!J200)</f>
        <v>6</v>
      </c>
      <c r="K200" s="613">
        <f>SUM(ENERO:DICIEMBRE!K200)</f>
        <v>3</v>
      </c>
      <c r="L200" s="613">
        <f>SUM(ENERO:DICIEMBRE!L200)</f>
        <v>18</v>
      </c>
      <c r="M200" s="613">
        <f>SUM(ENERO:DICIEMBRE!M200)</f>
        <v>132</v>
      </c>
      <c r="N200" s="613">
        <f>SUM(ENERO:DICIEMBRE!N200)</f>
        <v>95</v>
      </c>
      <c r="O200" s="613">
        <f>SUM(ENERO:DICIEMBRE!O200)</f>
        <v>460</v>
      </c>
      <c r="P200" s="613">
        <f>SUM(ENERO:DICIEMBRE!P200)</f>
        <v>528</v>
      </c>
      <c r="Q200" s="613">
        <f>SUM(ENERO:DICIEMBRE!Q200)</f>
        <v>754</v>
      </c>
      <c r="R200" s="613">
        <f>SUM(ENERO:DICIEMBRE!R200)</f>
        <v>898</v>
      </c>
      <c r="S200" s="613">
        <f>SUM(ENERO:DICIEMBRE!S200)</f>
        <v>91</v>
      </c>
      <c r="T200" s="613">
        <f>SUM(ENERO:DICIEMBRE!T200)</f>
        <v>52</v>
      </c>
      <c r="U200" s="613">
        <f>SUM(ENERO:DICIEMBRE!U200)</f>
        <v>1</v>
      </c>
      <c r="V200" s="613">
        <f>SUM(ENERO:DICIEMBRE!V200)</f>
        <v>0</v>
      </c>
      <c r="W200" s="474"/>
      <c r="X200" s="475"/>
      <c r="Y200" s="613">
        <f>SUM(ENERO:DICIEMBRE!Y200)</f>
        <v>0</v>
      </c>
      <c r="Z200" s="613">
        <f>SUM(ENERO:DICIEMBRE!Z200)</f>
        <v>0</v>
      </c>
      <c r="AA200" s="225" t="str">
        <f t="shared" si="106"/>
        <v/>
      </c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8"/>
      <c r="BV200" s="3"/>
      <c r="BW200" s="3"/>
      <c r="CA200" s="31"/>
      <c r="CB200" s="31" t="str">
        <f t="shared" si="108"/>
        <v/>
      </c>
      <c r="CC200" s="31"/>
      <c r="CD200" s="31"/>
      <c r="CE200" s="31"/>
      <c r="CF200" s="31"/>
      <c r="CG200" s="32"/>
      <c r="CH200" s="32">
        <f t="shared" si="111"/>
        <v>0</v>
      </c>
      <c r="CI200" s="32"/>
      <c r="CJ200" s="32"/>
      <c r="CK200" s="32"/>
      <c r="CL200" s="32"/>
    </row>
    <row r="201" spans="1:90" ht="16.149999999999999" customHeight="1" x14ac:dyDescent="0.2">
      <c r="A201" s="860"/>
      <c r="B201" s="911" t="s">
        <v>207</v>
      </c>
      <c r="C201" s="911"/>
      <c r="D201" s="386">
        <f t="shared" si="103"/>
        <v>151</v>
      </c>
      <c r="E201" s="453">
        <f t="shared" si="113"/>
        <v>65</v>
      </c>
      <c r="F201" s="454">
        <f t="shared" si="114"/>
        <v>86</v>
      </c>
      <c r="G201" s="613">
        <f>SUM(ENERO:DICIEMBRE!G201)</f>
        <v>1</v>
      </c>
      <c r="H201" s="613">
        <f>SUM(ENERO:DICIEMBRE!H201)</f>
        <v>0</v>
      </c>
      <c r="I201" s="613">
        <f>SUM(ENERO:DICIEMBRE!I201)</f>
        <v>0</v>
      </c>
      <c r="J201" s="613">
        <f>SUM(ENERO:DICIEMBRE!J201)</f>
        <v>0</v>
      </c>
      <c r="K201" s="613">
        <f>SUM(ENERO:DICIEMBRE!K201)</f>
        <v>0</v>
      </c>
      <c r="L201" s="613">
        <f>SUM(ENERO:DICIEMBRE!L201)</f>
        <v>1</v>
      </c>
      <c r="M201" s="613">
        <f>SUM(ENERO:DICIEMBRE!M201)</f>
        <v>8</v>
      </c>
      <c r="N201" s="613">
        <f>SUM(ENERO:DICIEMBRE!N201)</f>
        <v>4</v>
      </c>
      <c r="O201" s="613">
        <f>SUM(ENERO:DICIEMBRE!O201)</f>
        <v>20</v>
      </c>
      <c r="P201" s="613">
        <f>SUM(ENERO:DICIEMBRE!P201)</f>
        <v>29</v>
      </c>
      <c r="Q201" s="613">
        <f>SUM(ENERO:DICIEMBRE!Q201)</f>
        <v>29</v>
      </c>
      <c r="R201" s="613">
        <f>SUM(ENERO:DICIEMBRE!R201)</f>
        <v>44</v>
      </c>
      <c r="S201" s="613">
        <f>SUM(ENERO:DICIEMBRE!S201)</f>
        <v>6</v>
      </c>
      <c r="T201" s="613">
        <f>SUM(ENERO:DICIEMBRE!T201)</f>
        <v>8</v>
      </c>
      <c r="U201" s="613">
        <f>SUM(ENERO:DICIEMBRE!U201)</f>
        <v>1</v>
      </c>
      <c r="V201" s="613">
        <f>SUM(ENERO:DICIEMBRE!V201)</f>
        <v>0</v>
      </c>
      <c r="W201" s="474"/>
      <c r="X201" s="475"/>
      <c r="Y201" s="613">
        <f>SUM(ENERO:DICIEMBRE!Y201)</f>
        <v>0</v>
      </c>
      <c r="Z201" s="613">
        <f>SUM(ENERO:DICIEMBRE!Z201)</f>
        <v>0</v>
      </c>
      <c r="AA201" s="225" t="str">
        <f t="shared" si="106"/>
        <v/>
      </c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8"/>
      <c r="BV201" s="3"/>
      <c r="BW201" s="3"/>
      <c r="CA201" s="31"/>
      <c r="CB201" s="31" t="str">
        <f t="shared" si="108"/>
        <v/>
      </c>
      <c r="CC201" s="31"/>
      <c r="CD201" s="31"/>
      <c r="CE201" s="31"/>
      <c r="CF201" s="31"/>
      <c r="CG201" s="32"/>
      <c r="CH201" s="32">
        <f t="shared" si="111"/>
        <v>0</v>
      </c>
      <c r="CI201" s="32"/>
      <c r="CJ201" s="32"/>
      <c r="CK201" s="32"/>
      <c r="CL201" s="32"/>
    </row>
    <row r="202" spans="1:90" ht="16.149999999999999" customHeight="1" x14ac:dyDescent="0.2">
      <c r="A202" s="861"/>
      <c r="B202" s="912" t="s">
        <v>208</v>
      </c>
      <c r="C202" s="912"/>
      <c r="D202" s="461">
        <f t="shared" si="103"/>
        <v>91</v>
      </c>
      <c r="E202" s="462">
        <f t="shared" si="113"/>
        <v>38</v>
      </c>
      <c r="F202" s="463">
        <f t="shared" si="114"/>
        <v>53</v>
      </c>
      <c r="G202" s="613">
        <f>SUM(ENERO:DICIEMBRE!G202)</f>
        <v>1</v>
      </c>
      <c r="H202" s="613">
        <f>SUM(ENERO:DICIEMBRE!H202)</f>
        <v>0</v>
      </c>
      <c r="I202" s="613">
        <f>SUM(ENERO:DICIEMBRE!I202)</f>
        <v>0</v>
      </c>
      <c r="J202" s="613">
        <f>SUM(ENERO:DICIEMBRE!J202)</f>
        <v>0</v>
      </c>
      <c r="K202" s="613">
        <f>SUM(ENERO:DICIEMBRE!K202)</f>
        <v>0</v>
      </c>
      <c r="L202" s="613">
        <f>SUM(ENERO:DICIEMBRE!L202)</f>
        <v>0</v>
      </c>
      <c r="M202" s="613">
        <f>SUM(ENERO:DICIEMBRE!M202)</f>
        <v>2</v>
      </c>
      <c r="N202" s="613">
        <f>SUM(ENERO:DICIEMBRE!N202)</f>
        <v>3</v>
      </c>
      <c r="O202" s="613">
        <f>SUM(ENERO:DICIEMBRE!O202)</f>
        <v>7</v>
      </c>
      <c r="P202" s="613">
        <f>SUM(ENERO:DICIEMBRE!P202)</f>
        <v>13</v>
      </c>
      <c r="Q202" s="613">
        <f>SUM(ENERO:DICIEMBRE!Q202)</f>
        <v>21</v>
      </c>
      <c r="R202" s="613">
        <f>SUM(ENERO:DICIEMBRE!R202)</f>
        <v>29</v>
      </c>
      <c r="S202" s="613">
        <f>SUM(ENERO:DICIEMBRE!S202)</f>
        <v>7</v>
      </c>
      <c r="T202" s="613">
        <f>SUM(ENERO:DICIEMBRE!T202)</f>
        <v>8</v>
      </c>
      <c r="U202" s="613">
        <f>SUM(ENERO:DICIEMBRE!U202)</f>
        <v>0</v>
      </c>
      <c r="V202" s="613">
        <f>SUM(ENERO:DICIEMBRE!V202)</f>
        <v>0</v>
      </c>
      <c r="W202" s="479"/>
      <c r="X202" s="480"/>
      <c r="Y202" s="613">
        <f>SUM(ENERO:DICIEMBRE!Y202)</f>
        <v>0</v>
      </c>
      <c r="Z202" s="613">
        <f>SUM(ENERO:DICIEMBRE!Z202)</f>
        <v>0</v>
      </c>
      <c r="AA202" s="225" t="str">
        <f t="shared" si="106"/>
        <v/>
      </c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8"/>
      <c r="BV202" s="3"/>
      <c r="BW202" s="3"/>
      <c r="CA202" s="31"/>
      <c r="CB202" s="31" t="str">
        <f t="shared" si="108"/>
        <v/>
      </c>
      <c r="CC202" s="31"/>
      <c r="CD202" s="31"/>
      <c r="CE202" s="31"/>
      <c r="CF202" s="31"/>
      <c r="CG202" s="32"/>
      <c r="CH202" s="32">
        <f t="shared" si="111"/>
        <v>0</v>
      </c>
      <c r="CI202" s="32"/>
      <c r="CJ202" s="32"/>
      <c r="CK202" s="32"/>
      <c r="CL202" s="32"/>
    </row>
    <row r="203" spans="1:90" ht="16.149999999999999" customHeight="1" x14ac:dyDescent="0.2">
      <c r="A203" s="859" t="s">
        <v>85</v>
      </c>
      <c r="B203" s="913" t="s">
        <v>205</v>
      </c>
      <c r="C203" s="913"/>
      <c r="D203" s="383">
        <f t="shared" si="103"/>
        <v>386</v>
      </c>
      <c r="E203" s="445">
        <f t="shared" si="113"/>
        <v>112</v>
      </c>
      <c r="F203" s="446">
        <f t="shared" si="114"/>
        <v>274</v>
      </c>
      <c r="G203" s="613">
        <f>SUM(ENERO:DICIEMBRE!G203)</f>
        <v>0</v>
      </c>
      <c r="H203" s="613">
        <f>SUM(ENERO:DICIEMBRE!H203)</f>
        <v>0</v>
      </c>
      <c r="I203" s="613">
        <f>SUM(ENERO:DICIEMBRE!I203)</f>
        <v>0</v>
      </c>
      <c r="J203" s="613">
        <f>SUM(ENERO:DICIEMBRE!J203)</f>
        <v>0</v>
      </c>
      <c r="K203" s="613">
        <f>SUM(ENERO:DICIEMBRE!K203)</f>
        <v>0</v>
      </c>
      <c r="L203" s="613">
        <f>SUM(ENERO:DICIEMBRE!L203)</f>
        <v>0</v>
      </c>
      <c r="M203" s="613">
        <f>SUM(ENERO:DICIEMBRE!M203)</f>
        <v>0</v>
      </c>
      <c r="N203" s="613">
        <f>SUM(ENERO:DICIEMBRE!N203)</f>
        <v>2</v>
      </c>
      <c r="O203" s="613">
        <f>SUM(ENERO:DICIEMBRE!O203)</f>
        <v>14</v>
      </c>
      <c r="P203" s="613">
        <f>SUM(ENERO:DICIEMBRE!P203)</f>
        <v>7</v>
      </c>
      <c r="Q203" s="613">
        <f>SUM(ENERO:DICIEMBRE!Q203)</f>
        <v>11</v>
      </c>
      <c r="R203" s="613">
        <f>SUM(ENERO:DICIEMBRE!R203)</f>
        <v>14</v>
      </c>
      <c r="S203" s="613">
        <f>SUM(ENERO:DICIEMBRE!S203)</f>
        <v>71</v>
      </c>
      <c r="T203" s="613">
        <f>SUM(ENERO:DICIEMBRE!T203)</f>
        <v>207</v>
      </c>
      <c r="U203" s="613">
        <f>SUM(ENERO:DICIEMBRE!U203)</f>
        <v>16</v>
      </c>
      <c r="V203" s="613">
        <f>SUM(ENERO:DICIEMBRE!V203)</f>
        <v>44</v>
      </c>
      <c r="W203" s="613">
        <f>SUM(ENERO:DICIEMBRE!W203)</f>
        <v>12</v>
      </c>
      <c r="X203" s="613">
        <f>SUM(ENERO:DICIEMBRE!X203)</f>
        <v>6</v>
      </c>
      <c r="Y203" s="613">
        <f>SUM(ENERO:DICIEMBRE!Y203)</f>
        <v>0</v>
      </c>
      <c r="Z203" s="613">
        <f>SUM(ENERO:DICIEMBRE!Z203)</f>
        <v>0</v>
      </c>
      <c r="AA203" s="225" t="str">
        <f t="shared" si="106"/>
        <v/>
      </c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8"/>
      <c r="BV203" s="3"/>
      <c r="BW203" s="3"/>
      <c r="CA203" s="31" t="str">
        <f t="shared" ref="CA203:CA224" si="115">IF(CG203=1,"* El número de pacientes de 60 años NO DEBE Ser mayor a lo registrado en el grupo Etario 20-64 años. ","")</f>
        <v/>
      </c>
      <c r="CB203" s="31" t="str">
        <f t="shared" si="108"/>
        <v/>
      </c>
      <c r="CC203" s="31" t="str">
        <f t="shared" ref="CC203:CC224" si="116">IF(AND(D203&lt;&gt;0,W203=""),"* Recuerde que las Embarazadas deben ser incluídas en el ingreso por rango Etario (Digite CEROS si no tiene). ",IF(F203&lt;W203,"* Las Embarazadas NO DEBEN ser mayor al total de Mujeres. ",""))</f>
        <v/>
      </c>
      <c r="CD203" s="31"/>
      <c r="CE203" s="31"/>
      <c r="CF203" s="31"/>
      <c r="CG203" s="32">
        <f t="shared" ref="CG203:CG224" si="117">IF((S203+T203)&lt;X203,1,0)</f>
        <v>0</v>
      </c>
      <c r="CH203" s="32">
        <f t="shared" si="111"/>
        <v>0</v>
      </c>
      <c r="CI203" s="32">
        <f t="shared" ref="CI203:CI224" si="118">IF(AND(D203&lt;&gt;0,W203=""),1,IF(F203&lt;W203,1,0))</f>
        <v>0</v>
      </c>
      <c r="CJ203" s="32"/>
      <c r="CK203" s="32"/>
      <c r="CL203" s="32"/>
    </row>
    <row r="204" spans="1:90" ht="16.149999999999999" customHeight="1" x14ac:dyDescent="0.2">
      <c r="A204" s="860"/>
      <c r="B204" s="911" t="s">
        <v>206</v>
      </c>
      <c r="C204" s="911"/>
      <c r="D204" s="386">
        <f t="shared" si="103"/>
        <v>1243</v>
      </c>
      <c r="E204" s="453">
        <f t="shared" si="113"/>
        <v>339</v>
      </c>
      <c r="F204" s="454">
        <f t="shared" si="114"/>
        <v>904</v>
      </c>
      <c r="G204" s="613">
        <f>SUM(ENERO:DICIEMBRE!G204)</f>
        <v>0</v>
      </c>
      <c r="H204" s="613">
        <f>SUM(ENERO:DICIEMBRE!H204)</f>
        <v>0</v>
      </c>
      <c r="I204" s="613">
        <f>SUM(ENERO:DICIEMBRE!I204)</f>
        <v>0</v>
      </c>
      <c r="J204" s="613">
        <f>SUM(ENERO:DICIEMBRE!J204)</f>
        <v>0</v>
      </c>
      <c r="K204" s="613">
        <f>SUM(ENERO:DICIEMBRE!K204)</f>
        <v>0</v>
      </c>
      <c r="L204" s="613">
        <f>SUM(ENERO:DICIEMBRE!L204)</f>
        <v>0</v>
      </c>
      <c r="M204" s="613">
        <f>SUM(ENERO:DICIEMBRE!M204)</f>
        <v>4</v>
      </c>
      <c r="N204" s="613">
        <f>SUM(ENERO:DICIEMBRE!N204)</f>
        <v>5</v>
      </c>
      <c r="O204" s="613">
        <f>SUM(ENERO:DICIEMBRE!O204)</f>
        <v>19</v>
      </c>
      <c r="P204" s="613">
        <f>SUM(ENERO:DICIEMBRE!P204)</f>
        <v>21</v>
      </c>
      <c r="Q204" s="613">
        <f>SUM(ENERO:DICIEMBRE!Q204)</f>
        <v>17</v>
      </c>
      <c r="R204" s="613">
        <f>SUM(ENERO:DICIEMBRE!R204)</f>
        <v>41</v>
      </c>
      <c r="S204" s="613">
        <f>SUM(ENERO:DICIEMBRE!S204)</f>
        <v>240</v>
      </c>
      <c r="T204" s="613">
        <f>SUM(ENERO:DICIEMBRE!T204)</f>
        <v>727</v>
      </c>
      <c r="U204" s="613">
        <f>SUM(ENERO:DICIEMBRE!U204)</f>
        <v>59</v>
      </c>
      <c r="V204" s="613">
        <f>SUM(ENERO:DICIEMBRE!V204)</f>
        <v>110</v>
      </c>
      <c r="W204" s="613">
        <f>SUM(ENERO:DICIEMBRE!W204)</f>
        <v>34</v>
      </c>
      <c r="X204" s="613">
        <f>SUM(ENERO:DICIEMBRE!X204)</f>
        <v>18</v>
      </c>
      <c r="Y204" s="613">
        <f>SUM(ENERO:DICIEMBRE!Y204)</f>
        <v>0</v>
      </c>
      <c r="Z204" s="613">
        <f>SUM(ENERO:DICIEMBRE!Z204)</f>
        <v>0</v>
      </c>
      <c r="AA204" s="225" t="str">
        <f t="shared" si="106"/>
        <v/>
      </c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8"/>
      <c r="BV204" s="3"/>
      <c r="BW204" s="3"/>
      <c r="CA204" s="31" t="str">
        <f t="shared" si="115"/>
        <v/>
      </c>
      <c r="CB204" s="31" t="str">
        <f t="shared" si="108"/>
        <v/>
      </c>
      <c r="CC204" s="31" t="str">
        <f t="shared" si="116"/>
        <v/>
      </c>
      <c r="CD204" s="31"/>
      <c r="CE204" s="31"/>
      <c r="CF204" s="31"/>
      <c r="CG204" s="32">
        <f t="shared" si="117"/>
        <v>0</v>
      </c>
      <c r="CH204" s="32">
        <f t="shared" si="111"/>
        <v>0</v>
      </c>
      <c r="CI204" s="32">
        <f t="shared" si="118"/>
        <v>0</v>
      </c>
      <c r="CJ204" s="32"/>
      <c r="CK204" s="32"/>
      <c r="CL204" s="32"/>
    </row>
    <row r="205" spans="1:90" ht="16.149999999999999" customHeight="1" x14ac:dyDescent="0.2">
      <c r="A205" s="860"/>
      <c r="B205" s="911" t="s">
        <v>207</v>
      </c>
      <c r="C205" s="911"/>
      <c r="D205" s="386">
        <f t="shared" si="103"/>
        <v>413</v>
      </c>
      <c r="E205" s="453">
        <f t="shared" si="113"/>
        <v>123</v>
      </c>
      <c r="F205" s="454">
        <f t="shared" si="114"/>
        <v>290</v>
      </c>
      <c r="G205" s="613">
        <f>SUM(ENERO:DICIEMBRE!G205)</f>
        <v>0</v>
      </c>
      <c r="H205" s="613">
        <f>SUM(ENERO:DICIEMBRE!H205)</f>
        <v>0</v>
      </c>
      <c r="I205" s="613">
        <f>SUM(ENERO:DICIEMBRE!I205)</f>
        <v>0</v>
      </c>
      <c r="J205" s="613">
        <f>SUM(ENERO:DICIEMBRE!J205)</f>
        <v>0</v>
      </c>
      <c r="K205" s="613">
        <f>SUM(ENERO:DICIEMBRE!K205)</f>
        <v>0</v>
      </c>
      <c r="L205" s="613">
        <f>SUM(ENERO:DICIEMBRE!L205)</f>
        <v>0</v>
      </c>
      <c r="M205" s="613">
        <f>SUM(ENERO:DICIEMBRE!M205)</f>
        <v>0</v>
      </c>
      <c r="N205" s="613">
        <f>SUM(ENERO:DICIEMBRE!N205)</f>
        <v>2</v>
      </c>
      <c r="O205" s="613">
        <f>SUM(ENERO:DICIEMBRE!O205)</f>
        <v>13</v>
      </c>
      <c r="P205" s="613">
        <f>SUM(ENERO:DICIEMBRE!P205)</f>
        <v>7</v>
      </c>
      <c r="Q205" s="613">
        <f>SUM(ENERO:DICIEMBRE!Q205)</f>
        <v>10</v>
      </c>
      <c r="R205" s="613">
        <f>SUM(ENERO:DICIEMBRE!R205)</f>
        <v>14</v>
      </c>
      <c r="S205" s="613">
        <f>SUM(ENERO:DICIEMBRE!S205)</f>
        <v>83</v>
      </c>
      <c r="T205" s="613">
        <f>SUM(ENERO:DICIEMBRE!T205)</f>
        <v>215</v>
      </c>
      <c r="U205" s="613">
        <f>SUM(ENERO:DICIEMBRE!U205)</f>
        <v>17</v>
      </c>
      <c r="V205" s="613">
        <f>SUM(ENERO:DICIEMBRE!V205)</f>
        <v>52</v>
      </c>
      <c r="W205" s="613">
        <f>SUM(ENERO:DICIEMBRE!W205)</f>
        <v>16</v>
      </c>
      <c r="X205" s="613">
        <f>SUM(ENERO:DICIEMBRE!X205)</f>
        <v>5</v>
      </c>
      <c r="Y205" s="613">
        <f>SUM(ENERO:DICIEMBRE!Y205)</f>
        <v>0</v>
      </c>
      <c r="Z205" s="613">
        <f>SUM(ENERO:DICIEMBRE!Z205)</f>
        <v>0</v>
      </c>
      <c r="AA205" s="225" t="str">
        <f t="shared" si="106"/>
        <v/>
      </c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8"/>
      <c r="BV205" s="3"/>
      <c r="BW205" s="3"/>
      <c r="CA205" s="31" t="str">
        <f t="shared" si="115"/>
        <v/>
      </c>
      <c r="CB205" s="31" t="str">
        <f t="shared" si="108"/>
        <v/>
      </c>
      <c r="CC205" s="31" t="str">
        <f t="shared" si="116"/>
        <v/>
      </c>
      <c r="CD205" s="31"/>
      <c r="CE205" s="31"/>
      <c r="CF205" s="31"/>
      <c r="CG205" s="32">
        <f t="shared" si="117"/>
        <v>0</v>
      </c>
      <c r="CH205" s="32">
        <f t="shared" si="111"/>
        <v>0</v>
      </c>
      <c r="CI205" s="32">
        <f t="shared" si="118"/>
        <v>0</v>
      </c>
      <c r="CJ205" s="32"/>
      <c r="CK205" s="32"/>
      <c r="CL205" s="32"/>
    </row>
    <row r="206" spans="1:90" ht="16.149999999999999" customHeight="1" x14ac:dyDescent="0.2">
      <c r="A206" s="861"/>
      <c r="B206" s="915" t="s">
        <v>208</v>
      </c>
      <c r="C206" s="915"/>
      <c r="D206" s="481">
        <f t="shared" si="103"/>
        <v>402</v>
      </c>
      <c r="E206" s="482">
        <f t="shared" si="113"/>
        <v>108</v>
      </c>
      <c r="F206" s="483">
        <f t="shared" si="114"/>
        <v>294</v>
      </c>
      <c r="G206" s="613">
        <f>SUM(ENERO:DICIEMBRE!G206)</f>
        <v>0</v>
      </c>
      <c r="H206" s="613">
        <f>SUM(ENERO:DICIEMBRE!H206)</f>
        <v>0</v>
      </c>
      <c r="I206" s="613">
        <f>SUM(ENERO:DICIEMBRE!I206)</f>
        <v>0</v>
      </c>
      <c r="J206" s="613">
        <f>SUM(ENERO:DICIEMBRE!J206)</f>
        <v>0</v>
      </c>
      <c r="K206" s="613">
        <f>SUM(ENERO:DICIEMBRE!K206)</f>
        <v>0</v>
      </c>
      <c r="L206" s="613">
        <f>SUM(ENERO:DICIEMBRE!L206)</f>
        <v>0</v>
      </c>
      <c r="M206" s="613">
        <f>SUM(ENERO:DICIEMBRE!M206)</f>
        <v>1</v>
      </c>
      <c r="N206" s="613">
        <f>SUM(ENERO:DICIEMBRE!N206)</f>
        <v>0</v>
      </c>
      <c r="O206" s="613">
        <f>SUM(ENERO:DICIEMBRE!O206)</f>
        <v>10</v>
      </c>
      <c r="P206" s="613">
        <f>SUM(ENERO:DICIEMBRE!P206)</f>
        <v>9</v>
      </c>
      <c r="Q206" s="613">
        <f>SUM(ENERO:DICIEMBRE!Q206)</f>
        <v>6</v>
      </c>
      <c r="R206" s="613">
        <f>SUM(ENERO:DICIEMBRE!R206)</f>
        <v>14</v>
      </c>
      <c r="S206" s="613">
        <f>SUM(ENERO:DICIEMBRE!S206)</f>
        <v>72</v>
      </c>
      <c r="T206" s="613">
        <f>SUM(ENERO:DICIEMBRE!T206)</f>
        <v>228</v>
      </c>
      <c r="U206" s="613">
        <f>SUM(ENERO:DICIEMBRE!U206)</f>
        <v>19</v>
      </c>
      <c r="V206" s="613">
        <f>SUM(ENERO:DICIEMBRE!V206)</f>
        <v>43</v>
      </c>
      <c r="W206" s="613">
        <f>SUM(ENERO:DICIEMBRE!W206)</f>
        <v>14</v>
      </c>
      <c r="X206" s="613">
        <f>SUM(ENERO:DICIEMBRE!X206)</f>
        <v>3</v>
      </c>
      <c r="Y206" s="613">
        <f>SUM(ENERO:DICIEMBRE!Y206)</f>
        <v>0</v>
      </c>
      <c r="Z206" s="613">
        <f>SUM(ENERO:DICIEMBRE!Z206)</f>
        <v>0</v>
      </c>
      <c r="AA206" s="225" t="str">
        <f t="shared" si="106"/>
        <v/>
      </c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8"/>
      <c r="BV206" s="3"/>
      <c r="BW206" s="3"/>
      <c r="CA206" s="31" t="str">
        <f t="shared" si="115"/>
        <v/>
      </c>
      <c r="CB206" s="31" t="str">
        <f t="shared" si="108"/>
        <v/>
      </c>
      <c r="CC206" s="31" t="str">
        <f t="shared" si="116"/>
        <v/>
      </c>
      <c r="CD206" s="31"/>
      <c r="CE206" s="31"/>
      <c r="CF206" s="31"/>
      <c r="CG206" s="32">
        <f t="shared" si="117"/>
        <v>0</v>
      </c>
      <c r="CH206" s="32">
        <f t="shared" si="111"/>
        <v>0</v>
      </c>
      <c r="CI206" s="32">
        <f t="shared" si="118"/>
        <v>0</v>
      </c>
      <c r="CJ206" s="32"/>
      <c r="CK206" s="32"/>
      <c r="CL206" s="32"/>
    </row>
    <row r="207" spans="1:90" ht="16.149999999999999" customHeight="1" x14ac:dyDescent="0.2">
      <c r="A207" s="859" t="s">
        <v>213</v>
      </c>
      <c r="B207" s="914" t="s">
        <v>205</v>
      </c>
      <c r="C207" s="914"/>
      <c r="D207" s="378">
        <f t="shared" si="103"/>
        <v>31</v>
      </c>
      <c r="E207" s="464">
        <f t="shared" si="113"/>
        <v>12</v>
      </c>
      <c r="F207" s="465">
        <f t="shared" si="114"/>
        <v>19</v>
      </c>
      <c r="G207" s="490"/>
      <c r="H207" s="467"/>
      <c r="I207" s="466"/>
      <c r="J207" s="467"/>
      <c r="K207" s="466"/>
      <c r="L207" s="467"/>
      <c r="M207" s="613">
        <f>SUM(ENERO:DICIEMBRE!M207)</f>
        <v>0</v>
      </c>
      <c r="N207" s="613">
        <f>SUM(ENERO:DICIEMBRE!N207)</f>
        <v>0</v>
      </c>
      <c r="O207" s="613">
        <f>SUM(ENERO:DICIEMBRE!O207)</f>
        <v>0</v>
      </c>
      <c r="P207" s="613">
        <f>SUM(ENERO:DICIEMBRE!P207)</f>
        <v>0</v>
      </c>
      <c r="Q207" s="613">
        <f>SUM(ENERO:DICIEMBRE!Q207)</f>
        <v>0</v>
      </c>
      <c r="R207" s="613">
        <f>SUM(ENERO:DICIEMBRE!R207)</f>
        <v>0</v>
      </c>
      <c r="S207" s="613">
        <f>SUM(ENERO:DICIEMBRE!S207)</f>
        <v>0</v>
      </c>
      <c r="T207" s="613">
        <f>SUM(ENERO:DICIEMBRE!T207)</f>
        <v>10</v>
      </c>
      <c r="U207" s="613">
        <f>SUM(ENERO:DICIEMBRE!U207)</f>
        <v>12</v>
      </c>
      <c r="V207" s="613">
        <f>SUM(ENERO:DICIEMBRE!V207)</f>
        <v>9</v>
      </c>
      <c r="W207" s="613">
        <f>SUM(ENERO:DICIEMBRE!W207)</f>
        <v>7</v>
      </c>
      <c r="X207" s="613">
        <f>SUM(ENERO:DICIEMBRE!X207)</f>
        <v>0</v>
      </c>
      <c r="Y207" s="613">
        <f>SUM(ENERO:DICIEMBRE!Y207)</f>
        <v>0</v>
      </c>
      <c r="Z207" s="613">
        <f>SUM(ENERO:DICIEMBRE!Z207)</f>
        <v>0</v>
      </c>
      <c r="AA207" s="225" t="str">
        <f t="shared" si="106"/>
        <v/>
      </c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8"/>
      <c r="BV207" s="3"/>
      <c r="BW207" s="3"/>
      <c r="CA207" s="31" t="str">
        <f t="shared" si="115"/>
        <v/>
      </c>
      <c r="CB207" s="31" t="str">
        <f t="shared" si="108"/>
        <v/>
      </c>
      <c r="CC207" s="31" t="str">
        <f t="shared" si="116"/>
        <v/>
      </c>
      <c r="CD207" s="31"/>
      <c r="CE207" s="31"/>
      <c r="CF207" s="31"/>
      <c r="CG207" s="32">
        <f t="shared" si="117"/>
        <v>0</v>
      </c>
      <c r="CH207" s="32">
        <f t="shared" si="111"/>
        <v>0</v>
      </c>
      <c r="CI207" s="32">
        <f t="shared" si="118"/>
        <v>0</v>
      </c>
      <c r="CJ207" s="32"/>
      <c r="CK207" s="32"/>
      <c r="CL207" s="32"/>
    </row>
    <row r="208" spans="1:90" ht="16.149999999999999" customHeight="1" x14ac:dyDescent="0.2">
      <c r="A208" s="860"/>
      <c r="B208" s="911" t="s">
        <v>206</v>
      </c>
      <c r="C208" s="911"/>
      <c r="D208" s="386">
        <f>SUM(E208+F208)</f>
        <v>74</v>
      </c>
      <c r="E208" s="491">
        <f t="shared" si="113"/>
        <v>33</v>
      </c>
      <c r="F208" s="492">
        <f t="shared" si="114"/>
        <v>41</v>
      </c>
      <c r="G208" s="493"/>
      <c r="H208" s="472"/>
      <c r="I208" s="471"/>
      <c r="J208" s="472"/>
      <c r="K208" s="471"/>
      <c r="L208" s="472"/>
      <c r="M208" s="613">
        <f>SUM(ENERO:DICIEMBRE!M208)</f>
        <v>0</v>
      </c>
      <c r="N208" s="613">
        <f>SUM(ENERO:DICIEMBRE!N208)</f>
        <v>0</v>
      </c>
      <c r="O208" s="613">
        <f>SUM(ENERO:DICIEMBRE!O208)</f>
        <v>0</v>
      </c>
      <c r="P208" s="613">
        <f>SUM(ENERO:DICIEMBRE!P208)</f>
        <v>0</v>
      </c>
      <c r="Q208" s="613">
        <f>SUM(ENERO:DICIEMBRE!Q208)</f>
        <v>0</v>
      </c>
      <c r="R208" s="613">
        <f>SUM(ENERO:DICIEMBRE!R208)</f>
        <v>0</v>
      </c>
      <c r="S208" s="613">
        <f>SUM(ENERO:DICIEMBRE!S208)</f>
        <v>6</v>
      </c>
      <c r="T208" s="613">
        <f>SUM(ENERO:DICIEMBRE!T208)</f>
        <v>24</v>
      </c>
      <c r="U208" s="613">
        <f>SUM(ENERO:DICIEMBRE!U208)</f>
        <v>27</v>
      </c>
      <c r="V208" s="613">
        <f>SUM(ENERO:DICIEMBRE!V208)</f>
        <v>17</v>
      </c>
      <c r="W208" s="613">
        <f>SUM(ENERO:DICIEMBRE!W208)</f>
        <v>4</v>
      </c>
      <c r="X208" s="613">
        <f>SUM(ENERO:DICIEMBRE!X208)</f>
        <v>2</v>
      </c>
      <c r="Y208" s="613">
        <f>SUM(ENERO:DICIEMBRE!Y208)</f>
        <v>0</v>
      </c>
      <c r="Z208" s="613">
        <f>SUM(ENERO:DICIEMBRE!Z208)</f>
        <v>0</v>
      </c>
      <c r="AA208" s="225" t="str">
        <f t="shared" si="106"/>
        <v/>
      </c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8"/>
      <c r="BV208" s="3"/>
      <c r="BW208" s="3"/>
      <c r="CA208" s="31" t="str">
        <f t="shared" si="115"/>
        <v/>
      </c>
      <c r="CB208" s="31" t="str">
        <f t="shared" si="108"/>
        <v/>
      </c>
      <c r="CC208" s="31" t="str">
        <f t="shared" si="116"/>
        <v/>
      </c>
      <c r="CD208" s="31"/>
      <c r="CE208" s="31"/>
      <c r="CF208" s="31"/>
      <c r="CG208" s="32">
        <f t="shared" si="117"/>
        <v>0</v>
      </c>
      <c r="CH208" s="32">
        <f t="shared" si="111"/>
        <v>0</v>
      </c>
      <c r="CI208" s="32">
        <f t="shared" si="118"/>
        <v>0</v>
      </c>
      <c r="CJ208" s="32"/>
      <c r="CK208" s="32"/>
      <c r="CL208" s="32"/>
    </row>
    <row r="209" spans="1:90" ht="16.149999999999999" customHeight="1" x14ac:dyDescent="0.2">
      <c r="A209" s="860"/>
      <c r="B209" s="911" t="s">
        <v>207</v>
      </c>
      <c r="C209" s="911"/>
      <c r="D209" s="386">
        <f t="shared" ref="D209:D226" si="119">SUM(E209+F209)</f>
        <v>28</v>
      </c>
      <c r="E209" s="491">
        <f t="shared" si="113"/>
        <v>11</v>
      </c>
      <c r="F209" s="492">
        <f t="shared" si="114"/>
        <v>17</v>
      </c>
      <c r="G209" s="493"/>
      <c r="H209" s="472"/>
      <c r="I209" s="471"/>
      <c r="J209" s="472"/>
      <c r="K209" s="471"/>
      <c r="L209" s="472"/>
      <c r="M209" s="613">
        <f>SUM(ENERO:DICIEMBRE!M209)</f>
        <v>0</v>
      </c>
      <c r="N209" s="613">
        <f>SUM(ENERO:DICIEMBRE!N209)</f>
        <v>0</v>
      </c>
      <c r="O209" s="613">
        <f>SUM(ENERO:DICIEMBRE!O209)</f>
        <v>0</v>
      </c>
      <c r="P209" s="613">
        <f>SUM(ENERO:DICIEMBRE!P209)</f>
        <v>0</v>
      </c>
      <c r="Q209" s="613">
        <f>SUM(ENERO:DICIEMBRE!Q209)</f>
        <v>0</v>
      </c>
      <c r="R209" s="613">
        <f>SUM(ENERO:DICIEMBRE!R209)</f>
        <v>0</v>
      </c>
      <c r="S209" s="613">
        <f>SUM(ENERO:DICIEMBRE!S209)</f>
        <v>0</v>
      </c>
      <c r="T209" s="613">
        <f>SUM(ENERO:DICIEMBRE!T209)</f>
        <v>8</v>
      </c>
      <c r="U209" s="613">
        <f>SUM(ENERO:DICIEMBRE!U209)</f>
        <v>11</v>
      </c>
      <c r="V209" s="613">
        <f>SUM(ENERO:DICIEMBRE!V209)</f>
        <v>9</v>
      </c>
      <c r="W209" s="613">
        <f>SUM(ENERO:DICIEMBRE!W209)</f>
        <v>2</v>
      </c>
      <c r="X209" s="613">
        <f>SUM(ENERO:DICIEMBRE!X209)</f>
        <v>0</v>
      </c>
      <c r="Y209" s="613">
        <f>SUM(ENERO:DICIEMBRE!Y209)</f>
        <v>0</v>
      </c>
      <c r="Z209" s="613">
        <f>SUM(ENERO:DICIEMBRE!Z209)</f>
        <v>0</v>
      </c>
      <c r="AA209" s="225" t="str">
        <f t="shared" si="106"/>
        <v/>
      </c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8"/>
      <c r="BV209" s="3"/>
      <c r="BW209" s="3"/>
      <c r="CA209" s="31" t="str">
        <f t="shared" si="115"/>
        <v/>
      </c>
      <c r="CB209" s="31" t="str">
        <f t="shared" si="108"/>
        <v/>
      </c>
      <c r="CC209" s="31" t="str">
        <f t="shared" si="116"/>
        <v/>
      </c>
      <c r="CD209" s="31"/>
      <c r="CE209" s="31"/>
      <c r="CF209" s="31"/>
      <c r="CG209" s="32">
        <f t="shared" si="117"/>
        <v>0</v>
      </c>
      <c r="CH209" s="32">
        <f t="shared" si="111"/>
        <v>0</v>
      </c>
      <c r="CI209" s="32">
        <f t="shared" si="118"/>
        <v>0</v>
      </c>
      <c r="CJ209" s="32"/>
      <c r="CK209" s="32"/>
      <c r="CL209" s="32"/>
    </row>
    <row r="210" spans="1:90" ht="16.149999999999999" customHeight="1" x14ac:dyDescent="0.2">
      <c r="A210" s="861"/>
      <c r="B210" s="912" t="s">
        <v>208</v>
      </c>
      <c r="C210" s="912"/>
      <c r="D210" s="461">
        <f t="shared" si="119"/>
        <v>15</v>
      </c>
      <c r="E210" s="494">
        <f t="shared" si="113"/>
        <v>5</v>
      </c>
      <c r="F210" s="495">
        <f t="shared" si="114"/>
        <v>10</v>
      </c>
      <c r="G210" s="496"/>
      <c r="H210" s="477"/>
      <c r="I210" s="476"/>
      <c r="J210" s="477"/>
      <c r="K210" s="476"/>
      <c r="L210" s="477"/>
      <c r="M210" s="613">
        <f>SUM(ENERO:DICIEMBRE!M210)</f>
        <v>0</v>
      </c>
      <c r="N210" s="613">
        <f>SUM(ENERO:DICIEMBRE!N210)</f>
        <v>0</v>
      </c>
      <c r="O210" s="613">
        <f>SUM(ENERO:DICIEMBRE!O210)</f>
        <v>0</v>
      </c>
      <c r="P210" s="613">
        <f>SUM(ENERO:DICIEMBRE!P210)</f>
        <v>0</v>
      </c>
      <c r="Q210" s="613">
        <f>SUM(ENERO:DICIEMBRE!Q210)</f>
        <v>0</v>
      </c>
      <c r="R210" s="613">
        <f>SUM(ENERO:DICIEMBRE!R210)</f>
        <v>0</v>
      </c>
      <c r="S210" s="613">
        <f>SUM(ENERO:DICIEMBRE!S210)</f>
        <v>3</v>
      </c>
      <c r="T210" s="613">
        <f>SUM(ENERO:DICIEMBRE!T210)</f>
        <v>9</v>
      </c>
      <c r="U210" s="613">
        <f>SUM(ENERO:DICIEMBRE!U210)</f>
        <v>2</v>
      </c>
      <c r="V210" s="613">
        <f>SUM(ENERO:DICIEMBRE!V210)</f>
        <v>1</v>
      </c>
      <c r="W210" s="613">
        <f>SUM(ENERO:DICIEMBRE!W210)</f>
        <v>3</v>
      </c>
      <c r="X210" s="613">
        <f>SUM(ENERO:DICIEMBRE!X210)</f>
        <v>0</v>
      </c>
      <c r="Y210" s="613">
        <f>SUM(ENERO:DICIEMBRE!Y210)</f>
        <v>0</v>
      </c>
      <c r="Z210" s="613">
        <f>SUM(ENERO:DICIEMBRE!Z210)</f>
        <v>0</v>
      </c>
      <c r="AA210" s="225" t="str">
        <f t="shared" si="106"/>
        <v/>
      </c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8"/>
      <c r="BV210" s="3"/>
      <c r="BW210" s="3"/>
      <c r="CA210" s="31" t="str">
        <f t="shared" si="115"/>
        <v/>
      </c>
      <c r="CB210" s="31" t="str">
        <f t="shared" si="108"/>
        <v/>
      </c>
      <c r="CC210" s="31" t="str">
        <f t="shared" si="116"/>
        <v/>
      </c>
      <c r="CD210" s="31"/>
      <c r="CE210" s="31"/>
      <c r="CF210" s="31"/>
      <c r="CG210" s="32">
        <f t="shared" si="117"/>
        <v>0</v>
      </c>
      <c r="CH210" s="32">
        <f t="shared" si="111"/>
        <v>0</v>
      </c>
      <c r="CI210" s="32">
        <f t="shared" si="118"/>
        <v>0</v>
      </c>
      <c r="CJ210" s="32"/>
      <c r="CK210" s="32"/>
      <c r="CL210" s="32"/>
    </row>
    <row r="211" spans="1:90" ht="16.149999999999999" customHeight="1" x14ac:dyDescent="0.2">
      <c r="A211" s="859" t="s">
        <v>214</v>
      </c>
      <c r="B211" s="913" t="s">
        <v>205</v>
      </c>
      <c r="C211" s="913"/>
      <c r="D211" s="383">
        <f t="shared" si="119"/>
        <v>243</v>
      </c>
      <c r="E211" s="497">
        <f t="shared" si="113"/>
        <v>63</v>
      </c>
      <c r="F211" s="498">
        <f t="shared" si="114"/>
        <v>180</v>
      </c>
      <c r="G211" s="499"/>
      <c r="H211" s="500"/>
      <c r="I211" s="501"/>
      <c r="J211" s="500"/>
      <c r="K211" s="501"/>
      <c r="L211" s="500"/>
      <c r="M211" s="613">
        <f>SUM(ENERO:DICIEMBRE!M211)</f>
        <v>1</v>
      </c>
      <c r="N211" s="613">
        <f>SUM(ENERO:DICIEMBRE!N211)</f>
        <v>0</v>
      </c>
      <c r="O211" s="613">
        <f>SUM(ENERO:DICIEMBRE!O211)</f>
        <v>0</v>
      </c>
      <c r="P211" s="613">
        <f>SUM(ENERO:DICIEMBRE!P211)</f>
        <v>0</v>
      </c>
      <c r="Q211" s="613">
        <f>SUM(ENERO:DICIEMBRE!Q211)</f>
        <v>0</v>
      </c>
      <c r="R211" s="613">
        <f>SUM(ENERO:DICIEMBRE!R211)</f>
        <v>1</v>
      </c>
      <c r="S211" s="613">
        <f>SUM(ENERO:DICIEMBRE!S211)</f>
        <v>13</v>
      </c>
      <c r="T211" s="613">
        <f>SUM(ENERO:DICIEMBRE!T211)</f>
        <v>97</v>
      </c>
      <c r="U211" s="613">
        <f>SUM(ENERO:DICIEMBRE!U211)</f>
        <v>49</v>
      </c>
      <c r="V211" s="613">
        <f>SUM(ENERO:DICIEMBRE!V211)</f>
        <v>82</v>
      </c>
      <c r="W211" s="613">
        <f>SUM(ENERO:DICIEMBRE!W211)</f>
        <v>35</v>
      </c>
      <c r="X211" s="613">
        <f>SUM(ENERO:DICIEMBRE!X211)</f>
        <v>4</v>
      </c>
      <c r="Y211" s="613">
        <f>SUM(ENERO:DICIEMBRE!Y211)</f>
        <v>0</v>
      </c>
      <c r="Z211" s="613">
        <f>SUM(ENERO:DICIEMBRE!Z211)</f>
        <v>0</v>
      </c>
      <c r="AA211" s="225" t="str">
        <f t="shared" si="106"/>
        <v/>
      </c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8"/>
      <c r="BV211" s="3"/>
      <c r="BW211" s="3"/>
      <c r="CA211" s="31" t="str">
        <f t="shared" si="115"/>
        <v/>
      </c>
      <c r="CB211" s="31" t="str">
        <f t="shared" si="108"/>
        <v/>
      </c>
      <c r="CC211" s="31" t="str">
        <f t="shared" si="116"/>
        <v/>
      </c>
      <c r="CD211" s="31"/>
      <c r="CE211" s="31"/>
      <c r="CF211" s="31"/>
      <c r="CG211" s="32">
        <f t="shared" si="117"/>
        <v>0</v>
      </c>
      <c r="CH211" s="32">
        <f t="shared" si="111"/>
        <v>0</v>
      </c>
      <c r="CI211" s="32">
        <f t="shared" si="118"/>
        <v>0</v>
      </c>
      <c r="CJ211" s="32"/>
      <c r="CK211" s="32"/>
      <c r="CL211" s="32"/>
    </row>
    <row r="212" spans="1:90" ht="16.149999999999999" customHeight="1" x14ac:dyDescent="0.2">
      <c r="A212" s="860"/>
      <c r="B212" s="911" t="s">
        <v>206</v>
      </c>
      <c r="C212" s="911"/>
      <c r="D212" s="386">
        <f t="shared" si="119"/>
        <v>685</v>
      </c>
      <c r="E212" s="491">
        <f t="shared" si="113"/>
        <v>203</v>
      </c>
      <c r="F212" s="492">
        <f t="shared" si="114"/>
        <v>482</v>
      </c>
      <c r="G212" s="493"/>
      <c r="H212" s="472"/>
      <c r="I212" s="471"/>
      <c r="J212" s="472"/>
      <c r="K212" s="471"/>
      <c r="L212" s="472"/>
      <c r="M212" s="613">
        <f>SUM(ENERO:DICIEMBRE!M212)</f>
        <v>0</v>
      </c>
      <c r="N212" s="613">
        <f>SUM(ENERO:DICIEMBRE!N212)</f>
        <v>0</v>
      </c>
      <c r="O212" s="613">
        <f>SUM(ENERO:DICIEMBRE!O212)</f>
        <v>0</v>
      </c>
      <c r="P212" s="613">
        <f>SUM(ENERO:DICIEMBRE!P212)</f>
        <v>0</v>
      </c>
      <c r="Q212" s="613">
        <f>SUM(ENERO:DICIEMBRE!Q212)</f>
        <v>0</v>
      </c>
      <c r="R212" s="613">
        <f>SUM(ENERO:DICIEMBRE!R212)</f>
        <v>0</v>
      </c>
      <c r="S212" s="613">
        <f>SUM(ENERO:DICIEMBRE!S212)</f>
        <v>38</v>
      </c>
      <c r="T212" s="613">
        <f>SUM(ENERO:DICIEMBRE!T212)</f>
        <v>236</v>
      </c>
      <c r="U212" s="613">
        <f>SUM(ENERO:DICIEMBRE!U212)</f>
        <v>165</v>
      </c>
      <c r="V212" s="613">
        <f>SUM(ENERO:DICIEMBRE!V212)</f>
        <v>246</v>
      </c>
      <c r="W212" s="613">
        <f>SUM(ENERO:DICIEMBRE!W212)</f>
        <v>34</v>
      </c>
      <c r="X212" s="613">
        <f>SUM(ENERO:DICIEMBRE!X212)</f>
        <v>2</v>
      </c>
      <c r="Y212" s="613">
        <f>SUM(ENERO:DICIEMBRE!Y212)</f>
        <v>0</v>
      </c>
      <c r="Z212" s="613">
        <f>SUM(ENERO:DICIEMBRE!Z212)</f>
        <v>0</v>
      </c>
      <c r="AA212" s="225" t="str">
        <f t="shared" si="106"/>
        <v/>
      </c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8"/>
      <c r="BV212" s="3"/>
      <c r="BW212" s="3"/>
      <c r="CA212" s="31" t="str">
        <f t="shared" si="115"/>
        <v/>
      </c>
      <c r="CB212" s="31" t="str">
        <f t="shared" si="108"/>
        <v/>
      </c>
      <c r="CC212" s="31" t="str">
        <f t="shared" si="116"/>
        <v/>
      </c>
      <c r="CD212" s="31"/>
      <c r="CE212" s="31"/>
      <c r="CF212" s="31"/>
      <c r="CG212" s="32">
        <f t="shared" si="117"/>
        <v>0</v>
      </c>
      <c r="CH212" s="32">
        <f t="shared" si="111"/>
        <v>0</v>
      </c>
      <c r="CI212" s="32">
        <f t="shared" si="118"/>
        <v>0</v>
      </c>
      <c r="CJ212" s="32"/>
      <c r="CK212" s="32"/>
      <c r="CL212" s="32"/>
    </row>
    <row r="213" spans="1:90" ht="16.149999999999999" customHeight="1" x14ac:dyDescent="0.2">
      <c r="A213" s="860"/>
      <c r="B213" s="911" t="s">
        <v>207</v>
      </c>
      <c r="C213" s="911"/>
      <c r="D213" s="386">
        <f t="shared" si="119"/>
        <v>233</v>
      </c>
      <c r="E213" s="491">
        <f t="shared" si="113"/>
        <v>61</v>
      </c>
      <c r="F213" s="492">
        <f t="shared" si="114"/>
        <v>172</v>
      </c>
      <c r="G213" s="493"/>
      <c r="H213" s="472"/>
      <c r="I213" s="471"/>
      <c r="J213" s="472"/>
      <c r="K213" s="471"/>
      <c r="L213" s="472"/>
      <c r="M213" s="613">
        <f>SUM(ENERO:DICIEMBRE!M213)</f>
        <v>1</v>
      </c>
      <c r="N213" s="613">
        <f>SUM(ENERO:DICIEMBRE!N213)</f>
        <v>0</v>
      </c>
      <c r="O213" s="613">
        <f>SUM(ENERO:DICIEMBRE!O213)</f>
        <v>0</v>
      </c>
      <c r="P213" s="613">
        <f>SUM(ENERO:DICIEMBRE!P213)</f>
        <v>0</v>
      </c>
      <c r="Q213" s="613">
        <f>SUM(ENERO:DICIEMBRE!Q213)</f>
        <v>0</v>
      </c>
      <c r="R213" s="613">
        <f>SUM(ENERO:DICIEMBRE!R213)</f>
        <v>1</v>
      </c>
      <c r="S213" s="613">
        <f>SUM(ENERO:DICIEMBRE!S213)</f>
        <v>13</v>
      </c>
      <c r="T213" s="613">
        <f>SUM(ENERO:DICIEMBRE!T213)</f>
        <v>98</v>
      </c>
      <c r="U213" s="613">
        <f>SUM(ENERO:DICIEMBRE!U213)</f>
        <v>47</v>
      </c>
      <c r="V213" s="613">
        <f>SUM(ENERO:DICIEMBRE!V213)</f>
        <v>73</v>
      </c>
      <c r="W213" s="613">
        <f>SUM(ENERO:DICIEMBRE!W213)</f>
        <v>36</v>
      </c>
      <c r="X213" s="613">
        <f>SUM(ENERO:DICIEMBRE!X213)</f>
        <v>4</v>
      </c>
      <c r="Y213" s="613">
        <f>SUM(ENERO:DICIEMBRE!Y213)</f>
        <v>0</v>
      </c>
      <c r="Z213" s="613">
        <f>SUM(ENERO:DICIEMBRE!Z213)</f>
        <v>0</v>
      </c>
      <c r="AA213" s="225" t="str">
        <f t="shared" si="106"/>
        <v/>
      </c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8"/>
      <c r="BV213" s="3"/>
      <c r="BW213" s="3"/>
      <c r="CA213" s="31" t="str">
        <f t="shared" si="115"/>
        <v/>
      </c>
      <c r="CB213" s="31" t="str">
        <f t="shared" si="108"/>
        <v/>
      </c>
      <c r="CC213" s="31" t="str">
        <f t="shared" si="116"/>
        <v/>
      </c>
      <c r="CD213" s="31"/>
      <c r="CE213" s="31"/>
      <c r="CF213" s="31"/>
      <c r="CG213" s="32">
        <f t="shared" si="117"/>
        <v>0</v>
      </c>
      <c r="CH213" s="32">
        <f t="shared" si="111"/>
        <v>0</v>
      </c>
      <c r="CI213" s="32">
        <f t="shared" si="118"/>
        <v>0</v>
      </c>
      <c r="CJ213" s="32"/>
      <c r="CK213" s="32"/>
      <c r="CL213" s="32"/>
    </row>
    <row r="214" spans="1:90" ht="16.149999999999999" customHeight="1" x14ac:dyDescent="0.2">
      <c r="A214" s="861"/>
      <c r="B214" s="912" t="s">
        <v>208</v>
      </c>
      <c r="C214" s="912"/>
      <c r="D214" s="461">
        <f t="shared" si="119"/>
        <v>189</v>
      </c>
      <c r="E214" s="494">
        <f t="shared" si="113"/>
        <v>48</v>
      </c>
      <c r="F214" s="495">
        <f t="shared" si="114"/>
        <v>141</v>
      </c>
      <c r="G214" s="496"/>
      <c r="H214" s="477"/>
      <c r="I214" s="476"/>
      <c r="J214" s="477"/>
      <c r="K214" s="476"/>
      <c r="L214" s="477"/>
      <c r="M214" s="613">
        <f>SUM(ENERO:DICIEMBRE!M214)</f>
        <v>1</v>
      </c>
      <c r="N214" s="613">
        <f>SUM(ENERO:DICIEMBRE!N214)</f>
        <v>0</v>
      </c>
      <c r="O214" s="613">
        <f>SUM(ENERO:DICIEMBRE!O214)</f>
        <v>0</v>
      </c>
      <c r="P214" s="613">
        <f>SUM(ENERO:DICIEMBRE!P214)</f>
        <v>0</v>
      </c>
      <c r="Q214" s="613">
        <f>SUM(ENERO:DICIEMBRE!Q214)</f>
        <v>0</v>
      </c>
      <c r="R214" s="613">
        <f>SUM(ENERO:DICIEMBRE!R214)</f>
        <v>1</v>
      </c>
      <c r="S214" s="613">
        <f>SUM(ENERO:DICIEMBRE!S214)</f>
        <v>9</v>
      </c>
      <c r="T214" s="613">
        <f>SUM(ENERO:DICIEMBRE!T214)</f>
        <v>75</v>
      </c>
      <c r="U214" s="613">
        <f>SUM(ENERO:DICIEMBRE!U214)</f>
        <v>38</v>
      </c>
      <c r="V214" s="613">
        <f>SUM(ENERO:DICIEMBRE!V214)</f>
        <v>65</v>
      </c>
      <c r="W214" s="613">
        <f>SUM(ENERO:DICIEMBRE!W214)</f>
        <v>34</v>
      </c>
      <c r="X214" s="613">
        <f>SUM(ENERO:DICIEMBRE!X214)</f>
        <v>1</v>
      </c>
      <c r="Y214" s="613">
        <f>SUM(ENERO:DICIEMBRE!Y214)</f>
        <v>0</v>
      </c>
      <c r="Z214" s="613">
        <f>SUM(ENERO:DICIEMBRE!Z214)</f>
        <v>0</v>
      </c>
      <c r="AA214" s="225" t="str">
        <f t="shared" si="106"/>
        <v/>
      </c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8"/>
      <c r="BV214" s="3"/>
      <c r="BW214" s="3"/>
      <c r="CA214" s="31" t="str">
        <f t="shared" si="115"/>
        <v/>
      </c>
      <c r="CB214" s="31" t="str">
        <f t="shared" si="108"/>
        <v/>
      </c>
      <c r="CC214" s="31" t="str">
        <f t="shared" si="116"/>
        <v/>
      </c>
      <c r="CD214" s="31"/>
      <c r="CE214" s="31"/>
      <c r="CF214" s="31"/>
      <c r="CG214" s="32">
        <f t="shared" si="117"/>
        <v>0</v>
      </c>
      <c r="CH214" s="32">
        <f t="shared" si="111"/>
        <v>0</v>
      </c>
      <c r="CI214" s="32">
        <f t="shared" si="118"/>
        <v>0</v>
      </c>
      <c r="CJ214" s="32"/>
      <c r="CK214" s="32"/>
      <c r="CL214" s="32"/>
    </row>
    <row r="215" spans="1:90" ht="16.149999999999999" customHeight="1" x14ac:dyDescent="0.2">
      <c r="A215" s="859" t="s">
        <v>88</v>
      </c>
      <c r="B215" s="913" t="s">
        <v>205</v>
      </c>
      <c r="C215" s="913"/>
      <c r="D215" s="383">
        <f t="shared" si="119"/>
        <v>0</v>
      </c>
      <c r="E215" s="445">
        <f t="shared" si="113"/>
        <v>0</v>
      </c>
      <c r="F215" s="446">
        <f t="shared" si="114"/>
        <v>0</v>
      </c>
      <c r="G215" s="613">
        <f>SUM(ENERO:DICIEMBRE!G215)</f>
        <v>0</v>
      </c>
      <c r="H215" s="613">
        <f>SUM(ENERO:DICIEMBRE!H215)</f>
        <v>0</v>
      </c>
      <c r="I215" s="613">
        <f>SUM(ENERO:DICIEMBRE!I215)</f>
        <v>0</v>
      </c>
      <c r="J215" s="613">
        <f>SUM(ENERO:DICIEMBRE!J215)</f>
        <v>0</v>
      </c>
      <c r="K215" s="613">
        <f>SUM(ENERO:DICIEMBRE!K215)</f>
        <v>0</v>
      </c>
      <c r="L215" s="613">
        <f>SUM(ENERO:DICIEMBRE!L215)</f>
        <v>0</v>
      </c>
      <c r="M215" s="613">
        <f>SUM(ENERO:DICIEMBRE!M215)</f>
        <v>0</v>
      </c>
      <c r="N215" s="613">
        <f>SUM(ENERO:DICIEMBRE!N215)</f>
        <v>0</v>
      </c>
      <c r="O215" s="613">
        <f>SUM(ENERO:DICIEMBRE!O215)</f>
        <v>0</v>
      </c>
      <c r="P215" s="613">
        <f>SUM(ENERO:DICIEMBRE!P215)</f>
        <v>0</v>
      </c>
      <c r="Q215" s="613">
        <f>SUM(ENERO:DICIEMBRE!Q215)</f>
        <v>0</v>
      </c>
      <c r="R215" s="613">
        <f>SUM(ENERO:DICIEMBRE!R215)</f>
        <v>0</v>
      </c>
      <c r="S215" s="613">
        <f>SUM(ENERO:DICIEMBRE!S215)</f>
        <v>0</v>
      </c>
      <c r="T215" s="613">
        <f>SUM(ENERO:DICIEMBRE!T215)</f>
        <v>0</v>
      </c>
      <c r="U215" s="613">
        <f>SUM(ENERO:DICIEMBRE!U215)</f>
        <v>0</v>
      </c>
      <c r="V215" s="613">
        <f>SUM(ENERO:DICIEMBRE!V215)</f>
        <v>0</v>
      </c>
      <c r="W215" s="613">
        <f>SUM(ENERO:DICIEMBRE!W215)</f>
        <v>0</v>
      </c>
      <c r="X215" s="613">
        <f>SUM(ENERO:DICIEMBRE!X215)</f>
        <v>0</v>
      </c>
      <c r="Y215" s="613">
        <f>SUM(ENERO:DICIEMBRE!Y215)</f>
        <v>0</v>
      </c>
      <c r="Z215" s="613">
        <f>SUM(ENERO:DICIEMBRE!Z215)</f>
        <v>0</v>
      </c>
      <c r="AA215" s="225" t="str">
        <f t="shared" si="106"/>
        <v/>
      </c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8"/>
      <c r="BV215" s="3"/>
      <c r="BW215" s="3"/>
      <c r="CA215" s="31" t="str">
        <f t="shared" si="115"/>
        <v/>
      </c>
      <c r="CB215" s="31" t="str">
        <f t="shared" si="108"/>
        <v/>
      </c>
      <c r="CC215" s="31" t="str">
        <f t="shared" si="116"/>
        <v/>
      </c>
      <c r="CD215" s="31"/>
      <c r="CE215" s="31"/>
      <c r="CF215" s="31"/>
      <c r="CG215" s="32">
        <f t="shared" si="117"/>
        <v>0</v>
      </c>
      <c r="CH215" s="32">
        <f t="shared" si="111"/>
        <v>0</v>
      </c>
      <c r="CI215" s="32">
        <f t="shared" si="118"/>
        <v>0</v>
      </c>
      <c r="CJ215" s="32"/>
      <c r="CK215" s="32"/>
      <c r="CL215" s="32"/>
    </row>
    <row r="216" spans="1:90" ht="16.149999999999999" customHeight="1" x14ac:dyDescent="0.2">
      <c r="A216" s="860"/>
      <c r="B216" s="911" t="s">
        <v>206</v>
      </c>
      <c r="C216" s="911"/>
      <c r="D216" s="386">
        <f t="shared" si="119"/>
        <v>0</v>
      </c>
      <c r="E216" s="453">
        <f t="shared" si="113"/>
        <v>0</v>
      </c>
      <c r="F216" s="454">
        <f t="shared" si="114"/>
        <v>0</v>
      </c>
      <c r="G216" s="613">
        <f>SUM(ENERO:DICIEMBRE!G216)</f>
        <v>0</v>
      </c>
      <c r="H216" s="613">
        <f>SUM(ENERO:DICIEMBRE!H216)</f>
        <v>0</v>
      </c>
      <c r="I216" s="613">
        <f>SUM(ENERO:DICIEMBRE!I216)</f>
        <v>0</v>
      </c>
      <c r="J216" s="613">
        <f>SUM(ENERO:DICIEMBRE!J216)</f>
        <v>0</v>
      </c>
      <c r="K216" s="613">
        <f>SUM(ENERO:DICIEMBRE!K216)</f>
        <v>0</v>
      </c>
      <c r="L216" s="613">
        <f>SUM(ENERO:DICIEMBRE!L216)</f>
        <v>0</v>
      </c>
      <c r="M216" s="613">
        <f>SUM(ENERO:DICIEMBRE!M216)</f>
        <v>0</v>
      </c>
      <c r="N216" s="613">
        <f>SUM(ENERO:DICIEMBRE!N216)</f>
        <v>0</v>
      </c>
      <c r="O216" s="613">
        <f>SUM(ENERO:DICIEMBRE!O216)</f>
        <v>0</v>
      </c>
      <c r="P216" s="613">
        <f>SUM(ENERO:DICIEMBRE!P216)</f>
        <v>0</v>
      </c>
      <c r="Q216" s="613">
        <f>SUM(ENERO:DICIEMBRE!Q216)</f>
        <v>0</v>
      </c>
      <c r="R216" s="613">
        <f>SUM(ENERO:DICIEMBRE!R216)</f>
        <v>0</v>
      </c>
      <c r="S216" s="613">
        <f>SUM(ENERO:DICIEMBRE!S216)</f>
        <v>0</v>
      </c>
      <c r="T216" s="613">
        <f>SUM(ENERO:DICIEMBRE!T216)</f>
        <v>0</v>
      </c>
      <c r="U216" s="613">
        <f>SUM(ENERO:DICIEMBRE!U216)</f>
        <v>0</v>
      </c>
      <c r="V216" s="613">
        <f>SUM(ENERO:DICIEMBRE!V216)</f>
        <v>0</v>
      </c>
      <c r="W216" s="613">
        <f>SUM(ENERO:DICIEMBRE!W216)</f>
        <v>0</v>
      </c>
      <c r="X216" s="613">
        <f>SUM(ENERO:DICIEMBRE!X216)</f>
        <v>0</v>
      </c>
      <c r="Y216" s="613">
        <f>SUM(ENERO:DICIEMBRE!Y216)</f>
        <v>0</v>
      </c>
      <c r="Z216" s="613">
        <f>SUM(ENERO:DICIEMBRE!Z216)</f>
        <v>0</v>
      </c>
      <c r="AA216" s="225" t="str">
        <f t="shared" si="106"/>
        <v/>
      </c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8"/>
      <c r="BV216" s="3"/>
      <c r="BW216" s="3"/>
      <c r="CA216" s="31" t="str">
        <f t="shared" si="115"/>
        <v/>
      </c>
      <c r="CB216" s="31" t="str">
        <f t="shared" si="108"/>
        <v/>
      </c>
      <c r="CC216" s="31" t="str">
        <f t="shared" si="116"/>
        <v/>
      </c>
      <c r="CD216" s="31"/>
      <c r="CE216" s="31"/>
      <c r="CF216" s="31"/>
      <c r="CG216" s="32">
        <f t="shared" si="117"/>
        <v>0</v>
      </c>
      <c r="CH216" s="32">
        <f t="shared" si="111"/>
        <v>0</v>
      </c>
      <c r="CI216" s="32">
        <f t="shared" si="118"/>
        <v>0</v>
      </c>
      <c r="CJ216" s="32"/>
      <c r="CK216" s="32"/>
      <c r="CL216" s="32"/>
    </row>
    <row r="217" spans="1:90" ht="16.149999999999999" customHeight="1" x14ac:dyDescent="0.2">
      <c r="A217" s="860"/>
      <c r="B217" s="911" t="s">
        <v>207</v>
      </c>
      <c r="C217" s="911"/>
      <c r="D217" s="386">
        <f t="shared" si="119"/>
        <v>0</v>
      </c>
      <c r="E217" s="453">
        <f t="shared" si="113"/>
        <v>0</v>
      </c>
      <c r="F217" s="454">
        <f t="shared" si="114"/>
        <v>0</v>
      </c>
      <c r="G217" s="613">
        <f>SUM(ENERO:DICIEMBRE!G217)</f>
        <v>0</v>
      </c>
      <c r="H217" s="613">
        <f>SUM(ENERO:DICIEMBRE!H217)</f>
        <v>0</v>
      </c>
      <c r="I217" s="613">
        <f>SUM(ENERO:DICIEMBRE!I217)</f>
        <v>0</v>
      </c>
      <c r="J217" s="613">
        <f>SUM(ENERO:DICIEMBRE!J217)</f>
        <v>0</v>
      </c>
      <c r="K217" s="613">
        <f>SUM(ENERO:DICIEMBRE!K217)</f>
        <v>0</v>
      </c>
      <c r="L217" s="613">
        <f>SUM(ENERO:DICIEMBRE!L217)</f>
        <v>0</v>
      </c>
      <c r="M217" s="613">
        <f>SUM(ENERO:DICIEMBRE!M217)</f>
        <v>0</v>
      </c>
      <c r="N217" s="613">
        <f>SUM(ENERO:DICIEMBRE!N217)</f>
        <v>0</v>
      </c>
      <c r="O217" s="613">
        <f>SUM(ENERO:DICIEMBRE!O217)</f>
        <v>0</v>
      </c>
      <c r="P217" s="613">
        <f>SUM(ENERO:DICIEMBRE!P217)</f>
        <v>0</v>
      </c>
      <c r="Q217" s="613">
        <f>SUM(ENERO:DICIEMBRE!Q217)</f>
        <v>0</v>
      </c>
      <c r="R217" s="613">
        <f>SUM(ENERO:DICIEMBRE!R217)</f>
        <v>0</v>
      </c>
      <c r="S217" s="613">
        <f>SUM(ENERO:DICIEMBRE!S217)</f>
        <v>0</v>
      </c>
      <c r="T217" s="613">
        <f>SUM(ENERO:DICIEMBRE!T217)</f>
        <v>0</v>
      </c>
      <c r="U217" s="613">
        <f>SUM(ENERO:DICIEMBRE!U217)</f>
        <v>0</v>
      </c>
      <c r="V217" s="613">
        <f>SUM(ENERO:DICIEMBRE!V217)</f>
        <v>0</v>
      </c>
      <c r="W217" s="613">
        <f>SUM(ENERO:DICIEMBRE!W217)</f>
        <v>0</v>
      </c>
      <c r="X217" s="613">
        <f>SUM(ENERO:DICIEMBRE!X217)</f>
        <v>0</v>
      </c>
      <c r="Y217" s="613">
        <f>SUM(ENERO:DICIEMBRE!Y217)</f>
        <v>0</v>
      </c>
      <c r="Z217" s="613">
        <f>SUM(ENERO:DICIEMBRE!Z217)</f>
        <v>0</v>
      </c>
      <c r="AA217" s="225" t="str">
        <f t="shared" si="106"/>
        <v/>
      </c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8"/>
      <c r="BV217" s="3"/>
      <c r="BW217" s="3"/>
      <c r="CA217" s="31" t="str">
        <f t="shared" si="115"/>
        <v/>
      </c>
      <c r="CB217" s="31" t="str">
        <f t="shared" si="108"/>
        <v/>
      </c>
      <c r="CC217" s="31" t="str">
        <f t="shared" si="116"/>
        <v/>
      </c>
      <c r="CD217" s="31"/>
      <c r="CE217" s="31"/>
      <c r="CF217" s="31"/>
      <c r="CG217" s="32">
        <f t="shared" si="117"/>
        <v>0</v>
      </c>
      <c r="CH217" s="32">
        <f t="shared" si="111"/>
        <v>0</v>
      </c>
      <c r="CI217" s="32">
        <f t="shared" si="118"/>
        <v>0</v>
      </c>
      <c r="CJ217" s="32"/>
      <c r="CK217" s="32"/>
      <c r="CL217" s="32"/>
    </row>
    <row r="218" spans="1:90" ht="16.149999999999999" customHeight="1" x14ac:dyDescent="0.2">
      <c r="A218" s="861"/>
      <c r="B218" s="912" t="s">
        <v>208</v>
      </c>
      <c r="C218" s="912"/>
      <c r="D218" s="461">
        <f t="shared" si="119"/>
        <v>0</v>
      </c>
      <c r="E218" s="462">
        <f t="shared" si="113"/>
        <v>0</v>
      </c>
      <c r="F218" s="463">
        <f t="shared" si="114"/>
        <v>0</v>
      </c>
      <c r="G218" s="613">
        <f>SUM(ENERO:DICIEMBRE!G218)</f>
        <v>0</v>
      </c>
      <c r="H218" s="613">
        <f>SUM(ENERO:DICIEMBRE!H218)</f>
        <v>0</v>
      </c>
      <c r="I218" s="613">
        <f>SUM(ENERO:DICIEMBRE!I218)</f>
        <v>0</v>
      </c>
      <c r="J218" s="613">
        <f>SUM(ENERO:DICIEMBRE!J218)</f>
        <v>0</v>
      </c>
      <c r="K218" s="613">
        <f>SUM(ENERO:DICIEMBRE!K218)</f>
        <v>0</v>
      </c>
      <c r="L218" s="613">
        <f>SUM(ENERO:DICIEMBRE!L218)</f>
        <v>0</v>
      </c>
      <c r="M218" s="613">
        <f>SUM(ENERO:DICIEMBRE!M218)</f>
        <v>0</v>
      </c>
      <c r="N218" s="613">
        <f>SUM(ENERO:DICIEMBRE!N218)</f>
        <v>0</v>
      </c>
      <c r="O218" s="613">
        <f>SUM(ENERO:DICIEMBRE!O218)</f>
        <v>0</v>
      </c>
      <c r="P218" s="613">
        <f>SUM(ENERO:DICIEMBRE!P218)</f>
        <v>0</v>
      </c>
      <c r="Q218" s="613">
        <f>SUM(ENERO:DICIEMBRE!Q218)</f>
        <v>0</v>
      </c>
      <c r="R218" s="613">
        <f>SUM(ENERO:DICIEMBRE!R218)</f>
        <v>0</v>
      </c>
      <c r="S218" s="613">
        <f>SUM(ENERO:DICIEMBRE!S218)</f>
        <v>0</v>
      </c>
      <c r="T218" s="613">
        <f>SUM(ENERO:DICIEMBRE!T218)</f>
        <v>0</v>
      </c>
      <c r="U218" s="613">
        <f>SUM(ENERO:DICIEMBRE!U218)</f>
        <v>0</v>
      </c>
      <c r="V218" s="613">
        <f>SUM(ENERO:DICIEMBRE!V218)</f>
        <v>0</v>
      </c>
      <c r="W218" s="613">
        <f>SUM(ENERO:DICIEMBRE!W218)</f>
        <v>0</v>
      </c>
      <c r="X218" s="613">
        <f>SUM(ENERO:DICIEMBRE!X218)</f>
        <v>0</v>
      </c>
      <c r="Y218" s="613">
        <f>SUM(ENERO:DICIEMBRE!Y218)</f>
        <v>0</v>
      </c>
      <c r="Z218" s="613">
        <f>SUM(ENERO:DICIEMBRE!Z218)</f>
        <v>0</v>
      </c>
      <c r="AA218" s="225" t="str">
        <f t="shared" si="106"/>
        <v/>
      </c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8"/>
      <c r="BV218" s="3"/>
      <c r="BW218" s="3"/>
      <c r="CA218" s="31" t="str">
        <f t="shared" si="115"/>
        <v/>
      </c>
      <c r="CB218" s="31" t="str">
        <f t="shared" si="108"/>
        <v/>
      </c>
      <c r="CC218" s="31" t="str">
        <f t="shared" si="116"/>
        <v/>
      </c>
      <c r="CD218" s="31"/>
      <c r="CE218" s="31"/>
      <c r="CF218" s="31"/>
      <c r="CG218" s="32">
        <f t="shared" si="117"/>
        <v>0</v>
      </c>
      <c r="CH218" s="32">
        <f t="shared" si="111"/>
        <v>0</v>
      </c>
      <c r="CI218" s="32">
        <f t="shared" si="118"/>
        <v>0</v>
      </c>
      <c r="CJ218" s="32"/>
      <c r="CK218" s="32"/>
      <c r="CL218" s="32"/>
    </row>
    <row r="219" spans="1:90" ht="16.149999999999999" customHeight="1" x14ac:dyDescent="0.2">
      <c r="A219" s="859" t="s">
        <v>87</v>
      </c>
      <c r="B219" s="913" t="s">
        <v>205</v>
      </c>
      <c r="C219" s="913"/>
      <c r="D219" s="383">
        <f t="shared" si="119"/>
        <v>0</v>
      </c>
      <c r="E219" s="445">
        <f t="shared" si="113"/>
        <v>0</v>
      </c>
      <c r="F219" s="446">
        <f t="shared" si="114"/>
        <v>0</v>
      </c>
      <c r="G219" s="613">
        <f>SUM(ENERO:DICIEMBRE!G219)</f>
        <v>0</v>
      </c>
      <c r="H219" s="613">
        <f>SUM(ENERO:DICIEMBRE!H219)</f>
        <v>0</v>
      </c>
      <c r="I219" s="613">
        <f>SUM(ENERO:DICIEMBRE!I219)</f>
        <v>0</v>
      </c>
      <c r="J219" s="613">
        <f>SUM(ENERO:DICIEMBRE!J219)</f>
        <v>0</v>
      </c>
      <c r="K219" s="613">
        <f>SUM(ENERO:DICIEMBRE!K219)</f>
        <v>0</v>
      </c>
      <c r="L219" s="613">
        <f>SUM(ENERO:DICIEMBRE!L219)</f>
        <v>0</v>
      </c>
      <c r="M219" s="613">
        <f>SUM(ENERO:DICIEMBRE!M219)</f>
        <v>0</v>
      </c>
      <c r="N219" s="613">
        <f>SUM(ENERO:DICIEMBRE!N219)</f>
        <v>0</v>
      </c>
      <c r="O219" s="613">
        <f>SUM(ENERO:DICIEMBRE!O219)</f>
        <v>0</v>
      </c>
      <c r="P219" s="613">
        <f>SUM(ENERO:DICIEMBRE!P219)</f>
        <v>0</v>
      </c>
      <c r="Q219" s="613">
        <f>SUM(ENERO:DICIEMBRE!Q219)</f>
        <v>0</v>
      </c>
      <c r="R219" s="613">
        <f>SUM(ENERO:DICIEMBRE!R219)</f>
        <v>0</v>
      </c>
      <c r="S219" s="613">
        <f>SUM(ENERO:DICIEMBRE!S219)</f>
        <v>0</v>
      </c>
      <c r="T219" s="613">
        <f>SUM(ENERO:DICIEMBRE!T219)</f>
        <v>0</v>
      </c>
      <c r="U219" s="613">
        <f>SUM(ENERO:DICIEMBRE!U219)</f>
        <v>0</v>
      </c>
      <c r="V219" s="613">
        <f>SUM(ENERO:DICIEMBRE!V219)</f>
        <v>0</v>
      </c>
      <c r="W219" s="613">
        <f>SUM(ENERO:DICIEMBRE!W219)</f>
        <v>0</v>
      </c>
      <c r="X219" s="613">
        <f>SUM(ENERO:DICIEMBRE!X219)</f>
        <v>0</v>
      </c>
      <c r="Y219" s="613">
        <f>SUM(ENERO:DICIEMBRE!Y219)</f>
        <v>0</v>
      </c>
      <c r="Z219" s="613">
        <f>SUM(ENERO:DICIEMBRE!Z219)</f>
        <v>0</v>
      </c>
      <c r="AA219" s="225" t="str">
        <f t="shared" si="106"/>
        <v/>
      </c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8"/>
      <c r="BV219" s="3"/>
      <c r="BW219" s="3"/>
      <c r="CA219" s="31" t="str">
        <f t="shared" si="115"/>
        <v/>
      </c>
      <c r="CB219" s="31" t="str">
        <f t="shared" si="108"/>
        <v/>
      </c>
      <c r="CC219" s="31" t="str">
        <f t="shared" si="116"/>
        <v/>
      </c>
      <c r="CD219" s="31"/>
      <c r="CE219" s="31"/>
      <c r="CF219" s="31"/>
      <c r="CG219" s="32">
        <f t="shared" si="117"/>
        <v>0</v>
      </c>
      <c r="CH219" s="32">
        <f t="shared" si="111"/>
        <v>0</v>
      </c>
      <c r="CI219" s="32">
        <f t="shared" si="118"/>
        <v>0</v>
      </c>
      <c r="CJ219" s="32"/>
      <c r="CK219" s="32"/>
      <c r="CL219" s="32"/>
    </row>
    <row r="220" spans="1:90" ht="16.149999999999999" customHeight="1" x14ac:dyDescent="0.2">
      <c r="A220" s="860"/>
      <c r="B220" s="911" t="s">
        <v>206</v>
      </c>
      <c r="C220" s="911"/>
      <c r="D220" s="386">
        <f t="shared" si="119"/>
        <v>0</v>
      </c>
      <c r="E220" s="453">
        <f t="shared" si="113"/>
        <v>0</v>
      </c>
      <c r="F220" s="454">
        <f t="shared" si="114"/>
        <v>0</v>
      </c>
      <c r="G220" s="613">
        <f>SUM(ENERO:DICIEMBRE!G220)</f>
        <v>0</v>
      </c>
      <c r="H220" s="613">
        <f>SUM(ENERO:DICIEMBRE!H220)</f>
        <v>0</v>
      </c>
      <c r="I220" s="613">
        <f>SUM(ENERO:DICIEMBRE!I220)</f>
        <v>0</v>
      </c>
      <c r="J220" s="613">
        <f>SUM(ENERO:DICIEMBRE!J220)</f>
        <v>0</v>
      </c>
      <c r="K220" s="613">
        <f>SUM(ENERO:DICIEMBRE!K220)</f>
        <v>0</v>
      </c>
      <c r="L220" s="613">
        <f>SUM(ENERO:DICIEMBRE!L220)</f>
        <v>0</v>
      </c>
      <c r="M220" s="613">
        <f>SUM(ENERO:DICIEMBRE!M220)</f>
        <v>0</v>
      </c>
      <c r="N220" s="613">
        <f>SUM(ENERO:DICIEMBRE!N220)</f>
        <v>0</v>
      </c>
      <c r="O220" s="613">
        <f>SUM(ENERO:DICIEMBRE!O220)</f>
        <v>0</v>
      </c>
      <c r="P220" s="613">
        <f>SUM(ENERO:DICIEMBRE!P220)</f>
        <v>0</v>
      </c>
      <c r="Q220" s="613">
        <f>SUM(ENERO:DICIEMBRE!Q220)</f>
        <v>0</v>
      </c>
      <c r="R220" s="613">
        <f>SUM(ENERO:DICIEMBRE!R220)</f>
        <v>0</v>
      </c>
      <c r="S220" s="613">
        <f>SUM(ENERO:DICIEMBRE!S220)</f>
        <v>0</v>
      </c>
      <c r="T220" s="613">
        <f>SUM(ENERO:DICIEMBRE!T220)</f>
        <v>0</v>
      </c>
      <c r="U220" s="613">
        <f>SUM(ENERO:DICIEMBRE!U220)</f>
        <v>0</v>
      </c>
      <c r="V220" s="613">
        <f>SUM(ENERO:DICIEMBRE!V220)</f>
        <v>0</v>
      </c>
      <c r="W220" s="613">
        <f>SUM(ENERO:DICIEMBRE!W220)</f>
        <v>0</v>
      </c>
      <c r="X220" s="613">
        <f>SUM(ENERO:DICIEMBRE!X220)</f>
        <v>0</v>
      </c>
      <c r="Y220" s="613">
        <f>SUM(ENERO:DICIEMBRE!Y220)</f>
        <v>0</v>
      </c>
      <c r="Z220" s="613">
        <f>SUM(ENERO:DICIEMBRE!Z220)</f>
        <v>0</v>
      </c>
      <c r="AA220" s="225" t="str">
        <f t="shared" si="106"/>
        <v/>
      </c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8"/>
      <c r="BV220" s="3"/>
      <c r="BW220" s="3"/>
      <c r="CA220" s="31" t="str">
        <f t="shared" si="115"/>
        <v/>
      </c>
      <c r="CB220" s="31" t="str">
        <f t="shared" si="108"/>
        <v/>
      </c>
      <c r="CC220" s="31" t="str">
        <f t="shared" si="116"/>
        <v/>
      </c>
      <c r="CD220" s="31"/>
      <c r="CE220" s="31"/>
      <c r="CF220" s="31"/>
      <c r="CG220" s="32">
        <f t="shared" si="117"/>
        <v>0</v>
      </c>
      <c r="CH220" s="32">
        <f t="shared" si="111"/>
        <v>0</v>
      </c>
      <c r="CI220" s="32">
        <f t="shared" si="118"/>
        <v>0</v>
      </c>
      <c r="CJ220" s="32"/>
      <c r="CK220" s="32"/>
      <c r="CL220" s="32"/>
    </row>
    <row r="221" spans="1:90" ht="16.149999999999999" customHeight="1" x14ac:dyDescent="0.2">
      <c r="A221" s="860"/>
      <c r="B221" s="911" t="s">
        <v>207</v>
      </c>
      <c r="C221" s="911"/>
      <c r="D221" s="386">
        <f t="shared" si="119"/>
        <v>0</v>
      </c>
      <c r="E221" s="453">
        <f t="shared" si="113"/>
        <v>0</v>
      </c>
      <c r="F221" s="454">
        <f t="shared" si="114"/>
        <v>0</v>
      </c>
      <c r="G221" s="613">
        <f>SUM(ENERO:DICIEMBRE!G221)</f>
        <v>0</v>
      </c>
      <c r="H221" s="613">
        <f>SUM(ENERO:DICIEMBRE!H221)</f>
        <v>0</v>
      </c>
      <c r="I221" s="613">
        <f>SUM(ENERO:DICIEMBRE!I221)</f>
        <v>0</v>
      </c>
      <c r="J221" s="613">
        <f>SUM(ENERO:DICIEMBRE!J221)</f>
        <v>0</v>
      </c>
      <c r="K221" s="613">
        <f>SUM(ENERO:DICIEMBRE!K221)</f>
        <v>0</v>
      </c>
      <c r="L221" s="613">
        <f>SUM(ENERO:DICIEMBRE!L221)</f>
        <v>0</v>
      </c>
      <c r="M221" s="613">
        <f>SUM(ENERO:DICIEMBRE!M221)</f>
        <v>0</v>
      </c>
      <c r="N221" s="613">
        <f>SUM(ENERO:DICIEMBRE!N221)</f>
        <v>0</v>
      </c>
      <c r="O221" s="613">
        <f>SUM(ENERO:DICIEMBRE!O221)</f>
        <v>0</v>
      </c>
      <c r="P221" s="613">
        <f>SUM(ENERO:DICIEMBRE!P221)</f>
        <v>0</v>
      </c>
      <c r="Q221" s="613">
        <f>SUM(ENERO:DICIEMBRE!Q221)</f>
        <v>0</v>
      </c>
      <c r="R221" s="613">
        <f>SUM(ENERO:DICIEMBRE!R221)</f>
        <v>0</v>
      </c>
      <c r="S221" s="613">
        <f>SUM(ENERO:DICIEMBRE!S221)</f>
        <v>0</v>
      </c>
      <c r="T221" s="613">
        <f>SUM(ENERO:DICIEMBRE!T221)</f>
        <v>0</v>
      </c>
      <c r="U221" s="613">
        <f>SUM(ENERO:DICIEMBRE!U221)</f>
        <v>0</v>
      </c>
      <c r="V221" s="613">
        <f>SUM(ENERO:DICIEMBRE!V221)</f>
        <v>0</v>
      </c>
      <c r="W221" s="613">
        <f>SUM(ENERO:DICIEMBRE!W221)</f>
        <v>0</v>
      </c>
      <c r="X221" s="613">
        <f>SUM(ENERO:DICIEMBRE!X221)</f>
        <v>0</v>
      </c>
      <c r="Y221" s="613">
        <f>SUM(ENERO:DICIEMBRE!Y221)</f>
        <v>0</v>
      </c>
      <c r="Z221" s="613">
        <f>SUM(ENERO:DICIEMBRE!Z221)</f>
        <v>0</v>
      </c>
      <c r="AA221" s="225" t="str">
        <f t="shared" si="106"/>
        <v/>
      </c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8"/>
      <c r="BV221" s="3"/>
      <c r="BW221" s="3"/>
      <c r="CA221" s="31" t="str">
        <f t="shared" si="115"/>
        <v/>
      </c>
      <c r="CB221" s="31" t="str">
        <f t="shared" si="108"/>
        <v/>
      </c>
      <c r="CC221" s="31" t="str">
        <f t="shared" si="116"/>
        <v/>
      </c>
      <c r="CD221" s="31"/>
      <c r="CE221" s="31"/>
      <c r="CF221" s="31"/>
      <c r="CG221" s="32">
        <f t="shared" si="117"/>
        <v>0</v>
      </c>
      <c r="CH221" s="32">
        <f t="shared" si="111"/>
        <v>0</v>
      </c>
      <c r="CI221" s="32">
        <f t="shared" si="118"/>
        <v>0</v>
      </c>
      <c r="CJ221" s="32"/>
      <c r="CK221" s="32"/>
      <c r="CL221" s="32"/>
    </row>
    <row r="222" spans="1:90" ht="16.149999999999999" customHeight="1" x14ac:dyDescent="0.2">
      <c r="A222" s="861"/>
      <c r="B222" s="912" t="s">
        <v>208</v>
      </c>
      <c r="C222" s="912"/>
      <c r="D222" s="461">
        <f t="shared" si="119"/>
        <v>0</v>
      </c>
      <c r="E222" s="462">
        <f t="shared" si="113"/>
        <v>0</v>
      </c>
      <c r="F222" s="463">
        <f t="shared" si="114"/>
        <v>0</v>
      </c>
      <c r="G222" s="613">
        <f>SUM(ENERO:DICIEMBRE!G222)</f>
        <v>0</v>
      </c>
      <c r="H222" s="613">
        <f>SUM(ENERO:DICIEMBRE!H222)</f>
        <v>0</v>
      </c>
      <c r="I222" s="613">
        <f>SUM(ENERO:DICIEMBRE!I222)</f>
        <v>0</v>
      </c>
      <c r="J222" s="613">
        <f>SUM(ENERO:DICIEMBRE!J222)</f>
        <v>0</v>
      </c>
      <c r="K222" s="613">
        <f>SUM(ENERO:DICIEMBRE!K222)</f>
        <v>0</v>
      </c>
      <c r="L222" s="613">
        <f>SUM(ENERO:DICIEMBRE!L222)</f>
        <v>0</v>
      </c>
      <c r="M222" s="613">
        <f>SUM(ENERO:DICIEMBRE!M222)</f>
        <v>0</v>
      </c>
      <c r="N222" s="613">
        <f>SUM(ENERO:DICIEMBRE!N222)</f>
        <v>0</v>
      </c>
      <c r="O222" s="613">
        <f>SUM(ENERO:DICIEMBRE!O222)</f>
        <v>0</v>
      </c>
      <c r="P222" s="613">
        <f>SUM(ENERO:DICIEMBRE!P222)</f>
        <v>0</v>
      </c>
      <c r="Q222" s="613">
        <f>SUM(ENERO:DICIEMBRE!Q222)</f>
        <v>0</v>
      </c>
      <c r="R222" s="613">
        <f>SUM(ENERO:DICIEMBRE!R222)</f>
        <v>0</v>
      </c>
      <c r="S222" s="613">
        <f>SUM(ENERO:DICIEMBRE!S222)</f>
        <v>0</v>
      </c>
      <c r="T222" s="613">
        <f>SUM(ENERO:DICIEMBRE!T222)</f>
        <v>0</v>
      </c>
      <c r="U222" s="613">
        <f>SUM(ENERO:DICIEMBRE!U222)</f>
        <v>0</v>
      </c>
      <c r="V222" s="613">
        <f>SUM(ENERO:DICIEMBRE!V222)</f>
        <v>0</v>
      </c>
      <c r="W222" s="613">
        <f>SUM(ENERO:DICIEMBRE!W222)</f>
        <v>0</v>
      </c>
      <c r="X222" s="613">
        <f>SUM(ENERO:DICIEMBRE!X222)</f>
        <v>0</v>
      </c>
      <c r="Y222" s="613">
        <f>SUM(ENERO:DICIEMBRE!Y222)</f>
        <v>0</v>
      </c>
      <c r="Z222" s="613">
        <f>SUM(ENERO:DICIEMBRE!Z222)</f>
        <v>0</v>
      </c>
      <c r="AA222" s="225" t="str">
        <f t="shared" si="106"/>
        <v/>
      </c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8"/>
      <c r="BV222" s="3"/>
      <c r="BW222" s="3"/>
      <c r="CA222" s="31" t="str">
        <f t="shared" si="115"/>
        <v/>
      </c>
      <c r="CB222" s="31" t="str">
        <f t="shared" si="108"/>
        <v/>
      </c>
      <c r="CC222" s="31" t="str">
        <f t="shared" si="116"/>
        <v/>
      </c>
      <c r="CD222" s="31"/>
      <c r="CE222" s="31"/>
      <c r="CF222" s="31"/>
      <c r="CG222" s="32">
        <f t="shared" si="117"/>
        <v>0</v>
      </c>
      <c r="CH222" s="32">
        <f t="shared" si="111"/>
        <v>0</v>
      </c>
      <c r="CI222" s="32">
        <f t="shared" si="118"/>
        <v>0</v>
      </c>
      <c r="CJ222" s="32"/>
      <c r="CK222" s="32"/>
      <c r="CL222" s="32"/>
    </row>
    <row r="223" spans="1:90" ht="16.149999999999999" customHeight="1" x14ac:dyDescent="0.2">
      <c r="A223" s="903" t="s">
        <v>89</v>
      </c>
      <c r="B223" s="905" t="s">
        <v>205</v>
      </c>
      <c r="C223" s="906"/>
      <c r="D223" s="502">
        <f t="shared" si="119"/>
        <v>0</v>
      </c>
      <c r="E223" s="503">
        <f t="shared" si="113"/>
        <v>0</v>
      </c>
      <c r="F223" s="504">
        <f t="shared" si="114"/>
        <v>0</v>
      </c>
      <c r="G223" s="613">
        <f>SUM(ENERO:DICIEMBRE!G223)</f>
        <v>0</v>
      </c>
      <c r="H223" s="613">
        <f>SUM(ENERO:DICIEMBRE!H223)</f>
        <v>0</v>
      </c>
      <c r="I223" s="613">
        <f>SUM(ENERO:DICIEMBRE!I223)</f>
        <v>0</v>
      </c>
      <c r="J223" s="613">
        <f>SUM(ENERO:DICIEMBRE!J223)</f>
        <v>0</v>
      </c>
      <c r="K223" s="613">
        <f>SUM(ENERO:DICIEMBRE!K223)</f>
        <v>0</v>
      </c>
      <c r="L223" s="613">
        <f>SUM(ENERO:DICIEMBRE!L223)</f>
        <v>0</v>
      </c>
      <c r="M223" s="613">
        <f>SUM(ENERO:DICIEMBRE!M223)</f>
        <v>0</v>
      </c>
      <c r="N223" s="613">
        <f>SUM(ENERO:DICIEMBRE!N223)</f>
        <v>0</v>
      </c>
      <c r="O223" s="613">
        <f>SUM(ENERO:DICIEMBRE!O223)</f>
        <v>0</v>
      </c>
      <c r="P223" s="613">
        <f>SUM(ENERO:DICIEMBRE!P223)</f>
        <v>0</v>
      </c>
      <c r="Q223" s="613">
        <f>SUM(ENERO:DICIEMBRE!Q223)</f>
        <v>0</v>
      </c>
      <c r="R223" s="613">
        <f>SUM(ENERO:DICIEMBRE!R223)</f>
        <v>0</v>
      </c>
      <c r="S223" s="613">
        <f>SUM(ENERO:DICIEMBRE!S223)</f>
        <v>0</v>
      </c>
      <c r="T223" s="613">
        <f>SUM(ENERO:DICIEMBRE!T223)</f>
        <v>0</v>
      </c>
      <c r="U223" s="613">
        <f>SUM(ENERO:DICIEMBRE!U223)</f>
        <v>0</v>
      </c>
      <c r="V223" s="613">
        <f>SUM(ENERO:DICIEMBRE!V223)</f>
        <v>0</v>
      </c>
      <c r="W223" s="613">
        <f>SUM(ENERO:DICIEMBRE!W223)</f>
        <v>0</v>
      </c>
      <c r="X223" s="613">
        <f>SUM(ENERO:DICIEMBRE!X223)</f>
        <v>0</v>
      </c>
      <c r="Y223" s="613">
        <f>SUM(ENERO:DICIEMBRE!Y223)</f>
        <v>0</v>
      </c>
      <c r="Z223" s="613">
        <f>SUM(ENERO:DICIEMBRE!Z223)</f>
        <v>0</v>
      </c>
      <c r="AA223" s="225" t="str">
        <f t="shared" si="106"/>
        <v/>
      </c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8"/>
      <c r="BV223" s="3"/>
      <c r="BW223" s="3"/>
      <c r="CA223" s="31" t="str">
        <f t="shared" si="115"/>
        <v/>
      </c>
      <c r="CB223" s="31" t="str">
        <f t="shared" si="108"/>
        <v/>
      </c>
      <c r="CC223" s="31" t="str">
        <f t="shared" si="116"/>
        <v/>
      </c>
      <c r="CD223" s="31"/>
      <c r="CE223" s="31"/>
      <c r="CF223" s="31"/>
      <c r="CG223" s="32">
        <f t="shared" si="117"/>
        <v>0</v>
      </c>
      <c r="CH223" s="32">
        <f t="shared" si="111"/>
        <v>0</v>
      </c>
      <c r="CI223" s="32">
        <f t="shared" si="118"/>
        <v>0</v>
      </c>
      <c r="CJ223" s="32"/>
      <c r="CK223" s="32"/>
      <c r="CL223" s="32"/>
    </row>
    <row r="224" spans="1:90" ht="16.149999999999999" customHeight="1" x14ac:dyDescent="0.2">
      <c r="A224" s="904"/>
      <c r="B224" s="905" t="s">
        <v>206</v>
      </c>
      <c r="C224" s="906"/>
      <c r="D224" s="511">
        <f t="shared" si="119"/>
        <v>0</v>
      </c>
      <c r="E224" s="503">
        <f t="shared" si="113"/>
        <v>0</v>
      </c>
      <c r="F224" s="512">
        <f t="shared" si="114"/>
        <v>0</v>
      </c>
      <c r="G224" s="613">
        <f>SUM(ENERO:DICIEMBRE!G224)</f>
        <v>0</v>
      </c>
      <c r="H224" s="613">
        <f>SUM(ENERO:DICIEMBRE!H224)</f>
        <v>0</v>
      </c>
      <c r="I224" s="613">
        <f>SUM(ENERO:DICIEMBRE!I224)</f>
        <v>0</v>
      </c>
      <c r="J224" s="613">
        <f>SUM(ENERO:DICIEMBRE!J224)</f>
        <v>0</v>
      </c>
      <c r="K224" s="613">
        <f>SUM(ENERO:DICIEMBRE!K224)</f>
        <v>0</v>
      </c>
      <c r="L224" s="613">
        <f>SUM(ENERO:DICIEMBRE!L224)</f>
        <v>0</v>
      </c>
      <c r="M224" s="613">
        <f>SUM(ENERO:DICIEMBRE!M224)</f>
        <v>0</v>
      </c>
      <c r="N224" s="613">
        <f>SUM(ENERO:DICIEMBRE!N224)</f>
        <v>0</v>
      </c>
      <c r="O224" s="613">
        <f>SUM(ENERO:DICIEMBRE!O224)</f>
        <v>0</v>
      </c>
      <c r="P224" s="613">
        <f>SUM(ENERO:DICIEMBRE!P224)</f>
        <v>0</v>
      </c>
      <c r="Q224" s="613">
        <f>SUM(ENERO:DICIEMBRE!Q224)</f>
        <v>0</v>
      </c>
      <c r="R224" s="613">
        <f>SUM(ENERO:DICIEMBRE!R224)</f>
        <v>0</v>
      </c>
      <c r="S224" s="613">
        <f>SUM(ENERO:DICIEMBRE!S224)</f>
        <v>0</v>
      </c>
      <c r="T224" s="613">
        <f>SUM(ENERO:DICIEMBRE!T224)</f>
        <v>0</v>
      </c>
      <c r="U224" s="613">
        <f>SUM(ENERO:DICIEMBRE!U224)</f>
        <v>0</v>
      </c>
      <c r="V224" s="613">
        <f>SUM(ENERO:DICIEMBRE!V224)</f>
        <v>0</v>
      </c>
      <c r="W224" s="613">
        <f>SUM(ENERO:DICIEMBRE!W224)</f>
        <v>0</v>
      </c>
      <c r="X224" s="613">
        <f>SUM(ENERO:DICIEMBRE!X224)</f>
        <v>0</v>
      </c>
      <c r="Y224" s="613">
        <f>SUM(ENERO:DICIEMBRE!Y224)</f>
        <v>0</v>
      </c>
      <c r="Z224" s="613">
        <f>SUM(ENERO:DICIEMBRE!Z224)</f>
        <v>0</v>
      </c>
      <c r="AA224" s="225" t="str">
        <f t="shared" si="106"/>
        <v/>
      </c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8"/>
      <c r="BV224" s="3"/>
      <c r="BW224" s="3"/>
      <c r="CA224" s="31" t="str">
        <f t="shared" si="115"/>
        <v/>
      </c>
      <c r="CB224" s="31" t="str">
        <f t="shared" si="108"/>
        <v/>
      </c>
      <c r="CC224" s="31" t="str">
        <f t="shared" si="116"/>
        <v/>
      </c>
      <c r="CD224" s="31"/>
      <c r="CE224" s="31"/>
      <c r="CF224" s="31"/>
      <c r="CG224" s="32">
        <f t="shared" si="117"/>
        <v>0</v>
      </c>
      <c r="CH224" s="32">
        <f t="shared" si="111"/>
        <v>0</v>
      </c>
      <c r="CI224" s="32">
        <f t="shared" si="118"/>
        <v>0</v>
      </c>
      <c r="CJ224" s="32"/>
      <c r="CK224" s="32"/>
      <c r="CL224" s="32"/>
    </row>
    <row r="225" spans="1:90" ht="16.149999999999999" customHeight="1" x14ac:dyDescent="0.2">
      <c r="A225" s="904"/>
      <c r="B225" s="905" t="s">
        <v>207</v>
      </c>
      <c r="C225" s="906"/>
      <c r="D225" s="511">
        <f t="shared" si="119"/>
        <v>0</v>
      </c>
      <c r="E225" s="503">
        <f t="shared" si="113"/>
        <v>0</v>
      </c>
      <c r="F225" s="512">
        <f t="shared" si="114"/>
        <v>0</v>
      </c>
      <c r="G225" s="613">
        <f>SUM(ENERO:DICIEMBRE!G225)</f>
        <v>0</v>
      </c>
      <c r="H225" s="613">
        <f>SUM(ENERO:DICIEMBRE!H225)</f>
        <v>0</v>
      </c>
      <c r="I225" s="613">
        <f>SUM(ENERO:DICIEMBRE!I225)</f>
        <v>0</v>
      </c>
      <c r="J225" s="613">
        <f>SUM(ENERO:DICIEMBRE!J225)</f>
        <v>0</v>
      </c>
      <c r="K225" s="613">
        <f>SUM(ENERO:DICIEMBRE!K225)</f>
        <v>0</v>
      </c>
      <c r="L225" s="613">
        <f>SUM(ENERO:DICIEMBRE!L225)</f>
        <v>0</v>
      </c>
      <c r="M225" s="613">
        <f>SUM(ENERO:DICIEMBRE!M225)</f>
        <v>0</v>
      </c>
      <c r="N225" s="613">
        <f>SUM(ENERO:DICIEMBRE!N225)</f>
        <v>0</v>
      </c>
      <c r="O225" s="613">
        <f>SUM(ENERO:DICIEMBRE!O225)</f>
        <v>0</v>
      </c>
      <c r="P225" s="613">
        <f>SUM(ENERO:DICIEMBRE!P225)</f>
        <v>0</v>
      </c>
      <c r="Q225" s="613">
        <f>SUM(ENERO:DICIEMBRE!Q225)</f>
        <v>0</v>
      </c>
      <c r="R225" s="613">
        <f>SUM(ENERO:DICIEMBRE!R225)</f>
        <v>0</v>
      </c>
      <c r="S225" s="613">
        <f>SUM(ENERO:DICIEMBRE!S225)</f>
        <v>0</v>
      </c>
      <c r="T225" s="613">
        <f>SUM(ENERO:DICIEMBRE!T225)</f>
        <v>0</v>
      </c>
      <c r="U225" s="613">
        <f>SUM(ENERO:DICIEMBRE!U225)</f>
        <v>0</v>
      </c>
      <c r="V225" s="613">
        <f>SUM(ENERO:DICIEMBRE!V225)</f>
        <v>0</v>
      </c>
      <c r="W225" s="613">
        <f>SUM(ENERO:DICIEMBRE!W225)</f>
        <v>0</v>
      </c>
      <c r="X225" s="613">
        <f>SUM(ENERO:DICIEMBRE!X225)</f>
        <v>0</v>
      </c>
      <c r="Y225" s="613">
        <f>SUM(ENERO:DICIEMBRE!Y225)</f>
        <v>0</v>
      </c>
      <c r="Z225" s="613">
        <f>SUM(ENERO:DICIEMBRE!Z225)</f>
        <v>0</v>
      </c>
      <c r="AA225" s="225" t="str">
        <f t="shared" si="106"/>
        <v/>
      </c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8"/>
      <c r="BV225" s="3"/>
      <c r="BW225" s="3"/>
      <c r="CA225" s="31" t="str">
        <f>IF(CG225=1,"* El número de pacientes de 60 años NO DEBE Ser mayor a lo registrado en el grupo Etario 20-64 años. ","")</f>
        <v/>
      </c>
      <c r="CB225" s="31" t="str">
        <f>IF(CH225=1,"* La consulta pertinente NO DEBE ser mayor al Total registrado. ","")</f>
        <v/>
      </c>
      <c r="CC225" s="31" t="str">
        <f>IF(AND(D225&lt;&gt;0,W225=""),"* Recuerde que las Embarazadas deben ser incluídas en el ingreso por rango Etario (Digite CEROS si no tiene). ",IF(F225&lt;W225,"* Las Embarazadas NO DEBEN ser mayor al total de Mujeres. ",""))</f>
        <v/>
      </c>
      <c r="CD225" s="31"/>
      <c r="CE225" s="31"/>
      <c r="CF225" s="31"/>
      <c r="CG225" s="32">
        <f>IF((S225+T225)&lt;X225,1,0)</f>
        <v>0</v>
      </c>
      <c r="CH225" s="32">
        <f>IF(D225&lt;Y225,1,0)</f>
        <v>0</v>
      </c>
      <c r="CI225" s="32">
        <f>IF(AND(D225&lt;&gt;0,W225=""),1,IF(F225&lt;W225,1,0))</f>
        <v>0</v>
      </c>
      <c r="CJ225" s="32"/>
      <c r="CK225" s="32"/>
      <c r="CL225" s="32"/>
    </row>
    <row r="226" spans="1:90" ht="16.149999999999999" customHeight="1" thickBot="1" x14ac:dyDescent="0.25">
      <c r="A226" s="904"/>
      <c r="B226" s="905" t="s">
        <v>208</v>
      </c>
      <c r="C226" s="906"/>
      <c r="D226" s="517">
        <f t="shared" si="119"/>
        <v>0</v>
      </c>
      <c r="E226" s="518">
        <f t="shared" si="113"/>
        <v>0</v>
      </c>
      <c r="F226" s="519">
        <f t="shared" si="114"/>
        <v>0</v>
      </c>
      <c r="G226" s="613">
        <f>SUM(ENERO:DICIEMBRE!G226)</f>
        <v>0</v>
      </c>
      <c r="H226" s="613">
        <f>SUM(ENERO:DICIEMBRE!H226)</f>
        <v>0</v>
      </c>
      <c r="I226" s="613">
        <f>SUM(ENERO:DICIEMBRE!I226)</f>
        <v>0</v>
      </c>
      <c r="J226" s="613">
        <f>SUM(ENERO:DICIEMBRE!J226)</f>
        <v>0</v>
      </c>
      <c r="K226" s="613">
        <f>SUM(ENERO:DICIEMBRE!K226)</f>
        <v>0</v>
      </c>
      <c r="L226" s="613">
        <f>SUM(ENERO:DICIEMBRE!L226)</f>
        <v>0</v>
      </c>
      <c r="M226" s="613">
        <f>SUM(ENERO:DICIEMBRE!M226)</f>
        <v>0</v>
      </c>
      <c r="N226" s="613">
        <f>SUM(ENERO:DICIEMBRE!N226)</f>
        <v>0</v>
      </c>
      <c r="O226" s="613">
        <f>SUM(ENERO:DICIEMBRE!O226)</f>
        <v>0</v>
      </c>
      <c r="P226" s="613">
        <f>SUM(ENERO:DICIEMBRE!P226)</f>
        <v>0</v>
      </c>
      <c r="Q226" s="613">
        <f>SUM(ENERO:DICIEMBRE!Q226)</f>
        <v>0</v>
      </c>
      <c r="R226" s="613">
        <f>SUM(ENERO:DICIEMBRE!R226)</f>
        <v>0</v>
      </c>
      <c r="S226" s="613">
        <f>SUM(ENERO:DICIEMBRE!S226)</f>
        <v>0</v>
      </c>
      <c r="T226" s="613">
        <f>SUM(ENERO:DICIEMBRE!T226)</f>
        <v>0</v>
      </c>
      <c r="U226" s="613">
        <f>SUM(ENERO:DICIEMBRE!U226)</f>
        <v>0</v>
      </c>
      <c r="V226" s="613">
        <f>SUM(ENERO:DICIEMBRE!V226)</f>
        <v>0</v>
      </c>
      <c r="W226" s="613">
        <f>SUM(ENERO:DICIEMBRE!W226)</f>
        <v>0</v>
      </c>
      <c r="X226" s="613">
        <f>SUM(ENERO:DICIEMBRE!X226)</f>
        <v>0</v>
      </c>
      <c r="Y226" s="613">
        <f>SUM(ENERO:DICIEMBRE!Y226)</f>
        <v>0</v>
      </c>
      <c r="Z226" s="613">
        <f>SUM(ENERO:DICIEMBRE!Z226)</f>
        <v>0</v>
      </c>
      <c r="AA226" s="225" t="str">
        <f t="shared" si="106"/>
        <v/>
      </c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8"/>
      <c r="BV226" s="3"/>
      <c r="BW226" s="3"/>
      <c r="CA226" s="31" t="str">
        <f t="shared" ref="CA226" si="120">IF(CG226=1,"* El número de pacientes de 60 años NO DEBE Ser mayor a lo registrado en el grupo Etario 20-64 años. ","")</f>
        <v/>
      </c>
      <c r="CB226" s="31" t="str">
        <f t="shared" ref="CB226" si="121">IF(CH226=1,"* La consulta pertinente NO DEBE ser mayor al Total registrado. ","")</f>
        <v/>
      </c>
      <c r="CC226" s="31" t="str">
        <f t="shared" ref="CC226" si="122">IF(AND(D226&lt;&gt;0,W226=""),"* Recuerde que las Embarazadas deben ser incluídas en el ingreso por rango Etario (Digite CEROS si no tiene). ",IF(F226&lt;W226,"* Las Embarazadas NO DEBEN ser mayor al total de Mujeres. ",""))</f>
        <v/>
      </c>
      <c r="CD226" s="31"/>
      <c r="CE226" s="31"/>
      <c r="CF226" s="31"/>
      <c r="CG226" s="32">
        <f t="shared" ref="CG226" si="123">IF((S226+T226)&lt;X226,1,0)</f>
        <v>0</v>
      </c>
      <c r="CH226" s="32">
        <f t="shared" ref="CH226" si="124">IF(D226&lt;Y226,1,0)</f>
        <v>0</v>
      </c>
      <c r="CI226" s="32">
        <f t="shared" ref="CI226" si="125">IF(AND(D226&lt;&gt;0,W226=""),1,IF(F226&lt;W226,1,0))</f>
        <v>0</v>
      </c>
      <c r="CJ226" s="32"/>
      <c r="CK226" s="32"/>
      <c r="CL226" s="32"/>
    </row>
    <row r="227" spans="1:90" ht="16.149999999999999" customHeight="1" thickTop="1" x14ac:dyDescent="0.2">
      <c r="A227" s="907" t="s">
        <v>4</v>
      </c>
      <c r="B227" s="910" t="s">
        <v>205</v>
      </c>
      <c r="C227" s="910"/>
      <c r="D227" s="527">
        <f>SUM(E227+F227)</f>
        <v>3078</v>
      </c>
      <c r="E227" s="528">
        <f t="shared" si="113"/>
        <v>1159</v>
      </c>
      <c r="F227" s="529">
        <f t="shared" si="113"/>
        <v>1919</v>
      </c>
      <c r="G227" s="530">
        <f t="shared" ref="G227:L230" si="126">SUM(G179+G183+G187+G191+G195+G199+G203+G215+G219+G223)</f>
        <v>82</v>
      </c>
      <c r="H227" s="529">
        <f t="shared" si="126"/>
        <v>73</v>
      </c>
      <c r="I227" s="530">
        <f t="shared" si="126"/>
        <v>29</v>
      </c>
      <c r="J227" s="529">
        <f t="shared" si="126"/>
        <v>25</v>
      </c>
      <c r="K227" s="530">
        <f t="shared" si="126"/>
        <v>24</v>
      </c>
      <c r="L227" s="529">
        <f t="shared" si="126"/>
        <v>21</v>
      </c>
      <c r="M227" s="530">
        <f>SUM(M179+M183+M187+M191+M195+M199+M203+M207+M211+M215+M219+M223)</f>
        <v>41</v>
      </c>
      <c r="N227" s="529">
        <f t="shared" ref="N227:R227" si="127">SUM(N179+N183+N187+N191+N195+N199+N203+N207+N211+N215+N219+N223)</f>
        <v>39</v>
      </c>
      <c r="O227" s="530">
        <f t="shared" si="127"/>
        <v>184</v>
      </c>
      <c r="P227" s="529">
        <f t="shared" si="127"/>
        <v>184</v>
      </c>
      <c r="Q227" s="530">
        <f t="shared" si="127"/>
        <v>288</v>
      </c>
      <c r="R227" s="529">
        <f t="shared" si="127"/>
        <v>370</v>
      </c>
      <c r="S227" s="530">
        <f t="shared" ref="S227:V230" si="128">SUM(S179+S183+S187+S195+S199+S203+S207+S211+S215+S219+S223)</f>
        <v>394</v>
      </c>
      <c r="T227" s="529">
        <f t="shared" si="128"/>
        <v>990</v>
      </c>
      <c r="U227" s="530">
        <f t="shared" si="128"/>
        <v>117</v>
      </c>
      <c r="V227" s="531">
        <f t="shared" si="128"/>
        <v>217</v>
      </c>
      <c r="W227" s="530">
        <f t="shared" ref="W227:X230" si="129">SUM(W179+W183+W187+W195+W203+W207+W211+W215+W219+W223)</f>
        <v>67</v>
      </c>
      <c r="X227" s="532">
        <f t="shared" si="129"/>
        <v>19</v>
      </c>
      <c r="Y227" s="532">
        <f t="shared" ref="Y227:Z230" si="130">SUM(Y179+Y183+Y187+Y195+Y203+Y207+Y211+Y215+Y219+Y223)</f>
        <v>0</v>
      </c>
      <c r="Z227" s="529">
        <f t="shared" si="130"/>
        <v>0</v>
      </c>
      <c r="AA227" s="273" t="s">
        <v>215</v>
      </c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BV227" s="3"/>
      <c r="BW227" s="3"/>
      <c r="CG227" s="13"/>
      <c r="CH227" s="13"/>
      <c r="CI227" s="13"/>
      <c r="CJ227" s="13"/>
      <c r="CK227" s="13"/>
      <c r="CL227" s="13"/>
    </row>
    <row r="228" spans="1:90" ht="16.149999999999999" customHeight="1" x14ac:dyDescent="0.2">
      <c r="A228" s="908"/>
      <c r="B228" s="911" t="s">
        <v>206</v>
      </c>
      <c r="C228" s="911"/>
      <c r="D228" s="386">
        <f>SUM(E228+F228)</f>
        <v>9353</v>
      </c>
      <c r="E228" s="533">
        <f t="shared" ref="E228:F230" si="131">SUM(G228+I228+K228+M228+O228+Q228+S228+U228)</f>
        <v>3684</v>
      </c>
      <c r="F228" s="534">
        <f>SUM(H228+J228+L228+N228+P228+R228+T228+V228)</f>
        <v>5669</v>
      </c>
      <c r="G228" s="535">
        <f t="shared" si="126"/>
        <v>229</v>
      </c>
      <c r="H228" s="534">
        <f>SUM(H180+H184+H188+H192+H196+H200+H204+H216+H220+H224)</f>
        <v>257</v>
      </c>
      <c r="I228" s="535">
        <f t="shared" si="126"/>
        <v>80</v>
      </c>
      <c r="J228" s="534">
        <f>SUM(J180+J184+J188+J192+J196+J200+J204+J216+J220+J224)</f>
        <v>69</v>
      </c>
      <c r="K228" s="535">
        <f t="shared" si="126"/>
        <v>42</v>
      </c>
      <c r="L228" s="534">
        <f>SUM(L180+L184+L188+L192+L196+L200+L204+L216+L220+L224)</f>
        <v>85</v>
      </c>
      <c r="M228" s="535">
        <f t="shared" ref="M228:R230" si="132">SUM(M180+M184+M188+M192+M196+M200+M204+M208+M212+M216+M220+M224)</f>
        <v>183</v>
      </c>
      <c r="N228" s="534">
        <f t="shared" si="132"/>
        <v>129</v>
      </c>
      <c r="O228" s="535">
        <f t="shared" si="132"/>
        <v>751</v>
      </c>
      <c r="P228" s="534">
        <f t="shared" si="132"/>
        <v>790</v>
      </c>
      <c r="Q228" s="535">
        <f t="shared" si="132"/>
        <v>1029</v>
      </c>
      <c r="R228" s="534">
        <f t="shared" si="132"/>
        <v>1251</v>
      </c>
      <c r="S228" s="535">
        <f t="shared" si="128"/>
        <v>1008</v>
      </c>
      <c r="T228" s="534">
        <f t="shared" si="128"/>
        <v>2574</v>
      </c>
      <c r="U228" s="535">
        <f t="shared" si="128"/>
        <v>362</v>
      </c>
      <c r="V228" s="536">
        <f t="shared" si="128"/>
        <v>514</v>
      </c>
      <c r="W228" s="535">
        <f t="shared" si="129"/>
        <v>93</v>
      </c>
      <c r="X228" s="533">
        <f t="shared" si="129"/>
        <v>55</v>
      </c>
      <c r="Y228" s="533">
        <f t="shared" si="130"/>
        <v>0</v>
      </c>
      <c r="Z228" s="534">
        <f t="shared" si="130"/>
        <v>0</v>
      </c>
      <c r="AA228" s="273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BV228" s="3"/>
      <c r="BW228" s="3"/>
      <c r="CG228" s="13"/>
      <c r="CH228" s="13"/>
      <c r="CI228" s="13"/>
      <c r="CJ228" s="13"/>
      <c r="CK228" s="13"/>
      <c r="CL228" s="13"/>
    </row>
    <row r="229" spans="1:90" ht="16.149999999999999" customHeight="1" x14ac:dyDescent="0.2">
      <c r="A229" s="908"/>
      <c r="B229" s="911" t="s">
        <v>207</v>
      </c>
      <c r="C229" s="911"/>
      <c r="D229" s="386">
        <f>SUM(E229+F229)</f>
        <v>2573</v>
      </c>
      <c r="E229" s="533">
        <f t="shared" si="131"/>
        <v>941</v>
      </c>
      <c r="F229" s="534">
        <f t="shared" si="131"/>
        <v>1632</v>
      </c>
      <c r="G229" s="535">
        <f t="shared" ref="G229:G230" si="133">SUM(G181+G185+G189+G193+G197+G201+G205+G217+G221+G225)</f>
        <v>91</v>
      </c>
      <c r="H229" s="534">
        <f>SUM(H181+H185+H189+H193+H197+H201+H205+H217+H221+H225)</f>
        <v>80</v>
      </c>
      <c r="I229" s="535">
        <f t="shared" si="126"/>
        <v>36</v>
      </c>
      <c r="J229" s="534">
        <f>SUM(J181+J185+J189+J193+J197+J201+J205+J217+J221+J225)</f>
        <v>30</v>
      </c>
      <c r="K229" s="535">
        <f t="shared" si="126"/>
        <v>18</v>
      </c>
      <c r="L229" s="534">
        <f>SUM(L181+L185+L189+L193+L197+L201+L205+L217+L221+L225)</f>
        <v>20</v>
      </c>
      <c r="M229" s="535">
        <f t="shared" si="132"/>
        <v>28</v>
      </c>
      <c r="N229" s="534">
        <f t="shared" si="132"/>
        <v>21</v>
      </c>
      <c r="O229" s="535">
        <f t="shared" si="132"/>
        <v>133</v>
      </c>
      <c r="P229" s="534">
        <f t="shared" si="132"/>
        <v>117</v>
      </c>
      <c r="Q229" s="535">
        <f t="shared" si="132"/>
        <v>144</v>
      </c>
      <c r="R229" s="534">
        <f t="shared" si="132"/>
        <v>208</v>
      </c>
      <c r="S229" s="535">
        <f t="shared" si="128"/>
        <v>378</v>
      </c>
      <c r="T229" s="534">
        <f t="shared" si="128"/>
        <v>950</v>
      </c>
      <c r="U229" s="535">
        <f t="shared" si="128"/>
        <v>113</v>
      </c>
      <c r="V229" s="536">
        <f t="shared" si="128"/>
        <v>206</v>
      </c>
      <c r="W229" s="535">
        <f t="shared" si="129"/>
        <v>66</v>
      </c>
      <c r="X229" s="533">
        <f t="shared" si="129"/>
        <v>24</v>
      </c>
      <c r="Y229" s="533">
        <f t="shared" si="130"/>
        <v>0</v>
      </c>
      <c r="Z229" s="534">
        <f t="shared" si="130"/>
        <v>0</v>
      </c>
      <c r="AA229" s="273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BV229" s="3"/>
      <c r="BW229" s="3"/>
      <c r="CG229" s="13"/>
      <c r="CH229" s="13"/>
      <c r="CI229" s="13"/>
      <c r="CJ229" s="13"/>
      <c r="CK229" s="13"/>
      <c r="CL229" s="13"/>
    </row>
    <row r="230" spans="1:90" ht="16.149999999999999" customHeight="1" x14ac:dyDescent="0.2">
      <c r="A230" s="909"/>
      <c r="B230" s="912" t="s">
        <v>208</v>
      </c>
      <c r="C230" s="912"/>
      <c r="D230" s="461">
        <f>SUM(E230+F230)</f>
        <v>2114</v>
      </c>
      <c r="E230" s="537">
        <f t="shared" si="131"/>
        <v>711</v>
      </c>
      <c r="F230" s="538">
        <f>SUM(H230+J230+L230+N230+P230+R230+T230+V230)</f>
        <v>1403</v>
      </c>
      <c r="G230" s="539">
        <f t="shared" si="133"/>
        <v>59</v>
      </c>
      <c r="H230" s="538">
        <f>SUM(H182+H186+H190+H194+H198+H202+H206+H218+H222+H226)</f>
        <v>52</v>
      </c>
      <c r="I230" s="539">
        <f t="shared" si="126"/>
        <v>28</v>
      </c>
      <c r="J230" s="538">
        <f>SUM(J182+J186+J190+J194+J198+J202+J206+J218+J222+J226)</f>
        <v>22</v>
      </c>
      <c r="K230" s="539">
        <f t="shared" si="126"/>
        <v>21</v>
      </c>
      <c r="L230" s="538">
        <f>SUM(L182+L186+L190+L194+L198+L202+L206+L218+L222+L226)</f>
        <v>22</v>
      </c>
      <c r="M230" s="539">
        <f t="shared" si="132"/>
        <v>16</v>
      </c>
      <c r="N230" s="538">
        <f t="shared" si="132"/>
        <v>16</v>
      </c>
      <c r="O230" s="539">
        <f t="shared" si="132"/>
        <v>92</v>
      </c>
      <c r="P230" s="538">
        <f t="shared" si="132"/>
        <v>87</v>
      </c>
      <c r="Q230" s="539">
        <f t="shared" si="132"/>
        <v>98</v>
      </c>
      <c r="R230" s="538">
        <f t="shared" si="132"/>
        <v>148</v>
      </c>
      <c r="S230" s="539">
        <f t="shared" si="128"/>
        <v>298</v>
      </c>
      <c r="T230" s="538">
        <f t="shared" si="128"/>
        <v>864</v>
      </c>
      <c r="U230" s="539">
        <f t="shared" si="128"/>
        <v>99</v>
      </c>
      <c r="V230" s="540">
        <f>SUM(V182+V186+V190+V198+V202+V206+V210+V214+V218+V222+V226)</f>
        <v>192</v>
      </c>
      <c r="W230" s="541">
        <f t="shared" si="129"/>
        <v>64</v>
      </c>
      <c r="X230" s="537">
        <f t="shared" si="129"/>
        <v>21</v>
      </c>
      <c r="Y230" s="537">
        <f t="shared" si="130"/>
        <v>0</v>
      </c>
      <c r="Z230" s="538">
        <f t="shared" si="130"/>
        <v>0</v>
      </c>
      <c r="AA230" s="273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BV230" s="3"/>
      <c r="BW230" s="3"/>
      <c r="CG230" s="13"/>
      <c r="CH230" s="13"/>
      <c r="CI230" s="13"/>
      <c r="CJ230" s="13"/>
      <c r="CK230" s="13"/>
      <c r="CL230" s="13"/>
    </row>
    <row r="231" spans="1:90" ht="31.9" customHeight="1" x14ac:dyDescent="0.2">
      <c r="A231" s="236" t="s">
        <v>216</v>
      </c>
      <c r="B231" s="123"/>
      <c r="C231" s="123"/>
      <c r="D231" s="124"/>
      <c r="E231" s="124"/>
      <c r="F231" s="124"/>
      <c r="G231" s="124"/>
      <c r="H231" s="124"/>
      <c r="I231" s="124"/>
      <c r="BV231" s="3"/>
      <c r="BW231" s="3"/>
      <c r="CG231" s="13"/>
      <c r="CH231" s="13"/>
      <c r="CI231" s="13"/>
      <c r="CJ231" s="13"/>
      <c r="CK231" s="13"/>
      <c r="CL231" s="13"/>
    </row>
    <row r="232" spans="1:90" ht="16.149999999999999" customHeight="1" x14ac:dyDescent="0.2">
      <c r="A232" s="885" t="s">
        <v>31</v>
      </c>
      <c r="B232" s="886"/>
      <c r="C232" s="887"/>
      <c r="D232" s="894" t="s">
        <v>4</v>
      </c>
      <c r="E232" s="895"/>
      <c r="F232" s="896"/>
      <c r="G232" s="862" t="s">
        <v>56</v>
      </c>
      <c r="H232" s="900"/>
      <c r="I232" s="900"/>
      <c r="J232" s="900"/>
      <c r="K232" s="900"/>
      <c r="L232" s="900"/>
      <c r="M232" s="900"/>
      <c r="N232" s="901"/>
      <c r="O232" s="896" t="s">
        <v>6</v>
      </c>
      <c r="P232" s="859" t="s">
        <v>7</v>
      </c>
      <c r="BV232" s="3"/>
      <c r="BW232" s="3"/>
      <c r="CG232" s="13"/>
      <c r="CH232" s="13"/>
      <c r="CI232" s="13"/>
      <c r="CJ232" s="13"/>
      <c r="CK232" s="13"/>
      <c r="CL232" s="13"/>
    </row>
    <row r="233" spans="1:90" ht="16.149999999999999" customHeight="1" x14ac:dyDescent="0.2">
      <c r="A233" s="888"/>
      <c r="B233" s="889"/>
      <c r="C233" s="890"/>
      <c r="D233" s="897"/>
      <c r="E233" s="898"/>
      <c r="F233" s="899"/>
      <c r="G233" s="859" t="s">
        <v>186</v>
      </c>
      <c r="H233" s="859" t="s">
        <v>17</v>
      </c>
      <c r="I233" s="859" t="s">
        <v>198</v>
      </c>
      <c r="J233" s="859" t="s">
        <v>57</v>
      </c>
      <c r="K233" s="859" t="s">
        <v>199</v>
      </c>
      <c r="L233" s="859" t="s">
        <v>217</v>
      </c>
      <c r="M233" s="859" t="s">
        <v>21</v>
      </c>
      <c r="N233" s="877" t="s">
        <v>22</v>
      </c>
      <c r="O233" s="902"/>
      <c r="P233" s="860"/>
      <c r="BV233" s="3"/>
      <c r="BW233" s="3"/>
      <c r="CG233" s="13"/>
      <c r="CH233" s="13"/>
      <c r="CI233" s="13"/>
      <c r="CJ233" s="13"/>
      <c r="CK233" s="13"/>
      <c r="CL233" s="13"/>
    </row>
    <row r="234" spans="1:90" ht="16.149999999999999" customHeight="1" x14ac:dyDescent="0.2">
      <c r="A234" s="891"/>
      <c r="B234" s="892"/>
      <c r="C234" s="893"/>
      <c r="D234" s="542" t="s">
        <v>23</v>
      </c>
      <c r="E234" s="542" t="s">
        <v>24</v>
      </c>
      <c r="F234" s="543" t="s">
        <v>25</v>
      </c>
      <c r="G234" s="861"/>
      <c r="H234" s="861"/>
      <c r="I234" s="861"/>
      <c r="J234" s="861"/>
      <c r="K234" s="861"/>
      <c r="L234" s="861"/>
      <c r="M234" s="861"/>
      <c r="N234" s="878"/>
      <c r="O234" s="899"/>
      <c r="P234" s="861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BV234" s="3"/>
      <c r="BW234" s="3"/>
      <c r="CG234" s="13"/>
      <c r="CH234" s="13"/>
      <c r="CI234" s="13"/>
      <c r="CJ234" s="13"/>
      <c r="CK234" s="13"/>
      <c r="CL234" s="13"/>
    </row>
    <row r="235" spans="1:90" ht="16.149999999999999" customHeight="1" x14ac:dyDescent="0.2">
      <c r="A235" s="879" t="s">
        <v>38</v>
      </c>
      <c r="B235" s="880"/>
      <c r="C235" s="881"/>
      <c r="D235" s="427">
        <f>SUM(G235:N235)</f>
        <v>0</v>
      </c>
      <c r="E235" s="243"/>
      <c r="F235" s="243"/>
      <c r="G235" s="113"/>
      <c r="H235" s="113"/>
      <c r="I235" s="113"/>
      <c r="J235" s="113"/>
      <c r="K235" s="113"/>
      <c r="L235" s="113"/>
      <c r="M235" s="113"/>
      <c r="N235" s="544"/>
      <c r="O235" s="114"/>
      <c r="P235" s="326"/>
      <c r="Q235" s="225" t="str">
        <f>CA235&amp;CB235&amp;CC235</f>
        <v/>
      </c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8"/>
      <c r="AD235" s="8"/>
      <c r="BV235" s="3"/>
      <c r="BW235" s="3"/>
      <c r="CA235" s="31" t="str">
        <f t="shared" ref="CA235:CA240" si="134">IF(CG235=1,"* La suma de los sexos NO DEBE ser diferente al Total. ","")</f>
        <v/>
      </c>
      <c r="CB235" s="31" t="str">
        <f>IF(CH235=1,"* Las actividades de 60 años NO DEBE ser mayor que el de 20-64 Años. ","")</f>
        <v/>
      </c>
      <c r="CC235" s="31" t="str">
        <f>IF(AND(D235&lt;&gt;0,O235=""),"* Recuerde que las Embarazadas deben ser incluídas en el ingreso por rango Etario (Digite CEROS si no tiene). ",IF(F235&lt;O235,"* Las Embarazadas NO DEBEN ser mayor al total de Mujeres. ",""))</f>
        <v/>
      </c>
      <c r="CG235" s="32">
        <f>IF(D235&lt;&gt;(E235+F235),1,0)</f>
        <v>0</v>
      </c>
      <c r="CH235" s="32">
        <f>IF(M235&lt;P235,1,0)</f>
        <v>0</v>
      </c>
      <c r="CI235" s="32">
        <f>IF(AND(D235&lt;&gt;0,O235=""),1,IF(F235&lt;O235,1,0))</f>
        <v>0</v>
      </c>
      <c r="CJ235" s="13"/>
      <c r="CK235" s="13"/>
      <c r="CL235" s="13"/>
    </row>
    <row r="236" spans="1:90" ht="16.149999999999999" customHeight="1" x14ac:dyDescent="0.2">
      <c r="A236" s="882" t="s">
        <v>218</v>
      </c>
      <c r="B236" s="883"/>
      <c r="C236" s="884"/>
      <c r="D236" s="545">
        <f>SUM(G236:N236)</f>
        <v>0</v>
      </c>
      <c r="E236" s="38"/>
      <c r="F236" s="113"/>
      <c r="G236" s="33"/>
      <c r="H236" s="33"/>
      <c r="I236" s="33"/>
      <c r="J236" s="33"/>
      <c r="K236" s="33"/>
      <c r="L236" s="33"/>
      <c r="M236" s="33"/>
      <c r="N236" s="284"/>
      <c r="O236" s="34"/>
      <c r="P236" s="38"/>
      <c r="Q236" s="225" t="str">
        <f t="shared" ref="Q236:Q240" si="135">CA236&amp;CB236&amp;CC236</f>
        <v/>
      </c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8"/>
      <c r="AD236" s="8"/>
      <c r="BV236" s="3"/>
      <c r="BW236" s="3"/>
      <c r="CA236" s="31" t="str">
        <f t="shared" si="134"/>
        <v/>
      </c>
      <c r="CB236" s="31" t="str">
        <f t="shared" ref="CB236:CB240" si="136">IF(CH236=1,"* Las actividades de 60 años NO DEBE ser mayor que el de 20-64 Años. ","")</f>
        <v/>
      </c>
      <c r="CC236" s="31" t="str">
        <f t="shared" ref="CC236:CC240" si="137">IF(AND(D236&lt;&gt;0,O236=""),"* Recuerde que las Embarazadas deben ser incluídas en el ingreso por rango Etario (Digite CEROS si no tiene). ",IF(F236&lt;O236,"* Las Embarazadas NO DEBEN ser mayor al total de Mujeres. ",""))</f>
        <v/>
      </c>
      <c r="CG236" s="32">
        <f t="shared" ref="CG236:CG240" si="138">IF(D236&lt;&gt;(E236+F236),1,0)</f>
        <v>0</v>
      </c>
      <c r="CH236" s="32">
        <f t="shared" ref="CH236:CH240" si="139">IF(M236&lt;P236,1,0)</f>
        <v>0</v>
      </c>
      <c r="CI236" s="32">
        <f t="shared" ref="CI236:CI240" si="140">IF(AND(D236&lt;&gt;0,O236=""),1,IF(F236&lt;O236,1,0))</f>
        <v>0</v>
      </c>
      <c r="CJ236" s="13"/>
      <c r="CK236" s="13"/>
      <c r="CL236" s="13"/>
    </row>
    <row r="237" spans="1:90" ht="16.149999999999999" customHeight="1" x14ac:dyDescent="0.2">
      <c r="A237" s="882" t="s">
        <v>219</v>
      </c>
      <c r="B237" s="883"/>
      <c r="C237" s="884"/>
      <c r="D237" s="546">
        <f>SUM(G237:N237)</f>
        <v>0</v>
      </c>
      <c r="E237" s="33"/>
      <c r="F237" s="38"/>
      <c r="G237" s="33"/>
      <c r="H237" s="33"/>
      <c r="I237" s="33"/>
      <c r="J237" s="33"/>
      <c r="K237" s="33"/>
      <c r="L237" s="33"/>
      <c r="M237" s="33"/>
      <c r="N237" s="284"/>
      <c r="O237" s="34"/>
      <c r="P237" s="38"/>
      <c r="Q237" s="225" t="str">
        <f t="shared" si="135"/>
        <v/>
      </c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8"/>
      <c r="AD237" s="8"/>
      <c r="BV237" s="3"/>
      <c r="BW237" s="3"/>
      <c r="CA237" s="31" t="str">
        <f t="shared" si="134"/>
        <v/>
      </c>
      <c r="CB237" s="31" t="str">
        <f t="shared" si="136"/>
        <v/>
      </c>
      <c r="CC237" s="31" t="str">
        <f t="shared" si="137"/>
        <v/>
      </c>
      <c r="CG237" s="32">
        <f t="shared" si="138"/>
        <v>0</v>
      </c>
      <c r="CH237" s="32">
        <f t="shared" si="139"/>
        <v>0</v>
      </c>
      <c r="CI237" s="32">
        <f t="shared" si="140"/>
        <v>0</v>
      </c>
      <c r="CJ237" s="13"/>
      <c r="CK237" s="13"/>
      <c r="CL237" s="13"/>
    </row>
    <row r="238" spans="1:90" ht="16.149999999999999" customHeight="1" x14ac:dyDescent="0.2">
      <c r="A238" s="868"/>
      <c r="B238" s="869"/>
      <c r="C238" s="870"/>
      <c r="D238" s="547"/>
      <c r="E238" s="548"/>
      <c r="F238" s="547"/>
      <c r="G238" s="549"/>
      <c r="H238" s="549"/>
      <c r="I238" s="549"/>
      <c r="J238" s="549"/>
      <c r="K238" s="549"/>
      <c r="L238" s="549"/>
      <c r="M238" s="548"/>
      <c r="N238" s="550"/>
      <c r="O238" s="547"/>
      <c r="P238" s="549"/>
      <c r="Q238" s="225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BV238" s="3"/>
      <c r="BW238" s="3"/>
      <c r="CA238" s="31"/>
      <c r="CB238" s="31"/>
      <c r="CC238" s="31"/>
      <c r="CG238" s="32"/>
      <c r="CH238" s="32"/>
      <c r="CI238" s="32"/>
      <c r="CJ238" s="13"/>
      <c r="CK238" s="13"/>
      <c r="CL238" s="13"/>
    </row>
    <row r="239" spans="1:90" ht="16.149999999999999" customHeight="1" x14ac:dyDescent="0.2">
      <c r="A239" s="871" t="s">
        <v>35</v>
      </c>
      <c r="B239" s="872"/>
      <c r="C239" s="873"/>
      <c r="D239" s="551">
        <f>SUM(G239:N239)</f>
        <v>0</v>
      </c>
      <c r="E239" s="285"/>
      <c r="F239" s="38"/>
      <c r="G239" s="255"/>
      <c r="H239" s="255"/>
      <c r="I239" s="255"/>
      <c r="J239" s="255"/>
      <c r="K239" s="255"/>
      <c r="L239" s="255"/>
      <c r="M239" s="255"/>
      <c r="N239" s="552"/>
      <c r="O239" s="259"/>
      <c r="P239" s="285"/>
      <c r="Q239" s="225" t="str">
        <f t="shared" si="135"/>
        <v/>
      </c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8"/>
      <c r="AD239" s="8"/>
      <c r="BV239" s="3"/>
      <c r="BW239" s="3"/>
      <c r="CA239" s="31" t="str">
        <f t="shared" si="134"/>
        <v/>
      </c>
      <c r="CB239" s="31" t="str">
        <f t="shared" si="136"/>
        <v/>
      </c>
      <c r="CC239" s="31" t="str">
        <f t="shared" si="137"/>
        <v/>
      </c>
      <c r="CG239" s="32">
        <f t="shared" si="138"/>
        <v>0</v>
      </c>
      <c r="CH239" s="32">
        <f t="shared" si="139"/>
        <v>0</v>
      </c>
      <c r="CI239" s="32">
        <f t="shared" si="140"/>
        <v>0</v>
      </c>
      <c r="CJ239" s="13"/>
      <c r="CK239" s="13"/>
      <c r="CL239" s="13"/>
    </row>
    <row r="240" spans="1:90" ht="16.149999999999999" customHeight="1" x14ac:dyDescent="0.2">
      <c r="A240" s="874" t="s">
        <v>220</v>
      </c>
      <c r="B240" s="875"/>
      <c r="C240" s="876"/>
      <c r="D240" s="553">
        <f>SUM(G240:N240)</f>
        <v>0</v>
      </c>
      <c r="E240" s="285"/>
      <c r="F240" s="285"/>
      <c r="G240" s="42"/>
      <c r="H240" s="42"/>
      <c r="I240" s="42"/>
      <c r="J240" s="42"/>
      <c r="K240" s="42"/>
      <c r="L240" s="42"/>
      <c r="M240" s="42"/>
      <c r="N240" s="554"/>
      <c r="O240" s="43"/>
      <c r="P240" s="46"/>
      <c r="Q240" s="225" t="str">
        <f t="shared" si="135"/>
        <v/>
      </c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8"/>
      <c r="AD240" s="8"/>
      <c r="BV240" s="3"/>
      <c r="BW240" s="3"/>
      <c r="CA240" s="31" t="str">
        <f t="shared" si="134"/>
        <v/>
      </c>
      <c r="CB240" s="31" t="str">
        <f t="shared" si="136"/>
        <v/>
      </c>
      <c r="CC240" s="31" t="str">
        <f t="shared" si="137"/>
        <v/>
      </c>
      <c r="CG240" s="32">
        <f t="shared" si="138"/>
        <v>0</v>
      </c>
      <c r="CH240" s="32">
        <f t="shared" si="139"/>
        <v>0</v>
      </c>
      <c r="CI240" s="32">
        <f t="shared" si="140"/>
        <v>0</v>
      </c>
      <c r="CJ240" s="13"/>
      <c r="CK240" s="13"/>
      <c r="CL240" s="13"/>
    </row>
    <row r="241" spans="1:90" ht="31.9" customHeight="1" x14ac:dyDescent="0.2">
      <c r="A241" s="236" t="s">
        <v>221</v>
      </c>
      <c r="B241" s="555"/>
      <c r="C241" s="555"/>
      <c r="D241" s="555"/>
      <c r="E241" s="556"/>
      <c r="F241" s="557"/>
      <c r="G241" s="8"/>
      <c r="H241" s="8"/>
      <c r="I241" s="8"/>
      <c r="J241" s="8"/>
      <c r="Q241" s="8" t="s">
        <v>215</v>
      </c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BV241" s="3"/>
      <c r="BW241" s="3"/>
      <c r="CG241" s="13"/>
      <c r="CH241" s="13"/>
      <c r="CI241" s="13"/>
      <c r="CJ241" s="13"/>
      <c r="CK241" s="13"/>
      <c r="CL241" s="13"/>
    </row>
    <row r="242" spans="1:90" ht="16.149999999999999" customHeight="1" x14ac:dyDescent="0.2">
      <c r="A242" s="859" t="s">
        <v>201</v>
      </c>
      <c r="B242" s="859" t="s">
        <v>222</v>
      </c>
      <c r="C242" s="859" t="s">
        <v>223</v>
      </c>
      <c r="D242" s="859" t="s">
        <v>224</v>
      </c>
      <c r="E242" s="859" t="s">
        <v>225</v>
      </c>
      <c r="F242" s="8"/>
      <c r="G242" s="8"/>
      <c r="H242" s="8"/>
      <c r="I242" s="8"/>
      <c r="J242" s="8"/>
      <c r="BV242" s="3"/>
      <c r="BW242" s="3"/>
      <c r="CG242" s="13"/>
      <c r="CH242" s="13"/>
      <c r="CI242" s="13"/>
      <c r="CJ242" s="13"/>
      <c r="CK242" s="13"/>
      <c r="CL242" s="13"/>
    </row>
    <row r="243" spans="1:90" ht="16.149999999999999" customHeight="1" x14ac:dyDescent="0.2">
      <c r="A243" s="860"/>
      <c r="B243" s="860"/>
      <c r="C243" s="860"/>
      <c r="D243" s="860"/>
      <c r="E243" s="860"/>
      <c r="F243" s="8"/>
      <c r="G243" s="8"/>
      <c r="H243" s="8"/>
      <c r="I243" s="8"/>
      <c r="J243" s="8"/>
      <c r="BV243" s="3"/>
      <c r="BW243" s="3"/>
      <c r="CG243" s="13"/>
      <c r="CH243" s="13"/>
      <c r="CI243" s="13"/>
      <c r="CJ243" s="13"/>
      <c r="CK243" s="13"/>
      <c r="CL243" s="13"/>
    </row>
    <row r="244" spans="1:90" ht="16.149999999999999" customHeight="1" x14ac:dyDescent="0.2">
      <c r="A244" s="860"/>
      <c r="B244" s="860"/>
      <c r="C244" s="860"/>
      <c r="D244" s="860"/>
      <c r="E244" s="860"/>
      <c r="F244" s="8"/>
      <c r="G244" s="8"/>
      <c r="H244" s="8"/>
      <c r="I244" s="8"/>
      <c r="J244" s="8"/>
      <c r="BV244" s="3"/>
      <c r="BW244" s="3"/>
      <c r="CG244" s="13"/>
      <c r="CH244" s="13"/>
      <c r="CI244" s="13"/>
      <c r="CJ244" s="13"/>
      <c r="CK244" s="13"/>
      <c r="CL244" s="13"/>
    </row>
    <row r="245" spans="1:90" ht="16.149999999999999" customHeight="1" x14ac:dyDescent="0.2">
      <c r="A245" s="861"/>
      <c r="B245" s="861"/>
      <c r="C245" s="861"/>
      <c r="D245" s="861"/>
      <c r="E245" s="861"/>
      <c r="F245" s="8"/>
      <c r="G245" s="8"/>
      <c r="H245" s="8"/>
      <c r="I245" s="8"/>
      <c r="J245" s="8"/>
      <c r="BV245" s="3"/>
      <c r="BW245" s="3"/>
      <c r="CG245" s="13"/>
      <c r="CH245" s="13"/>
      <c r="CI245" s="13"/>
      <c r="CJ245" s="13"/>
      <c r="CK245" s="13"/>
      <c r="CL245" s="13"/>
    </row>
    <row r="246" spans="1:90" ht="16.149999999999999" customHeight="1" x14ac:dyDescent="0.2">
      <c r="A246" s="558" t="s">
        <v>226</v>
      </c>
      <c r="B246" s="559"/>
      <c r="C246" s="560"/>
      <c r="D246" s="561">
        <f>SUM(D247:D249)</f>
        <v>0</v>
      </c>
      <c r="E246" s="561">
        <f>SUM(E247:E249)</f>
        <v>0</v>
      </c>
      <c r="F246" s="8"/>
      <c r="G246" s="8"/>
      <c r="H246" s="8"/>
      <c r="I246" s="8"/>
      <c r="J246" s="8"/>
      <c r="BV246" s="3"/>
      <c r="BW246" s="3"/>
      <c r="CG246" s="13"/>
      <c r="CH246" s="13"/>
      <c r="CI246" s="13"/>
      <c r="CJ246" s="13"/>
      <c r="CK246" s="13"/>
      <c r="CL246" s="13"/>
    </row>
    <row r="247" spans="1:90" ht="16.149999999999999" customHeight="1" x14ac:dyDescent="0.2">
      <c r="A247" s="562" t="s">
        <v>227</v>
      </c>
      <c r="B247" s="563"/>
      <c r="C247" s="564"/>
      <c r="D247" s="63"/>
      <c r="E247" s="243"/>
      <c r="F247" s="8"/>
      <c r="G247" s="8"/>
      <c r="H247" s="8"/>
      <c r="I247" s="8"/>
      <c r="J247" s="8"/>
      <c r="BV247" s="3"/>
      <c r="BW247" s="3"/>
      <c r="CG247" s="13"/>
      <c r="CH247" s="13"/>
      <c r="CI247" s="13"/>
      <c r="CJ247" s="13"/>
      <c r="CK247" s="13"/>
      <c r="CL247" s="13"/>
    </row>
    <row r="248" spans="1:90" ht="16.149999999999999" customHeight="1" x14ac:dyDescent="0.2">
      <c r="A248" s="565" t="s">
        <v>228</v>
      </c>
      <c r="B248" s="150"/>
      <c r="C248" s="252"/>
      <c r="D248" s="86"/>
      <c r="E248" s="38"/>
      <c r="F248" s="8"/>
      <c r="G248" s="8"/>
      <c r="H248" s="8"/>
      <c r="I248" s="8"/>
      <c r="J248" s="8"/>
      <c r="BV248" s="3"/>
      <c r="BW248" s="3"/>
      <c r="CG248" s="13"/>
      <c r="CH248" s="13"/>
      <c r="CI248" s="13"/>
      <c r="CJ248" s="13"/>
      <c r="CK248" s="13"/>
      <c r="CL248" s="13"/>
    </row>
    <row r="249" spans="1:90" ht="16.149999999999999" customHeight="1" x14ac:dyDescent="0.2">
      <c r="A249" s="235" t="s">
        <v>229</v>
      </c>
      <c r="B249" s="566"/>
      <c r="C249" s="567"/>
      <c r="D249" s="568"/>
      <c r="E249" s="46"/>
      <c r="F249" s="8"/>
      <c r="G249" s="8"/>
      <c r="H249" s="8"/>
      <c r="I249" s="8"/>
      <c r="J249" s="8"/>
      <c r="BV249" s="3"/>
      <c r="BW249" s="3"/>
      <c r="CG249" s="13"/>
      <c r="CH249" s="13"/>
      <c r="CI249" s="13"/>
      <c r="CJ249" s="13"/>
      <c r="CK249" s="13"/>
      <c r="CL249" s="13"/>
    </row>
    <row r="250" spans="1:90" ht="31.9" customHeight="1" x14ac:dyDescent="0.2">
      <c r="A250" s="569" t="s">
        <v>230</v>
      </c>
      <c r="B250" s="570"/>
      <c r="C250" s="570"/>
      <c r="D250" s="570"/>
      <c r="E250" s="571"/>
      <c r="F250" s="8"/>
      <c r="G250" s="8"/>
      <c r="H250" s="8"/>
      <c r="I250" s="8"/>
      <c r="J250" s="8"/>
      <c r="BV250" s="3"/>
      <c r="BW250" s="3"/>
      <c r="CG250" s="13"/>
      <c r="CH250" s="13"/>
      <c r="CI250" s="13"/>
      <c r="CJ250" s="13"/>
      <c r="CK250" s="13"/>
      <c r="CL250" s="13"/>
    </row>
    <row r="251" spans="1:90" ht="37.15" customHeight="1" x14ac:dyDescent="0.2">
      <c r="A251" s="862" t="s">
        <v>231</v>
      </c>
      <c r="B251" s="863"/>
      <c r="C251" s="572" t="s">
        <v>232</v>
      </c>
      <c r="D251" s="572" t="s">
        <v>233</v>
      </c>
      <c r="E251" s="572" t="s">
        <v>234</v>
      </c>
      <c r="F251" s="8"/>
      <c r="G251" s="8"/>
      <c r="H251" s="8"/>
      <c r="I251" s="8"/>
      <c r="J251" s="8"/>
      <c r="BV251" s="3"/>
      <c r="BW251" s="3"/>
    </row>
    <row r="252" spans="1:90" ht="16.149999999999999" customHeight="1" x14ac:dyDescent="0.2">
      <c r="A252" s="864" t="s">
        <v>78</v>
      </c>
      <c r="B252" s="865"/>
      <c r="C252" s="243"/>
      <c r="D252" s="243"/>
      <c r="E252" s="243"/>
      <c r="F252" s="8"/>
      <c r="G252" s="8"/>
      <c r="H252" s="8"/>
      <c r="I252" s="8"/>
      <c r="J252" s="8"/>
      <c r="BV252" s="3"/>
      <c r="BW252" s="3"/>
    </row>
    <row r="253" spans="1:90" ht="16.149999999999999" customHeight="1" x14ac:dyDescent="0.2">
      <c r="A253" s="855" t="s">
        <v>86</v>
      </c>
      <c r="B253" s="856"/>
      <c r="C253" s="38"/>
      <c r="D253" s="38"/>
      <c r="E253" s="38"/>
      <c r="F253" s="8"/>
      <c r="G253" s="8"/>
      <c r="H253" s="8"/>
      <c r="I253" s="8"/>
      <c r="J253" s="8"/>
      <c r="BV253" s="3"/>
      <c r="BW253" s="3"/>
    </row>
    <row r="254" spans="1:90" ht="16.149999999999999" customHeight="1" x14ac:dyDescent="0.2">
      <c r="A254" s="866" t="s">
        <v>84</v>
      </c>
      <c r="B254" s="867"/>
      <c r="C254" s="38"/>
      <c r="D254" s="38"/>
      <c r="E254" s="38"/>
      <c r="F254" s="8"/>
      <c r="G254" s="8"/>
      <c r="H254" s="8"/>
      <c r="I254" s="8"/>
      <c r="J254" s="8"/>
      <c r="BV254" s="3"/>
      <c r="BW254" s="3"/>
    </row>
    <row r="255" spans="1:90" ht="16.149999999999999" customHeight="1" x14ac:dyDescent="0.2">
      <c r="A255" s="855" t="s">
        <v>210</v>
      </c>
      <c r="B255" s="856"/>
      <c r="C255" s="38"/>
      <c r="D255" s="38"/>
      <c r="E255" s="38"/>
      <c r="F255" s="8"/>
      <c r="G255" s="8"/>
      <c r="H255" s="8"/>
      <c r="I255" s="8"/>
      <c r="J255" s="8"/>
      <c r="BV255" s="3"/>
      <c r="BW255" s="3"/>
    </row>
    <row r="256" spans="1:90" ht="16.149999999999999" customHeight="1" x14ac:dyDescent="0.2">
      <c r="A256" s="855" t="s">
        <v>85</v>
      </c>
      <c r="B256" s="856"/>
      <c r="C256" s="38"/>
      <c r="D256" s="38"/>
      <c r="E256" s="38"/>
      <c r="F256" s="8"/>
      <c r="G256" s="8"/>
      <c r="H256" s="8"/>
      <c r="I256" s="8"/>
      <c r="J256" s="8"/>
      <c r="BV256" s="3"/>
      <c r="BW256" s="3"/>
    </row>
    <row r="257" spans="1:75" ht="16.149999999999999" customHeight="1" x14ac:dyDescent="0.2">
      <c r="A257" s="855" t="s">
        <v>79</v>
      </c>
      <c r="B257" s="856"/>
      <c r="C257" s="38"/>
      <c r="D257" s="38"/>
      <c r="E257" s="38"/>
      <c r="F257" s="8"/>
      <c r="G257" s="8"/>
      <c r="H257" s="8"/>
      <c r="I257" s="8"/>
      <c r="J257" s="8"/>
      <c r="BV257" s="3"/>
      <c r="BW257" s="3"/>
    </row>
    <row r="258" spans="1:75" ht="16.149999999999999" customHeight="1" x14ac:dyDescent="0.2">
      <c r="A258" s="857" t="s">
        <v>209</v>
      </c>
      <c r="B258" s="858"/>
      <c r="C258" s="573"/>
      <c r="D258" s="573"/>
      <c r="E258" s="573"/>
      <c r="F258" s="8"/>
      <c r="G258" s="8"/>
      <c r="H258" s="8"/>
      <c r="I258" s="8"/>
      <c r="J258" s="8"/>
      <c r="BV258" s="3"/>
      <c r="BW258" s="3"/>
    </row>
    <row r="259" spans="1:75" x14ac:dyDescent="0.2">
      <c r="F259" s="8"/>
      <c r="G259" s="8"/>
      <c r="H259" s="8"/>
      <c r="I259" s="8"/>
      <c r="J259" s="8"/>
      <c r="BV259" s="3"/>
      <c r="BW259" s="3"/>
    </row>
    <row r="260" spans="1:75" x14ac:dyDescent="0.2">
      <c r="F260" s="8"/>
      <c r="G260" s="8"/>
      <c r="H260" s="8"/>
      <c r="I260" s="8"/>
      <c r="J260" s="8"/>
      <c r="BV260" s="3"/>
      <c r="BW260" s="3"/>
    </row>
    <row r="261" spans="1:75" x14ac:dyDescent="0.2">
      <c r="F261" s="8"/>
      <c r="G261" s="8"/>
      <c r="H261" s="8"/>
      <c r="I261" s="8"/>
      <c r="J261" s="8"/>
      <c r="BV261" s="3"/>
      <c r="BW261" s="3"/>
    </row>
    <row r="262" spans="1:75" x14ac:dyDescent="0.2">
      <c r="BV262" s="3"/>
      <c r="BW262" s="3"/>
    </row>
    <row r="263" spans="1:75" x14ac:dyDescent="0.2">
      <c r="BV263" s="3"/>
      <c r="BW263" s="3"/>
    </row>
    <row r="264" spans="1:75" x14ac:dyDescent="0.2">
      <c r="BV264" s="3"/>
      <c r="BW264" s="3"/>
    </row>
    <row r="265" spans="1:75" x14ac:dyDescent="0.2">
      <c r="BV265" s="3"/>
      <c r="BW265" s="3"/>
    </row>
    <row r="266" spans="1:75" x14ac:dyDescent="0.2">
      <c r="BV266" s="3"/>
      <c r="BW266" s="3"/>
    </row>
    <row r="267" spans="1:75" x14ac:dyDescent="0.2">
      <c r="BV267" s="3"/>
      <c r="BW267" s="3"/>
    </row>
    <row r="268" spans="1:75" x14ac:dyDescent="0.2">
      <c r="BV268" s="3"/>
      <c r="BW268" s="3"/>
    </row>
    <row r="269" spans="1:75" x14ac:dyDescent="0.2">
      <c r="BV269" s="3"/>
      <c r="BW269" s="3"/>
    </row>
    <row r="270" spans="1:75" x14ac:dyDescent="0.2">
      <c r="BV270" s="3"/>
      <c r="BW270" s="3"/>
    </row>
    <row r="271" spans="1:75" x14ac:dyDescent="0.2">
      <c r="BV271" s="3"/>
      <c r="BW271" s="3"/>
    </row>
    <row r="272" spans="1:75" x14ac:dyDescent="0.2">
      <c r="BV272" s="3"/>
      <c r="BW272" s="3"/>
    </row>
    <row r="273" spans="74:75" x14ac:dyDescent="0.2">
      <c r="BV273" s="3"/>
      <c r="BW273" s="3"/>
    </row>
    <row r="274" spans="74:75" x14ac:dyDescent="0.2">
      <c r="BV274" s="3"/>
      <c r="BW274" s="3"/>
    </row>
    <row r="275" spans="74:75" x14ac:dyDescent="0.2">
      <c r="BV275" s="3"/>
      <c r="BW275" s="3"/>
    </row>
    <row r="276" spans="74:75" x14ac:dyDescent="0.2">
      <c r="BV276" s="3"/>
      <c r="BW276" s="3"/>
    </row>
    <row r="277" spans="74:75" x14ac:dyDescent="0.2">
      <c r="BV277" s="3"/>
      <c r="BW277" s="3"/>
    </row>
    <row r="278" spans="74:75" x14ac:dyDescent="0.2">
      <c r="BV278" s="3"/>
      <c r="BW278" s="3"/>
    </row>
    <row r="279" spans="74:75" x14ac:dyDescent="0.2">
      <c r="BV279" s="3"/>
      <c r="BW279" s="3"/>
    </row>
    <row r="280" spans="74:75" x14ac:dyDescent="0.2">
      <c r="BV280" s="3"/>
      <c r="BW280" s="3"/>
    </row>
    <row r="281" spans="74:75" x14ac:dyDescent="0.2">
      <c r="BV281" s="3"/>
      <c r="BW281" s="3"/>
    </row>
    <row r="282" spans="74:75" x14ac:dyDescent="0.2">
      <c r="BV282" s="3"/>
      <c r="BW282" s="3"/>
    </row>
    <row r="283" spans="74:75" x14ac:dyDescent="0.2">
      <c r="BV283" s="3"/>
      <c r="BW283" s="3"/>
    </row>
    <row r="284" spans="74:75" x14ac:dyDescent="0.2">
      <c r="BV284" s="3"/>
      <c r="BW284" s="3"/>
    </row>
    <row r="285" spans="74:75" x14ac:dyDescent="0.2">
      <c r="BV285" s="3"/>
      <c r="BW285" s="3"/>
    </row>
    <row r="286" spans="74:75" x14ac:dyDescent="0.2">
      <c r="BV286" s="3"/>
      <c r="BW286" s="3"/>
    </row>
    <row r="287" spans="74:75" x14ac:dyDescent="0.2">
      <c r="BV287" s="3"/>
      <c r="BW287" s="3"/>
    </row>
    <row r="288" spans="74:75" x14ac:dyDescent="0.2">
      <c r="BV288" s="3"/>
      <c r="BW288" s="3"/>
    </row>
    <row r="289" spans="1:118" x14ac:dyDescent="0.2">
      <c r="BV289" s="3"/>
      <c r="BW289" s="3"/>
    </row>
    <row r="290" spans="1:118" x14ac:dyDescent="0.2">
      <c r="BV290" s="3"/>
      <c r="BW290" s="3"/>
    </row>
    <row r="291" spans="1:118" x14ac:dyDescent="0.2">
      <c r="BV291" s="3"/>
      <c r="BW291" s="3"/>
    </row>
    <row r="292" spans="1:118" x14ac:dyDescent="0.2">
      <c r="BV292" s="3"/>
      <c r="BW292" s="3"/>
    </row>
    <row r="293" spans="1:118" x14ac:dyDescent="0.2">
      <c r="BV293" s="3"/>
      <c r="BW293" s="3"/>
    </row>
    <row r="294" spans="1:118" x14ac:dyDescent="0.2">
      <c r="BV294" s="3"/>
      <c r="BW294" s="3"/>
    </row>
    <row r="295" spans="1:118" x14ac:dyDescent="0.2">
      <c r="BV295" s="3"/>
      <c r="BW295" s="3"/>
    </row>
    <row r="296" spans="1:118" x14ac:dyDescent="0.2">
      <c r="BV296" s="3"/>
      <c r="BW296" s="3"/>
    </row>
    <row r="297" spans="1:118" x14ac:dyDescent="0.2">
      <c r="BV297" s="3"/>
      <c r="BW297" s="3"/>
    </row>
    <row r="298" spans="1:118" x14ac:dyDescent="0.2">
      <c r="BV298" s="3"/>
      <c r="BW298" s="3"/>
    </row>
    <row r="299" spans="1:118" x14ac:dyDescent="0.2">
      <c r="BV299" s="3"/>
      <c r="BW299" s="3"/>
    </row>
    <row r="300" spans="1:118" ht="12" customHeight="1" x14ac:dyDescent="0.2">
      <c r="BV300" s="3"/>
      <c r="BW300" s="3"/>
    </row>
    <row r="301" spans="1:118" s="574" customFormat="1" hidden="1" x14ac:dyDescent="0.2">
      <c r="A301" s="574">
        <f>SUM(D12:D15,D38,D56,D63:D73,D77:D78,D111,D122,D127:D155,D160:D163,D169:D171,D172,D227:D230,D235:D237,D239:D240,C252:C258,B246:C246,D247:E249)</f>
        <v>56917</v>
      </c>
      <c r="B301" s="574">
        <f>SUM(CG9:CL250)</f>
        <v>0</v>
      </c>
      <c r="BV301" s="575"/>
      <c r="BW301" s="575"/>
      <c r="BX301" s="575"/>
      <c r="BY301" s="575"/>
      <c r="BZ301" s="575"/>
      <c r="CA301" s="575"/>
      <c r="CB301" s="575"/>
      <c r="CC301" s="575"/>
      <c r="CD301" s="575"/>
      <c r="CE301" s="575"/>
      <c r="CF301" s="575"/>
      <c r="CG301" s="575"/>
      <c r="CH301" s="575"/>
      <c r="CI301" s="575"/>
      <c r="CJ301" s="575"/>
      <c r="CK301" s="575"/>
      <c r="CL301" s="575"/>
      <c r="CM301" s="575"/>
      <c r="CN301" s="575"/>
      <c r="CO301" s="575"/>
      <c r="CP301" s="575"/>
      <c r="CQ301" s="575"/>
      <c r="CR301" s="575"/>
      <c r="CS301" s="575"/>
      <c r="CT301" s="575"/>
      <c r="CU301" s="575"/>
      <c r="CV301" s="575"/>
      <c r="CW301" s="575"/>
      <c r="CX301" s="575"/>
      <c r="CY301" s="575"/>
      <c r="CZ301" s="575"/>
      <c r="DA301" s="575"/>
      <c r="DB301" s="575"/>
      <c r="DC301" s="575"/>
      <c r="DD301" s="575"/>
      <c r="DE301" s="575"/>
      <c r="DF301" s="575"/>
      <c r="DG301" s="575"/>
      <c r="DH301" s="575"/>
      <c r="DI301" s="575"/>
      <c r="DJ301" s="575"/>
      <c r="DK301" s="575"/>
      <c r="DL301" s="575"/>
      <c r="DM301" s="575"/>
      <c r="DN301" s="575"/>
    </row>
    <row r="302" spans="1:118" x14ac:dyDescent="0.2">
      <c r="BV302" s="3"/>
      <c r="BW302" s="3"/>
    </row>
    <row r="303" spans="1:118" x14ac:dyDescent="0.2">
      <c r="BV303" s="3"/>
      <c r="BW303" s="3"/>
    </row>
    <row r="304" spans="1:118" x14ac:dyDescent="0.2">
      <c r="BV304" s="3"/>
      <c r="BW304" s="3"/>
    </row>
    <row r="305" spans="74:75" x14ac:dyDescent="0.2">
      <c r="BV305" s="3"/>
      <c r="BW305" s="3"/>
    </row>
    <row r="306" spans="74:75" x14ac:dyDescent="0.2">
      <c r="BV306" s="3"/>
      <c r="BW306" s="3"/>
    </row>
    <row r="307" spans="74:75" x14ac:dyDescent="0.2">
      <c r="BV307" s="3"/>
      <c r="BW307" s="3"/>
    </row>
    <row r="308" spans="74:75" x14ac:dyDescent="0.2">
      <c r="BV308" s="3"/>
      <c r="BW308" s="3"/>
    </row>
    <row r="309" spans="74:75" x14ac:dyDescent="0.2">
      <c r="BV309" s="3"/>
      <c r="BW309" s="3"/>
    </row>
    <row r="310" spans="74:75" x14ac:dyDescent="0.2">
      <c r="BV310" s="3"/>
      <c r="BW310" s="3"/>
    </row>
    <row r="311" spans="74:75" x14ac:dyDescent="0.2">
      <c r="BV311" s="3"/>
      <c r="BW311" s="3"/>
    </row>
    <row r="312" spans="74:75" x14ac:dyDescent="0.2">
      <c r="BV312" s="3"/>
      <c r="BW312" s="3"/>
    </row>
    <row r="313" spans="74:75" x14ac:dyDescent="0.2">
      <c r="BV313" s="3"/>
      <c r="BW313" s="3"/>
    </row>
    <row r="314" spans="74:75" x14ac:dyDescent="0.2">
      <c r="BV314" s="3"/>
      <c r="BW314" s="3"/>
    </row>
    <row r="315" spans="74:75" x14ac:dyDescent="0.2">
      <c r="BV315" s="3"/>
      <c r="BW315" s="3"/>
    </row>
    <row r="316" spans="74:75" x14ac:dyDescent="0.2">
      <c r="BV316" s="3"/>
      <c r="BW316" s="3"/>
    </row>
    <row r="317" spans="74:75" x14ac:dyDescent="0.2">
      <c r="BV317" s="3"/>
      <c r="BW317" s="3"/>
    </row>
    <row r="318" spans="74:75" x14ac:dyDescent="0.2">
      <c r="BV318" s="3"/>
      <c r="BW318" s="3"/>
    </row>
    <row r="319" spans="74:75" x14ac:dyDescent="0.2">
      <c r="BV319" s="3"/>
      <c r="BW319" s="3"/>
    </row>
    <row r="320" spans="74:75" x14ac:dyDescent="0.2">
      <c r="BV320" s="3"/>
      <c r="BW320" s="3"/>
    </row>
    <row r="321" spans="74:75" x14ac:dyDescent="0.2">
      <c r="BV321" s="3"/>
      <c r="BW321" s="3"/>
    </row>
    <row r="322" spans="74:75" x14ac:dyDescent="0.2">
      <c r="BV322" s="3"/>
      <c r="BW322" s="3"/>
    </row>
    <row r="323" spans="74:75" x14ac:dyDescent="0.2">
      <c r="BV323" s="3"/>
      <c r="BW323" s="3"/>
    </row>
    <row r="324" spans="74:75" x14ac:dyDescent="0.2">
      <c r="BV324" s="3"/>
      <c r="BW324" s="3"/>
    </row>
    <row r="325" spans="74:75" x14ac:dyDescent="0.2">
      <c r="BV325" s="3"/>
      <c r="BW325" s="3"/>
    </row>
    <row r="326" spans="74:75" x14ac:dyDescent="0.2">
      <c r="BV326" s="3"/>
      <c r="BW326" s="3"/>
    </row>
    <row r="327" spans="74:75" x14ac:dyDescent="0.2">
      <c r="BV327" s="3"/>
      <c r="BW327" s="3"/>
    </row>
    <row r="328" spans="74:75" x14ac:dyDescent="0.2">
      <c r="BV328" s="3"/>
      <c r="BW328" s="3"/>
    </row>
    <row r="329" spans="74:75" x14ac:dyDescent="0.2">
      <c r="BV329" s="3"/>
      <c r="BW329" s="3"/>
    </row>
    <row r="330" spans="74:75" x14ac:dyDescent="0.2">
      <c r="BV330" s="3"/>
      <c r="BW330" s="3"/>
    </row>
    <row r="331" spans="74:75" x14ac:dyDescent="0.2">
      <c r="BV331" s="3"/>
      <c r="BW331" s="3"/>
    </row>
    <row r="332" spans="74:75" x14ac:dyDescent="0.2">
      <c r="BV332" s="3"/>
      <c r="BW332" s="3"/>
    </row>
    <row r="333" spans="74:75" x14ac:dyDescent="0.2">
      <c r="BV333" s="3"/>
      <c r="BW333" s="3"/>
    </row>
    <row r="334" spans="74:75" x14ac:dyDescent="0.2">
      <c r="BV334" s="3"/>
      <c r="BW334" s="3"/>
    </row>
    <row r="335" spans="74:75" x14ac:dyDescent="0.2">
      <c r="BV335" s="3"/>
      <c r="BW335" s="3"/>
    </row>
    <row r="336" spans="74:75" x14ac:dyDescent="0.2">
      <c r="BV336" s="3"/>
      <c r="BW336" s="3"/>
    </row>
    <row r="337" spans="74:75" x14ac:dyDescent="0.2">
      <c r="BV337" s="3"/>
      <c r="BW337" s="3"/>
    </row>
    <row r="338" spans="74:75" x14ac:dyDescent="0.2">
      <c r="BV338" s="3"/>
      <c r="BW338" s="3"/>
    </row>
    <row r="339" spans="74:75" x14ac:dyDescent="0.2">
      <c r="BV339" s="3"/>
      <c r="BW339" s="3"/>
    </row>
    <row r="340" spans="74:75" x14ac:dyDescent="0.2">
      <c r="BV340" s="3"/>
      <c r="BW340" s="3"/>
    </row>
    <row r="341" spans="74:75" x14ac:dyDescent="0.2">
      <c r="BV341" s="3"/>
      <c r="BW341" s="3"/>
    </row>
    <row r="342" spans="74:75" x14ac:dyDescent="0.2">
      <c r="BV342" s="3"/>
      <c r="BW342" s="3"/>
    </row>
    <row r="343" spans="74:75" x14ac:dyDescent="0.2">
      <c r="BV343" s="3"/>
      <c r="BW343" s="3"/>
    </row>
    <row r="344" spans="74:75" x14ac:dyDescent="0.2">
      <c r="BV344" s="3"/>
      <c r="BW344" s="3"/>
    </row>
    <row r="345" spans="74:75" x14ac:dyDescent="0.2">
      <c r="BV345" s="3"/>
      <c r="BW345" s="3"/>
    </row>
    <row r="346" spans="74:75" x14ac:dyDescent="0.2">
      <c r="BV346" s="3"/>
      <c r="BW346" s="3"/>
    </row>
    <row r="347" spans="74:75" x14ac:dyDescent="0.2">
      <c r="BV347" s="3"/>
      <c r="BW347" s="3"/>
    </row>
    <row r="348" spans="74:75" x14ac:dyDescent="0.2">
      <c r="BV348" s="3"/>
      <c r="BW348" s="3"/>
    </row>
    <row r="349" spans="74:75" x14ac:dyDescent="0.2">
      <c r="BV349" s="3"/>
      <c r="BW349" s="3"/>
    </row>
    <row r="350" spans="74:75" x14ac:dyDescent="0.2">
      <c r="BV350" s="3"/>
      <c r="BW350" s="3"/>
    </row>
    <row r="351" spans="74:75" x14ac:dyDescent="0.2">
      <c r="BV351" s="3"/>
      <c r="BW351" s="3"/>
    </row>
    <row r="352" spans="74:75" x14ac:dyDescent="0.2">
      <c r="BV352" s="3"/>
      <c r="BW352" s="3"/>
    </row>
    <row r="353" spans="74:75" x14ac:dyDescent="0.2">
      <c r="BV353" s="3"/>
      <c r="BW353" s="3"/>
    </row>
    <row r="354" spans="74:75" x14ac:dyDescent="0.2">
      <c r="BV354" s="3"/>
      <c r="BW354" s="3"/>
    </row>
    <row r="355" spans="74:75" x14ac:dyDescent="0.2">
      <c r="BV355" s="3"/>
      <c r="BW355" s="3"/>
    </row>
    <row r="356" spans="74:75" x14ac:dyDescent="0.2">
      <c r="BV356" s="3"/>
      <c r="BW356" s="3"/>
    </row>
    <row r="357" spans="74:75" x14ac:dyDescent="0.2">
      <c r="BV357" s="3"/>
      <c r="BW357" s="3"/>
    </row>
    <row r="358" spans="74:75" x14ac:dyDescent="0.2">
      <c r="BV358" s="3"/>
      <c r="BW358" s="3"/>
    </row>
    <row r="359" spans="74:75" x14ac:dyDescent="0.2">
      <c r="BV359" s="3"/>
      <c r="BW359" s="3"/>
    </row>
    <row r="360" spans="74:75" x14ac:dyDescent="0.2">
      <c r="BV360" s="3"/>
      <c r="BW360" s="3"/>
    </row>
    <row r="361" spans="74:75" x14ac:dyDescent="0.2">
      <c r="BV361" s="3"/>
      <c r="BW361" s="3"/>
    </row>
    <row r="362" spans="74:75" x14ac:dyDescent="0.2">
      <c r="BV362" s="3"/>
      <c r="BW362" s="3"/>
    </row>
    <row r="363" spans="74:75" x14ac:dyDescent="0.2">
      <c r="BV363" s="3"/>
      <c r="BW363" s="3"/>
    </row>
    <row r="364" spans="74:75" x14ac:dyDescent="0.2">
      <c r="BV364" s="3"/>
      <c r="BW364" s="3"/>
    </row>
    <row r="365" spans="74:75" x14ac:dyDescent="0.2">
      <c r="BV365" s="3"/>
      <c r="BW365" s="3"/>
    </row>
    <row r="366" spans="74:75" x14ac:dyDescent="0.2">
      <c r="BV366" s="3"/>
      <c r="BW366" s="3"/>
    </row>
    <row r="367" spans="74:75" x14ac:dyDescent="0.2">
      <c r="BV367" s="3"/>
      <c r="BW367" s="3"/>
    </row>
    <row r="368" spans="74:75" x14ac:dyDescent="0.2">
      <c r="BV368" s="3"/>
      <c r="BW368" s="3"/>
    </row>
    <row r="369" spans="74:75" x14ac:dyDescent="0.2">
      <c r="BV369" s="3"/>
      <c r="BW369" s="3"/>
    </row>
    <row r="370" spans="74:75" x14ac:dyDescent="0.2">
      <c r="BV370" s="3"/>
      <c r="BW370" s="3"/>
    </row>
    <row r="371" spans="74:75" x14ac:dyDescent="0.2">
      <c r="BV371" s="3"/>
      <c r="BW371" s="3"/>
    </row>
    <row r="372" spans="74:75" x14ac:dyDescent="0.2">
      <c r="BV372" s="3"/>
      <c r="BW372" s="3"/>
    </row>
    <row r="373" spans="74:75" x14ac:dyDescent="0.2">
      <c r="BV373" s="3"/>
      <c r="BW373" s="3"/>
    </row>
    <row r="374" spans="74:75" x14ac:dyDescent="0.2">
      <c r="BV374" s="3"/>
      <c r="BW374" s="3"/>
    </row>
    <row r="375" spans="74:75" x14ac:dyDescent="0.2">
      <c r="BV375" s="3"/>
      <c r="BW375" s="3"/>
    </row>
    <row r="376" spans="74:75" x14ac:dyDescent="0.2">
      <c r="BV376" s="3"/>
      <c r="BW376" s="3"/>
    </row>
    <row r="377" spans="74:75" x14ac:dyDescent="0.2">
      <c r="BV377" s="3"/>
      <c r="BW377" s="3"/>
    </row>
    <row r="378" spans="74:75" x14ac:dyDescent="0.2">
      <c r="BV378" s="3"/>
      <c r="BW378" s="3"/>
    </row>
    <row r="379" spans="74:75" x14ac:dyDescent="0.2">
      <c r="BV379" s="3"/>
      <c r="BW379" s="3"/>
    </row>
    <row r="380" spans="74:75" x14ac:dyDescent="0.2">
      <c r="BV380" s="3"/>
      <c r="BW380" s="3"/>
    </row>
    <row r="381" spans="74:75" x14ac:dyDescent="0.2">
      <c r="BV381" s="3"/>
      <c r="BW381" s="3"/>
    </row>
    <row r="382" spans="74:75" x14ac:dyDescent="0.2">
      <c r="BV382" s="3"/>
      <c r="BW382" s="3"/>
    </row>
    <row r="383" spans="74:75" x14ac:dyDescent="0.2">
      <c r="BV383" s="3"/>
      <c r="BW383" s="3"/>
    </row>
    <row r="384" spans="74:75" x14ac:dyDescent="0.2">
      <c r="BV384" s="3"/>
      <c r="BW384" s="3"/>
    </row>
    <row r="385" spans="74:75" x14ac:dyDescent="0.2">
      <c r="BV385" s="3"/>
      <c r="BW385" s="3"/>
    </row>
    <row r="386" spans="74:75" x14ac:dyDescent="0.2">
      <c r="BV386" s="3"/>
      <c r="BW386" s="3"/>
    </row>
    <row r="387" spans="74:75" x14ac:dyDescent="0.2">
      <c r="BV387" s="3"/>
      <c r="BW387" s="3"/>
    </row>
    <row r="388" spans="74:75" x14ac:dyDescent="0.2">
      <c r="BV388" s="3"/>
      <c r="BW388" s="3"/>
    </row>
    <row r="389" spans="74:75" x14ac:dyDescent="0.2">
      <c r="BV389" s="3"/>
      <c r="BW389" s="3"/>
    </row>
    <row r="390" spans="74:75" x14ac:dyDescent="0.2">
      <c r="BV390" s="3"/>
      <c r="BW390" s="3"/>
    </row>
    <row r="391" spans="74:75" x14ac:dyDescent="0.2">
      <c r="BV391" s="3"/>
      <c r="BW391" s="3"/>
    </row>
    <row r="392" spans="74:75" x14ac:dyDescent="0.2">
      <c r="BV392" s="3"/>
      <c r="BW392" s="3"/>
    </row>
    <row r="393" spans="74:75" x14ac:dyDescent="0.2">
      <c r="BV393" s="3"/>
      <c r="BW393" s="3"/>
    </row>
  </sheetData>
  <mergeCells count="347">
    <mergeCell ref="A6:P6"/>
    <mergeCell ref="A9:C11"/>
    <mergeCell ref="D9:F10"/>
    <mergeCell ref="G9:AD9"/>
    <mergeCell ref="AE9:AE11"/>
    <mergeCell ref="AF9:AF11"/>
    <mergeCell ref="U10:V10"/>
    <mergeCell ref="W10:X10"/>
    <mergeCell ref="Y10:Z10"/>
    <mergeCell ref="AA10:AB10"/>
    <mergeCell ref="AG9:AG11"/>
    <mergeCell ref="AH9:AH11"/>
    <mergeCell ref="AI9:AI11"/>
    <mergeCell ref="G10:H10"/>
    <mergeCell ref="I10:J10"/>
    <mergeCell ref="K10:L10"/>
    <mergeCell ref="M10:N10"/>
    <mergeCell ref="O10:P10"/>
    <mergeCell ref="Q10:R10"/>
    <mergeCell ref="S10:T10"/>
    <mergeCell ref="AC10:AD10"/>
    <mergeCell ref="A12:C12"/>
    <mergeCell ref="A13:C13"/>
    <mergeCell ref="A14:C14"/>
    <mergeCell ref="A15:C15"/>
    <mergeCell ref="A17:C18"/>
    <mergeCell ref="D17:F17"/>
    <mergeCell ref="G17:H17"/>
    <mergeCell ref="I17:J17"/>
    <mergeCell ref="K17:L17"/>
    <mergeCell ref="AK17:AK18"/>
    <mergeCell ref="A19:C19"/>
    <mergeCell ref="A20:C20"/>
    <mergeCell ref="Y17:Z17"/>
    <mergeCell ref="AA17:AB17"/>
    <mergeCell ref="AC17:AD17"/>
    <mergeCell ref="AE17:AE18"/>
    <mergeCell ref="AF17:AF18"/>
    <mergeCell ref="AG17:AG18"/>
    <mergeCell ref="M17:N17"/>
    <mergeCell ref="O17:P17"/>
    <mergeCell ref="Q17:R17"/>
    <mergeCell ref="S17:T17"/>
    <mergeCell ref="U17:V17"/>
    <mergeCell ref="W17:X17"/>
    <mergeCell ref="A21:C21"/>
    <mergeCell ref="A22:C22"/>
    <mergeCell ref="A23:C23"/>
    <mergeCell ref="A24:C24"/>
    <mergeCell ref="A25:C25"/>
    <mergeCell ref="A26:C26"/>
    <mergeCell ref="AH17:AH18"/>
    <mergeCell ref="AI17:AI18"/>
    <mergeCell ref="AJ17:AJ18"/>
    <mergeCell ref="A33:C33"/>
    <mergeCell ref="A34:C34"/>
    <mergeCell ref="A35:C35"/>
    <mergeCell ref="A36:C36"/>
    <mergeCell ref="A37:C37"/>
    <mergeCell ref="A38:C38"/>
    <mergeCell ref="A27:C27"/>
    <mergeCell ref="A28:C28"/>
    <mergeCell ref="A29:C29"/>
    <mergeCell ref="A30:C30"/>
    <mergeCell ref="A31:C31"/>
    <mergeCell ref="A32:C32"/>
    <mergeCell ref="A40:C42"/>
    <mergeCell ref="D40:F41"/>
    <mergeCell ref="G40:AD40"/>
    <mergeCell ref="AE40:AE42"/>
    <mergeCell ref="AF40:AF42"/>
    <mergeCell ref="AG40:AG42"/>
    <mergeCell ref="W41:X41"/>
    <mergeCell ref="Y41:Z41"/>
    <mergeCell ref="AA41:AB41"/>
    <mergeCell ref="AC41:AD41"/>
    <mergeCell ref="AH40:AH42"/>
    <mergeCell ref="AI40:AI42"/>
    <mergeCell ref="G41:H41"/>
    <mergeCell ref="I41:J41"/>
    <mergeCell ref="K41:L41"/>
    <mergeCell ref="M41:N41"/>
    <mergeCell ref="O41:P41"/>
    <mergeCell ref="Q41:R41"/>
    <mergeCell ref="S41:T41"/>
    <mergeCell ref="U41:V41"/>
    <mergeCell ref="A49:C49"/>
    <mergeCell ref="A50:B56"/>
    <mergeCell ref="A57:B60"/>
    <mergeCell ref="A62:C62"/>
    <mergeCell ref="A63:C63"/>
    <mergeCell ref="A64:A65"/>
    <mergeCell ref="B64:C64"/>
    <mergeCell ref="B65:C65"/>
    <mergeCell ref="A43:C43"/>
    <mergeCell ref="A44:C44"/>
    <mergeCell ref="A45:C45"/>
    <mergeCell ref="A46:C46"/>
    <mergeCell ref="A47:C47"/>
    <mergeCell ref="A48:C48"/>
    <mergeCell ref="A72:C72"/>
    <mergeCell ref="A73:C73"/>
    <mergeCell ref="A75:C76"/>
    <mergeCell ref="D75:F75"/>
    <mergeCell ref="A77:A78"/>
    <mergeCell ref="B77:C77"/>
    <mergeCell ref="B78:C78"/>
    <mergeCell ref="A66:C66"/>
    <mergeCell ref="A67:C67"/>
    <mergeCell ref="A68:C68"/>
    <mergeCell ref="A69:C69"/>
    <mergeCell ref="A70:C70"/>
    <mergeCell ref="A71:C71"/>
    <mergeCell ref="A86:C86"/>
    <mergeCell ref="A87:C87"/>
    <mergeCell ref="A88:C88"/>
    <mergeCell ref="A89:C89"/>
    <mergeCell ref="A90:C90"/>
    <mergeCell ref="A91:C91"/>
    <mergeCell ref="R80:R81"/>
    <mergeCell ref="S80:S81"/>
    <mergeCell ref="A82:C82"/>
    <mergeCell ref="A83:C83"/>
    <mergeCell ref="A84:C84"/>
    <mergeCell ref="A85:C85"/>
    <mergeCell ref="A80:C81"/>
    <mergeCell ref="D80:F80"/>
    <mergeCell ref="G80:N80"/>
    <mergeCell ref="O80:O81"/>
    <mergeCell ref="P80:P81"/>
    <mergeCell ref="Q80:Q81"/>
    <mergeCell ref="A98:C98"/>
    <mergeCell ref="A99:C99"/>
    <mergeCell ref="A100:C100"/>
    <mergeCell ref="A101:C101"/>
    <mergeCell ref="A102:C102"/>
    <mergeCell ref="A103:C103"/>
    <mergeCell ref="A92:C92"/>
    <mergeCell ref="A93:C93"/>
    <mergeCell ref="A94:C94"/>
    <mergeCell ref="A95:C95"/>
    <mergeCell ref="A96:C96"/>
    <mergeCell ref="A97:C97"/>
    <mergeCell ref="A110:C110"/>
    <mergeCell ref="A111:C111"/>
    <mergeCell ref="A113:C115"/>
    <mergeCell ref="D113:F114"/>
    <mergeCell ref="G113:N113"/>
    <mergeCell ref="O113:O115"/>
    <mergeCell ref="N114:N115"/>
    <mergeCell ref="A104:C104"/>
    <mergeCell ref="A105:C105"/>
    <mergeCell ref="A106:C106"/>
    <mergeCell ref="A107:C107"/>
    <mergeCell ref="A108:C108"/>
    <mergeCell ref="A109:C109"/>
    <mergeCell ref="A116:C116"/>
    <mergeCell ref="A117:C117"/>
    <mergeCell ref="A118:C118"/>
    <mergeCell ref="A119:C119"/>
    <mergeCell ref="A120:C120"/>
    <mergeCell ref="A121:C121"/>
    <mergeCell ref="P113:P115"/>
    <mergeCell ref="Q113:Q115"/>
    <mergeCell ref="R113:R115"/>
    <mergeCell ref="G114:G115"/>
    <mergeCell ref="H114:H115"/>
    <mergeCell ref="I114:I115"/>
    <mergeCell ref="J114:J115"/>
    <mergeCell ref="K114:K115"/>
    <mergeCell ref="L114:L115"/>
    <mergeCell ref="M114:M115"/>
    <mergeCell ref="A122:C122"/>
    <mergeCell ref="A124:C126"/>
    <mergeCell ref="D124:F125"/>
    <mergeCell ref="G124:L124"/>
    <mergeCell ref="M124:M126"/>
    <mergeCell ref="N124:N126"/>
    <mergeCell ref="G125:H125"/>
    <mergeCell ref="I125:J125"/>
    <mergeCell ref="K125:L125"/>
    <mergeCell ref="A142:A145"/>
    <mergeCell ref="B142:B143"/>
    <mergeCell ref="B144:B145"/>
    <mergeCell ref="A146:A150"/>
    <mergeCell ref="B146:C146"/>
    <mergeCell ref="B147:B148"/>
    <mergeCell ref="B149:B150"/>
    <mergeCell ref="A127:A136"/>
    <mergeCell ref="B127:C127"/>
    <mergeCell ref="B128:C128"/>
    <mergeCell ref="B129:C129"/>
    <mergeCell ref="B130:B136"/>
    <mergeCell ref="A137:A140"/>
    <mergeCell ref="B137:B140"/>
    <mergeCell ref="AC157:AC159"/>
    <mergeCell ref="AD157:AD159"/>
    <mergeCell ref="G158:H158"/>
    <mergeCell ref="I158:J158"/>
    <mergeCell ref="K158:L158"/>
    <mergeCell ref="M158:N158"/>
    <mergeCell ref="O158:P158"/>
    <mergeCell ref="A151:A153"/>
    <mergeCell ref="B151:B153"/>
    <mergeCell ref="A154:A155"/>
    <mergeCell ref="B154:B155"/>
    <mergeCell ref="A157:C159"/>
    <mergeCell ref="D157:F158"/>
    <mergeCell ref="Q158:R158"/>
    <mergeCell ref="S158:T158"/>
    <mergeCell ref="U158:V158"/>
    <mergeCell ref="W158:X158"/>
    <mergeCell ref="Y158:Z158"/>
    <mergeCell ref="A160:C160"/>
    <mergeCell ref="G157:Z157"/>
    <mergeCell ref="AA157:AA159"/>
    <mergeCell ref="AB157:AB159"/>
    <mergeCell ref="G166:J166"/>
    <mergeCell ref="G167:G168"/>
    <mergeCell ref="H167:H168"/>
    <mergeCell ref="I167:I168"/>
    <mergeCell ref="J167:J168"/>
    <mergeCell ref="A169:C169"/>
    <mergeCell ref="A161:C161"/>
    <mergeCell ref="A162:C162"/>
    <mergeCell ref="A163:C163"/>
    <mergeCell ref="A164:C164"/>
    <mergeCell ref="A166:C168"/>
    <mergeCell ref="D166:F167"/>
    <mergeCell ref="Z174:Z176"/>
    <mergeCell ref="G175:H175"/>
    <mergeCell ref="I175:J175"/>
    <mergeCell ref="K175:L175"/>
    <mergeCell ref="M175:N175"/>
    <mergeCell ref="O175:P175"/>
    <mergeCell ref="Q175:R175"/>
    <mergeCell ref="S175:T175"/>
    <mergeCell ref="A170:C170"/>
    <mergeCell ref="A171:C171"/>
    <mergeCell ref="A172:C172"/>
    <mergeCell ref="A174:C176"/>
    <mergeCell ref="D174:F175"/>
    <mergeCell ref="G174:V174"/>
    <mergeCell ref="U175:V175"/>
    <mergeCell ref="Y175:Y176"/>
    <mergeCell ref="X174:X176"/>
    <mergeCell ref="A177:A178"/>
    <mergeCell ref="B177:C177"/>
    <mergeCell ref="B178:C178"/>
    <mergeCell ref="A179:A182"/>
    <mergeCell ref="B179:C179"/>
    <mergeCell ref="B180:C180"/>
    <mergeCell ref="B181:C181"/>
    <mergeCell ref="B182:C182"/>
    <mergeCell ref="W174:W176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191:A194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O232:O234"/>
    <mergeCell ref="P232:P234"/>
    <mergeCell ref="G233:G234"/>
    <mergeCell ref="H233:H234"/>
    <mergeCell ref="I233:I234"/>
    <mergeCell ref="J233:J234"/>
    <mergeCell ref="K233:K234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38:C238"/>
    <mergeCell ref="A239:C239"/>
    <mergeCell ref="A240:C240"/>
    <mergeCell ref="A242:A245"/>
    <mergeCell ref="B242:B245"/>
    <mergeCell ref="C242:C245"/>
    <mergeCell ref="L233:L234"/>
    <mergeCell ref="M233:M234"/>
    <mergeCell ref="N233:N234"/>
    <mergeCell ref="A235:C235"/>
    <mergeCell ref="A236:C236"/>
    <mergeCell ref="A237:C237"/>
    <mergeCell ref="A232:C234"/>
    <mergeCell ref="D232:F233"/>
    <mergeCell ref="G232:N232"/>
    <mergeCell ref="A255:B255"/>
    <mergeCell ref="A256:B256"/>
    <mergeCell ref="A257:B257"/>
    <mergeCell ref="A258:B258"/>
    <mergeCell ref="D242:D245"/>
    <mergeCell ref="E242:E245"/>
    <mergeCell ref="A251:B251"/>
    <mergeCell ref="A252:B252"/>
    <mergeCell ref="A253:B253"/>
    <mergeCell ref="A254:B254"/>
  </mergeCells>
  <dataValidations count="2">
    <dataValidation type="whole" operator="greaterThan" allowBlank="1" showInputMessage="1" showErrorMessage="1" errorTitle="Números Enteros" error="Sólo puede ingresar números enteros" sqref="G1:AI11 G16:AI18 AJ1:AK18 U21:AK21 G20:T21 Q35:AK35 G34:P35 A1:D258 E1:F81 I86:I92 J92:K92 G86:G93 H86:H95 I94:J95 J102:K104 G100:I104 L94:N95 O94:O99 Q94:Q95 Q102:Q104 G38:S81 E111:R115 E122:F258 G207:L214 G122:R176 AA38:AK258 T38:Z176 S111:S176 S191:X194 W199:X202 G227:Z258" xr:uid="{8E70C84E-4E05-4308-B839-B26ECDEC8BC5}">
      <formula1>-1</formula1>
    </dataValidation>
    <dataValidation type="whole" allowBlank="1" showInputMessage="1" showErrorMessage="1" errorTitle="Error de ingreso" error="Debe ingresar sólo números." sqref="G12:AI15 G19:AK19 U20:AK20 G22:AK33 Q34:AK34 G36:AK37 E82:F110 G82:I85 I93:S93 K94:K101 G94:G99 H96:J99 J82:K91 J100:J101 G105:K110 L96:N110 P94:P110 O100:O110 Q96:Q101 Q105:Q110 L82:S92 R94:S110 E116:R121 G177:L206 G215:L226 M195:U226 M177:R194 S177:Z190 Y191:Z226 V195:X198 V199:V226 W203:X226" xr:uid="{9F80D5FC-E3B6-4AD0-8396-C5A8AD3F1AA8}">
      <formula1>0</formula1>
      <formula2>99999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B7E26-82F3-475E-B5A8-4E9D38A0804D}">
  <dimension ref="A1:DQ393"/>
  <sheetViews>
    <sheetView topLeftCell="X18" workbookViewId="0">
      <selection activeCell="AF19" sqref="AF19:AF37"/>
    </sheetView>
  </sheetViews>
  <sheetFormatPr baseColWidth="10" defaultColWidth="11.42578125" defaultRowHeight="14.25" x14ac:dyDescent="0.2"/>
  <cols>
    <col min="1" max="1" width="30.85546875" style="2" customWidth="1"/>
    <col min="2" max="2" width="27.28515625" style="2" customWidth="1"/>
    <col min="3" max="3" width="43" style="2" customWidth="1"/>
    <col min="4" max="4" width="14.140625" style="2" customWidth="1"/>
    <col min="5" max="13" width="13.28515625" style="2" customWidth="1"/>
    <col min="14" max="14" width="15.140625" style="2" customWidth="1"/>
    <col min="15" max="15" width="14.140625" style="2" customWidth="1"/>
    <col min="16" max="16" width="14.5703125" style="2" customWidth="1"/>
    <col min="17" max="17" width="13.140625" style="2" customWidth="1"/>
    <col min="18" max="18" width="12.5703125" style="2" customWidth="1"/>
    <col min="19" max="19" width="14.28515625" style="2" customWidth="1"/>
    <col min="20" max="22" width="11.42578125" style="2"/>
    <col min="23" max="23" width="13.42578125" style="2" customWidth="1"/>
    <col min="24" max="24" width="12.7109375" style="2" customWidth="1"/>
    <col min="25" max="25" width="11.42578125" style="2"/>
    <col min="26" max="26" width="12.85546875" style="2" customWidth="1"/>
    <col min="27" max="27" width="15.140625" style="2" customWidth="1"/>
    <col min="28" max="28" width="13.140625" style="2" customWidth="1"/>
    <col min="29" max="30" width="11.42578125" style="2"/>
    <col min="31" max="31" width="14.140625" style="2" customWidth="1"/>
    <col min="32" max="32" width="14.7109375" style="2" customWidth="1"/>
    <col min="33" max="33" width="15.140625" style="2" customWidth="1"/>
    <col min="34" max="34" width="14" style="2" customWidth="1"/>
    <col min="35" max="35" width="14.85546875" style="2" customWidth="1"/>
    <col min="36" max="36" width="14.42578125" style="2" customWidth="1"/>
    <col min="37" max="37" width="13.42578125" style="2" customWidth="1"/>
    <col min="38" max="72" width="11.42578125" style="2"/>
    <col min="73" max="73" width="10.140625" style="2" customWidth="1"/>
    <col min="74" max="75" width="11.42578125" style="2"/>
    <col min="76" max="78" width="11.42578125" style="4"/>
    <col min="79" max="103" width="11.42578125" style="5" hidden="1" customWidth="1"/>
    <col min="104" max="104" width="1.42578125" style="5" hidden="1" customWidth="1"/>
    <col min="105" max="118" width="11.42578125" style="3"/>
    <col min="119" max="16384" width="11.42578125" style="2"/>
  </cols>
  <sheetData>
    <row r="1" spans="1:90" ht="16.149999999999999" customHeight="1" x14ac:dyDescent="0.2">
      <c r="A1" s="1" t="s">
        <v>0</v>
      </c>
      <c r="BU1" s="3"/>
      <c r="BV1" s="3"/>
      <c r="BW1" s="3"/>
    </row>
    <row r="2" spans="1:90" ht="16.149999999999999" customHeight="1" x14ac:dyDescent="0.2">
      <c r="A2" s="6" t="str">
        <f>CONCATENATE("COMUNA: ",[2]NOMBRE!B2," - ","( ",[2]NOMBRE!C2,[2]NOMBRE!D2,[2]NOMBRE!E2,[2]NOMBRE!F2,[2]NOMBRE!G2," )")</f>
        <v>COMUNA: LINARES - ( 07401 )</v>
      </c>
      <c r="BU2" s="3"/>
      <c r="BV2" s="3"/>
      <c r="BW2" s="3"/>
    </row>
    <row r="3" spans="1:90" ht="16.149999999999999" customHeight="1" x14ac:dyDescent="0.2">
      <c r="A3" s="6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BU3" s="3"/>
      <c r="BV3" s="3"/>
      <c r="BW3" s="3"/>
    </row>
    <row r="4" spans="1:90" ht="16.149999999999999" customHeight="1" x14ac:dyDescent="0.2">
      <c r="A4" s="6" t="str">
        <f>CONCATENATE("MES: ",[2]NOMBRE!B6," - ","( ",[2]NOMBRE!C6,[2]NOMBRE!D6," )")</f>
        <v>MES: ENERO - ( 01 )</v>
      </c>
      <c r="BU4" s="3"/>
      <c r="BV4" s="3"/>
      <c r="BW4" s="3"/>
    </row>
    <row r="5" spans="1:90" ht="16.149999999999999" customHeight="1" x14ac:dyDescent="0.2">
      <c r="A5" s="6" t="str">
        <f>CONCATENATE("AÑO: ",[2]NOMBRE!B7)</f>
        <v>AÑO: 2019</v>
      </c>
      <c r="BU5" s="3"/>
      <c r="BV5" s="3"/>
      <c r="BW5" s="3"/>
    </row>
    <row r="6" spans="1:90" ht="15" x14ac:dyDescent="0.2">
      <c r="A6" s="1070" t="s">
        <v>1</v>
      </c>
      <c r="B6" s="1070"/>
      <c r="C6" s="1070"/>
      <c r="D6" s="1070"/>
      <c r="E6" s="1070"/>
      <c r="F6" s="1070"/>
      <c r="G6" s="1070"/>
      <c r="H6" s="1070"/>
      <c r="I6" s="1070"/>
      <c r="J6" s="1070"/>
      <c r="K6" s="1070"/>
      <c r="L6" s="1070"/>
      <c r="M6" s="1070"/>
      <c r="N6" s="1070"/>
      <c r="O6" s="1070"/>
      <c r="P6" s="1070"/>
      <c r="BU6" s="3"/>
      <c r="BV6" s="3"/>
      <c r="BW6" s="3"/>
    </row>
    <row r="7" spans="1:90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BU7" s="3"/>
      <c r="BV7" s="3"/>
      <c r="BW7" s="3"/>
    </row>
    <row r="8" spans="1:90" ht="31.9" customHeight="1" x14ac:dyDescent="0.2">
      <c r="A8" s="9" t="s">
        <v>2</v>
      </c>
      <c r="B8" s="10"/>
      <c r="C8" s="10"/>
      <c r="D8" s="11"/>
      <c r="E8" s="11"/>
      <c r="F8" s="11"/>
      <c r="G8" s="12"/>
      <c r="H8" s="11"/>
      <c r="I8" s="11"/>
      <c r="J8" s="11"/>
      <c r="K8" s="11"/>
      <c r="L8" s="11"/>
      <c r="M8" s="11"/>
      <c r="N8" s="11"/>
      <c r="O8" s="11"/>
      <c r="P8" s="12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BU8" s="3"/>
      <c r="BV8" s="3"/>
      <c r="BW8" s="3"/>
    </row>
    <row r="9" spans="1:90" ht="30.75" customHeight="1" x14ac:dyDescent="0.2">
      <c r="A9" s="1098" t="s">
        <v>3</v>
      </c>
      <c r="B9" s="1098"/>
      <c r="C9" s="1099"/>
      <c r="D9" s="894" t="s">
        <v>4</v>
      </c>
      <c r="E9" s="895"/>
      <c r="F9" s="896"/>
      <c r="G9" s="862" t="s">
        <v>5</v>
      </c>
      <c r="H9" s="900"/>
      <c r="I9" s="900"/>
      <c r="J9" s="900"/>
      <c r="K9" s="900"/>
      <c r="L9" s="900"/>
      <c r="M9" s="900"/>
      <c r="N9" s="900"/>
      <c r="O9" s="900"/>
      <c r="P9" s="900"/>
      <c r="Q9" s="900"/>
      <c r="R9" s="900"/>
      <c r="S9" s="900"/>
      <c r="T9" s="900"/>
      <c r="U9" s="900"/>
      <c r="V9" s="900"/>
      <c r="W9" s="900"/>
      <c r="X9" s="900"/>
      <c r="Y9" s="900"/>
      <c r="Z9" s="900"/>
      <c r="AA9" s="900"/>
      <c r="AB9" s="900"/>
      <c r="AC9" s="900"/>
      <c r="AD9" s="901"/>
      <c r="AE9" s="896" t="s">
        <v>6</v>
      </c>
      <c r="AF9" s="1095" t="s">
        <v>7</v>
      </c>
      <c r="AG9" s="1095" t="s">
        <v>8</v>
      </c>
      <c r="AH9" s="985" t="s">
        <v>9</v>
      </c>
      <c r="AI9" s="985" t="s">
        <v>10</v>
      </c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BU9" s="3"/>
      <c r="BV9" s="3"/>
      <c r="BW9" s="3"/>
      <c r="CG9" s="13"/>
      <c r="CH9" s="13"/>
      <c r="CI9" s="13"/>
      <c r="CJ9" s="13"/>
      <c r="CK9" s="13"/>
      <c r="CL9" s="13"/>
    </row>
    <row r="10" spans="1:90" ht="27.75" customHeight="1" x14ac:dyDescent="0.2">
      <c r="A10" s="1073"/>
      <c r="B10" s="1073"/>
      <c r="C10" s="1074"/>
      <c r="D10" s="897"/>
      <c r="E10" s="1080"/>
      <c r="F10" s="1081"/>
      <c r="G10" s="974" t="s">
        <v>11</v>
      </c>
      <c r="H10" s="975"/>
      <c r="I10" s="862" t="s">
        <v>12</v>
      </c>
      <c r="J10" s="970"/>
      <c r="K10" s="900" t="s">
        <v>13</v>
      </c>
      <c r="L10" s="970"/>
      <c r="M10" s="862" t="s">
        <v>14</v>
      </c>
      <c r="N10" s="970"/>
      <c r="O10" s="862" t="s">
        <v>15</v>
      </c>
      <c r="P10" s="970"/>
      <c r="Q10" s="862" t="s">
        <v>16</v>
      </c>
      <c r="R10" s="970"/>
      <c r="S10" s="862" t="s">
        <v>17</v>
      </c>
      <c r="T10" s="970"/>
      <c r="U10" s="982" t="s">
        <v>18</v>
      </c>
      <c r="V10" s="983"/>
      <c r="W10" s="982" t="s">
        <v>19</v>
      </c>
      <c r="X10" s="983"/>
      <c r="Y10" s="982" t="s">
        <v>20</v>
      </c>
      <c r="Z10" s="983"/>
      <c r="AA10" s="982" t="s">
        <v>21</v>
      </c>
      <c r="AB10" s="983"/>
      <c r="AC10" s="982" t="s">
        <v>22</v>
      </c>
      <c r="AD10" s="984"/>
      <c r="AE10" s="902"/>
      <c r="AF10" s="1069"/>
      <c r="AG10" s="1069"/>
      <c r="AH10" s="986"/>
      <c r="AI10" s="986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BU10" s="3"/>
      <c r="BV10" s="3"/>
      <c r="BW10" s="3"/>
      <c r="CG10" s="13"/>
      <c r="CH10" s="13"/>
      <c r="CI10" s="13"/>
      <c r="CJ10" s="13"/>
      <c r="CK10" s="13"/>
      <c r="CL10" s="13"/>
    </row>
    <row r="11" spans="1:90" ht="32.25" customHeight="1" x14ac:dyDescent="0.2">
      <c r="A11" s="1100"/>
      <c r="B11" s="1100"/>
      <c r="C11" s="1101"/>
      <c r="D11" s="14" t="s">
        <v>23</v>
      </c>
      <c r="E11" s="15" t="s">
        <v>24</v>
      </c>
      <c r="F11" s="601" t="s">
        <v>25</v>
      </c>
      <c r="G11" s="590" t="s">
        <v>24</v>
      </c>
      <c r="H11" s="601" t="s">
        <v>25</v>
      </c>
      <c r="I11" s="590" t="s">
        <v>24</v>
      </c>
      <c r="J11" s="601" t="s">
        <v>25</v>
      </c>
      <c r="K11" s="590" t="s">
        <v>24</v>
      </c>
      <c r="L11" s="601" t="s">
        <v>25</v>
      </c>
      <c r="M11" s="590" t="s">
        <v>24</v>
      </c>
      <c r="N11" s="601" t="s">
        <v>25</v>
      </c>
      <c r="O11" s="590" t="s">
        <v>24</v>
      </c>
      <c r="P11" s="601" t="s">
        <v>25</v>
      </c>
      <c r="Q11" s="590" t="s">
        <v>24</v>
      </c>
      <c r="R11" s="601" t="s">
        <v>25</v>
      </c>
      <c r="S11" s="590" t="s">
        <v>24</v>
      </c>
      <c r="T11" s="601" t="s">
        <v>25</v>
      </c>
      <c r="U11" s="590" t="s">
        <v>24</v>
      </c>
      <c r="V11" s="601" t="s">
        <v>25</v>
      </c>
      <c r="W11" s="590" t="s">
        <v>24</v>
      </c>
      <c r="X11" s="601" t="s">
        <v>25</v>
      </c>
      <c r="Y11" s="590" t="s">
        <v>24</v>
      </c>
      <c r="Z11" s="601" t="s">
        <v>25</v>
      </c>
      <c r="AA11" s="590" t="s">
        <v>24</v>
      </c>
      <c r="AB11" s="601" t="s">
        <v>25</v>
      </c>
      <c r="AC11" s="590" t="s">
        <v>24</v>
      </c>
      <c r="AD11" s="595" t="s">
        <v>25</v>
      </c>
      <c r="AE11" s="1081"/>
      <c r="AF11" s="1060"/>
      <c r="AG11" s="1060"/>
      <c r="AH11" s="987"/>
      <c r="AI11" s="987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BU11" s="3"/>
      <c r="BV11" s="3"/>
      <c r="BW11" s="3"/>
      <c r="CG11" s="13"/>
      <c r="CH11" s="13"/>
      <c r="CI11" s="13"/>
      <c r="CJ11" s="13"/>
      <c r="CK11" s="13"/>
      <c r="CL11" s="13"/>
    </row>
    <row r="12" spans="1:90" ht="16.149999999999999" customHeight="1" x14ac:dyDescent="0.2">
      <c r="A12" s="1065" t="s">
        <v>26</v>
      </c>
      <c r="B12" s="1065"/>
      <c r="C12" s="1065"/>
      <c r="D12" s="19">
        <f>SUM(E12+F12)</f>
        <v>643</v>
      </c>
      <c r="E12" s="20">
        <f t="shared" ref="E12:F15" si="0">SUM(G12+I12+K12+M12+O12+Q12+S12+U12+W12+Y12+AA12+AC12)</f>
        <v>254</v>
      </c>
      <c r="F12" s="610">
        <f>SUM(H12+J12+L12+N12+P12+R12+T12+V12+X12+Z12+AB12+AD12)</f>
        <v>389</v>
      </c>
      <c r="G12" s="22">
        <v>0</v>
      </c>
      <c r="H12" s="23">
        <v>0</v>
      </c>
      <c r="I12" s="24">
        <v>0</v>
      </c>
      <c r="J12" s="23">
        <v>1</v>
      </c>
      <c r="K12" s="24">
        <v>1</v>
      </c>
      <c r="L12" s="23">
        <v>0</v>
      </c>
      <c r="M12" s="22">
        <v>2</v>
      </c>
      <c r="N12" s="23">
        <v>6</v>
      </c>
      <c r="O12" s="22">
        <v>6</v>
      </c>
      <c r="P12" s="23">
        <v>6</v>
      </c>
      <c r="Q12" s="22">
        <v>12</v>
      </c>
      <c r="R12" s="25">
        <v>4</v>
      </c>
      <c r="S12" s="22">
        <v>2</v>
      </c>
      <c r="T12" s="25">
        <v>5</v>
      </c>
      <c r="U12" s="22">
        <v>19</v>
      </c>
      <c r="V12" s="25">
        <v>17</v>
      </c>
      <c r="W12" s="22">
        <v>65</v>
      </c>
      <c r="X12" s="25">
        <v>80</v>
      </c>
      <c r="Y12" s="22">
        <v>83</v>
      </c>
      <c r="Z12" s="25">
        <v>105</v>
      </c>
      <c r="AA12" s="22">
        <v>55</v>
      </c>
      <c r="AB12" s="25">
        <v>140</v>
      </c>
      <c r="AC12" s="26">
        <v>9</v>
      </c>
      <c r="AD12" s="27">
        <v>25</v>
      </c>
      <c r="AE12" s="23">
        <v>11</v>
      </c>
      <c r="AF12" s="28">
        <v>0</v>
      </c>
      <c r="AG12" s="28">
        <v>0</v>
      </c>
      <c r="AH12" s="28">
        <v>0</v>
      </c>
      <c r="AI12" s="28">
        <v>0</v>
      </c>
      <c r="AJ12" s="29" t="str">
        <f>CA12&amp;CB12&amp;CC12&amp;CD12&amp;CE12</f>
        <v/>
      </c>
      <c r="AK12" s="30"/>
      <c r="AL12" s="30"/>
      <c r="AM12" s="30"/>
      <c r="AN12" s="30"/>
      <c r="AO12" s="30"/>
      <c r="AP12" s="30"/>
      <c r="AQ12" s="30"/>
      <c r="AR12" s="30"/>
      <c r="AS12" s="30"/>
      <c r="AT12" s="8"/>
      <c r="AU12" s="8"/>
      <c r="AV12" s="8"/>
      <c r="AW12" s="8"/>
      <c r="BU12" s="3"/>
      <c r="BV12" s="3"/>
      <c r="BW12" s="3"/>
      <c r="CA12" s="31" t="str">
        <f>IF(CG12=1,"* Las consultas de 60 años NO DEBEN ser mayor que el total de Consultas entre 20-64 Años. ","")</f>
        <v/>
      </c>
      <c r="CB12" s="31" t="str">
        <f>IF(CH12=1,"* Las actividades de usuarios en situación de discapacidad NO DEBEN superar el total. ","")</f>
        <v/>
      </c>
      <c r="CC12" s="31" t="str">
        <f>IF(AND(AE12="",D12&lt;&gt;0),"* Recuerde que las Embarazadas deben ser incluídas en el ingreso por rango Etario (Digite CEROS si no tiene). ",IF(F12&lt;AE12,"* Las Embarazadas NO DEBEN ser mayor al total de mujeres. ",""))</f>
        <v/>
      </c>
      <c r="CD12" s="31" t="str">
        <f>IF(AND(AH12="",D12&lt;&gt;0),"* No olvide digitar la población SENAME (Digite CEROS si no tiene). ",IF(D12&lt;AH12,"* La Población SENAME NO DEBE ser mayor al Total. ",""))</f>
        <v/>
      </c>
      <c r="CE12" s="31" t="str">
        <f>IF(AND(AI12="",D12&lt;&gt;0),"* No olvide digitar la población Migrante (Digite CEROS si no tiene). ",IF(D12&lt;AI12,"* La Población Migrante NO DEBE ser mayor al Total. ",""))</f>
        <v/>
      </c>
      <c r="CF12" s="31"/>
      <c r="CG12" s="32">
        <f>IF(AF12&gt;(AA12+AB12),1,0)</f>
        <v>0</v>
      </c>
      <c r="CH12" s="32">
        <f>IF(D12&lt;AG12,1,0)</f>
        <v>0</v>
      </c>
      <c r="CI12" s="32">
        <f>IF(AND(AE12="",D12&lt;&gt;0),1,IF(F12&lt;AE12,1,0))</f>
        <v>0</v>
      </c>
      <c r="CJ12" s="32">
        <f>IF(AND(AH12="",D12&lt;&gt;0),1,IF(D12&lt;AH12,1,0))</f>
        <v>0</v>
      </c>
      <c r="CK12" s="32">
        <f>IF(AND(AI12="",D12&lt;&gt;0),1,IF(D12&lt;AI12,1,0))</f>
        <v>0</v>
      </c>
      <c r="CL12" s="32"/>
    </row>
    <row r="13" spans="1:90" ht="16.149999999999999" customHeight="1" x14ac:dyDescent="0.2">
      <c r="A13" s="1065" t="s">
        <v>27</v>
      </c>
      <c r="B13" s="1065"/>
      <c r="C13" s="1065"/>
      <c r="D13" s="19">
        <f>SUM(E13+F13)</f>
        <v>475</v>
      </c>
      <c r="E13" s="20">
        <f t="shared" si="0"/>
        <v>160</v>
      </c>
      <c r="F13" s="610">
        <f t="shared" si="0"/>
        <v>315</v>
      </c>
      <c r="G13" s="33">
        <v>0</v>
      </c>
      <c r="H13" s="34">
        <v>0</v>
      </c>
      <c r="I13" s="33">
        <v>0</v>
      </c>
      <c r="J13" s="34">
        <v>0</v>
      </c>
      <c r="K13" s="33">
        <v>2</v>
      </c>
      <c r="L13" s="34">
        <v>0</v>
      </c>
      <c r="M13" s="33">
        <v>1</v>
      </c>
      <c r="N13" s="34">
        <v>4</v>
      </c>
      <c r="O13" s="33">
        <v>8</v>
      </c>
      <c r="P13" s="34">
        <v>8</v>
      </c>
      <c r="Q13" s="33">
        <v>10</v>
      </c>
      <c r="R13" s="35">
        <v>4</v>
      </c>
      <c r="S13" s="33">
        <v>1</v>
      </c>
      <c r="T13" s="35">
        <v>2</v>
      </c>
      <c r="U13" s="33">
        <v>7</v>
      </c>
      <c r="V13" s="35">
        <v>6</v>
      </c>
      <c r="W13" s="33">
        <v>18</v>
      </c>
      <c r="X13" s="35">
        <v>28</v>
      </c>
      <c r="Y13" s="33">
        <v>26</v>
      </c>
      <c r="Z13" s="35">
        <v>25</v>
      </c>
      <c r="AA13" s="33">
        <v>74</v>
      </c>
      <c r="AB13" s="35">
        <v>204</v>
      </c>
      <c r="AC13" s="36">
        <v>13</v>
      </c>
      <c r="AD13" s="37">
        <v>34</v>
      </c>
      <c r="AE13" s="34">
        <v>11</v>
      </c>
      <c r="AF13" s="38">
        <v>0</v>
      </c>
      <c r="AG13" s="38">
        <v>0</v>
      </c>
      <c r="AH13" s="38">
        <v>0</v>
      </c>
      <c r="AI13" s="38">
        <v>0</v>
      </c>
      <c r="AJ13" s="29" t="str">
        <f t="shared" ref="AJ13:AJ15" si="1">CA13&amp;CB13&amp;CC13&amp;CD13&amp;CE13</f>
        <v/>
      </c>
      <c r="AK13" s="30"/>
      <c r="AL13" s="30"/>
      <c r="AM13" s="30"/>
      <c r="AN13" s="30"/>
      <c r="AO13" s="30"/>
      <c r="AP13" s="30"/>
      <c r="AQ13" s="30"/>
      <c r="AR13" s="30"/>
      <c r="AS13" s="30"/>
      <c r="AT13" s="8"/>
      <c r="AU13" s="8"/>
      <c r="AV13" s="8"/>
      <c r="AW13" s="8"/>
      <c r="BU13" s="3"/>
      <c r="BV13" s="3"/>
      <c r="BW13" s="3"/>
      <c r="CA13" s="31" t="str">
        <f t="shared" ref="CA13:CA15" si="2">IF(CG13=1,"* Las consultas de 60 años NO DEBEN ser mayor que el total de Consultas entre 20-64 Años. ","")</f>
        <v/>
      </c>
      <c r="CB13" s="31" t="str">
        <f t="shared" ref="CB13:CB15" si="3">IF(CH13=1,"* Las actividades de usuarios en situación de discapacidad NO DEBEN superar el total. ","")</f>
        <v/>
      </c>
      <c r="CC13" s="31" t="str">
        <f t="shared" ref="CC13:CC15" si="4">IF(AND(AE13="",D13&lt;&gt;0),"* Recuerde que las Embarazadas deben ser incluídas en el ingreso por rango Etario (Digite CEROS si no tiene). ",IF(F13&lt;AE13,"* Las Embarazadas NO DEBEN ser mayor al total de mujeres. ",""))</f>
        <v/>
      </c>
      <c r="CD13" s="31" t="str">
        <f t="shared" ref="CD13:CD15" si="5">IF(AND(AH13="",D13&lt;&gt;0),"* No olvide digitar la población SENAME (Digite CEROS si no tiene). ",IF(D13&lt;AH13,"* La Población SENAME NO DEBE ser mayor al Total. ",""))</f>
        <v/>
      </c>
      <c r="CE13" s="31" t="str">
        <f t="shared" ref="CE13:CE15" si="6">IF(AND(AI13="",D13&lt;&gt;0),"* No olvide digitar la población Migrante (Digite CEROS si no tiene). ",IF(D13&lt;AI13,"* La Población Migrante NO DEBE ser mayor al Total. ",""))</f>
        <v/>
      </c>
      <c r="CF13" s="31"/>
      <c r="CG13" s="32">
        <f t="shared" ref="CG13:CG15" si="7">IF(AF13&gt;(AA13+AB13),1,0)</f>
        <v>0</v>
      </c>
      <c r="CH13" s="32">
        <f t="shared" ref="CH13:CH14" si="8">IF(D13&lt;AG13,1,0)</f>
        <v>0</v>
      </c>
      <c r="CI13" s="32">
        <f t="shared" ref="CI13:CI14" si="9">IF(AND(AE13="",D13&lt;&gt;0),1,IF(F13&lt;AE13,1,0))</f>
        <v>0</v>
      </c>
      <c r="CJ13" s="32">
        <f t="shared" ref="CJ13:CJ15" si="10">IF(AND(AH13="",D13&lt;&gt;0),1,IF(D13&lt;AH13,1,0))</f>
        <v>0</v>
      </c>
      <c r="CK13" s="32">
        <f t="shared" ref="CK13:CK15" si="11">IF(AND(AI13="",D13&lt;&gt;0),1,IF(D13&lt;AI13,1,0))</f>
        <v>0</v>
      </c>
      <c r="CL13" s="32"/>
    </row>
    <row r="14" spans="1:90" ht="16.149999999999999" customHeight="1" x14ac:dyDescent="0.2">
      <c r="A14" s="1065" t="s">
        <v>28</v>
      </c>
      <c r="B14" s="1065"/>
      <c r="C14" s="1065"/>
      <c r="D14" s="19">
        <f>SUM(E14+F14)</f>
        <v>11</v>
      </c>
      <c r="E14" s="20">
        <f t="shared" si="0"/>
        <v>3</v>
      </c>
      <c r="F14" s="610">
        <f t="shared" si="0"/>
        <v>8</v>
      </c>
      <c r="G14" s="33">
        <v>0</v>
      </c>
      <c r="H14" s="34">
        <v>0</v>
      </c>
      <c r="I14" s="33">
        <v>0</v>
      </c>
      <c r="J14" s="34">
        <v>0</v>
      </c>
      <c r="K14" s="33">
        <v>0</v>
      </c>
      <c r="L14" s="34">
        <v>0</v>
      </c>
      <c r="M14" s="33">
        <v>1</v>
      </c>
      <c r="N14" s="35">
        <v>1</v>
      </c>
      <c r="O14" s="33">
        <v>0</v>
      </c>
      <c r="P14" s="35">
        <v>0</v>
      </c>
      <c r="Q14" s="33">
        <v>0</v>
      </c>
      <c r="R14" s="35">
        <v>0</v>
      </c>
      <c r="S14" s="33">
        <v>0</v>
      </c>
      <c r="T14" s="35">
        <v>0</v>
      </c>
      <c r="U14" s="33">
        <v>1</v>
      </c>
      <c r="V14" s="35">
        <v>0</v>
      </c>
      <c r="W14" s="33">
        <v>0</v>
      </c>
      <c r="X14" s="35">
        <v>1</v>
      </c>
      <c r="Y14" s="33">
        <v>0</v>
      </c>
      <c r="Z14" s="35">
        <v>0</v>
      </c>
      <c r="AA14" s="33">
        <v>1</v>
      </c>
      <c r="AB14" s="35">
        <v>6</v>
      </c>
      <c r="AC14" s="33">
        <v>0</v>
      </c>
      <c r="AD14" s="37">
        <v>0</v>
      </c>
      <c r="AE14" s="34">
        <v>0</v>
      </c>
      <c r="AF14" s="38">
        <v>0</v>
      </c>
      <c r="AG14" s="38">
        <v>0</v>
      </c>
      <c r="AH14" s="38">
        <v>0</v>
      </c>
      <c r="AI14" s="38">
        <v>0</v>
      </c>
      <c r="AJ14" s="29" t="str">
        <f t="shared" si="1"/>
        <v/>
      </c>
      <c r="AK14" s="30"/>
      <c r="AL14" s="30"/>
      <c r="AM14" s="30"/>
      <c r="AN14" s="30"/>
      <c r="AO14" s="30"/>
      <c r="AP14" s="30"/>
      <c r="AQ14" s="30"/>
      <c r="AR14" s="30"/>
      <c r="AS14" s="30"/>
      <c r="AT14" s="8"/>
      <c r="AU14" s="8"/>
      <c r="AV14" s="8"/>
      <c r="AW14" s="8"/>
      <c r="BU14" s="3"/>
      <c r="BV14" s="3"/>
      <c r="BW14" s="3"/>
      <c r="CA14" s="31" t="str">
        <f t="shared" si="2"/>
        <v/>
      </c>
      <c r="CB14" s="31" t="str">
        <f t="shared" si="3"/>
        <v/>
      </c>
      <c r="CC14" s="31" t="str">
        <f t="shared" si="4"/>
        <v/>
      </c>
      <c r="CD14" s="31" t="str">
        <f t="shared" si="5"/>
        <v/>
      </c>
      <c r="CE14" s="31" t="str">
        <f t="shared" si="6"/>
        <v/>
      </c>
      <c r="CF14" s="31"/>
      <c r="CG14" s="32">
        <f t="shared" si="7"/>
        <v>0</v>
      </c>
      <c r="CH14" s="32">
        <f t="shared" si="8"/>
        <v>0</v>
      </c>
      <c r="CI14" s="32">
        <f t="shared" si="9"/>
        <v>0</v>
      </c>
      <c r="CJ14" s="32">
        <f t="shared" si="10"/>
        <v>0</v>
      </c>
      <c r="CK14" s="32">
        <f t="shared" si="11"/>
        <v>0</v>
      </c>
      <c r="CL14" s="32"/>
    </row>
    <row r="15" spans="1:90" ht="16.149999999999999" customHeight="1" x14ac:dyDescent="0.2">
      <c r="A15" s="1097" t="s">
        <v>29</v>
      </c>
      <c r="B15" s="1097"/>
      <c r="C15" s="1097"/>
      <c r="D15" s="39">
        <f>SUM(E15+F15)</f>
        <v>230</v>
      </c>
      <c r="E15" s="40">
        <f t="shared" si="0"/>
        <v>86</v>
      </c>
      <c r="F15" s="637">
        <f t="shared" si="0"/>
        <v>144</v>
      </c>
      <c r="G15" s="42">
        <v>0</v>
      </c>
      <c r="H15" s="43">
        <v>0</v>
      </c>
      <c r="I15" s="42">
        <v>0</v>
      </c>
      <c r="J15" s="43">
        <v>0</v>
      </c>
      <c r="K15" s="42">
        <v>1</v>
      </c>
      <c r="L15" s="43">
        <v>0</v>
      </c>
      <c r="M15" s="42">
        <v>0</v>
      </c>
      <c r="N15" s="44">
        <v>1</v>
      </c>
      <c r="O15" s="42">
        <v>0</v>
      </c>
      <c r="P15" s="44">
        <v>2</v>
      </c>
      <c r="Q15" s="42">
        <v>1</v>
      </c>
      <c r="R15" s="44">
        <v>3</v>
      </c>
      <c r="S15" s="42">
        <v>6</v>
      </c>
      <c r="T15" s="44">
        <v>4</v>
      </c>
      <c r="U15" s="42">
        <v>6</v>
      </c>
      <c r="V15" s="44">
        <v>2</v>
      </c>
      <c r="W15" s="42">
        <v>12</v>
      </c>
      <c r="X15" s="44">
        <v>12</v>
      </c>
      <c r="Y15" s="42">
        <v>18</v>
      </c>
      <c r="Z15" s="44">
        <v>20</v>
      </c>
      <c r="AA15" s="42">
        <v>31</v>
      </c>
      <c r="AB15" s="44">
        <v>80</v>
      </c>
      <c r="AC15" s="42">
        <v>11</v>
      </c>
      <c r="AD15" s="45">
        <v>20</v>
      </c>
      <c r="AE15" s="43">
        <v>4</v>
      </c>
      <c r="AF15" s="46">
        <v>0</v>
      </c>
      <c r="AG15" s="46">
        <v>0</v>
      </c>
      <c r="AH15" s="46">
        <v>0</v>
      </c>
      <c r="AI15" s="46">
        <v>0</v>
      </c>
      <c r="AJ15" s="29" t="str">
        <f t="shared" si="1"/>
        <v/>
      </c>
      <c r="AK15" s="30"/>
      <c r="AL15" s="30"/>
      <c r="AM15" s="30"/>
      <c r="AN15" s="30"/>
      <c r="AO15" s="30"/>
      <c r="AP15" s="30"/>
      <c r="AQ15" s="30"/>
      <c r="AR15" s="30"/>
      <c r="AS15" s="30"/>
      <c r="AT15" s="8"/>
      <c r="AU15" s="8"/>
      <c r="AV15" s="8"/>
      <c r="AW15" s="8"/>
      <c r="AX15" s="8"/>
      <c r="AY15" s="8"/>
      <c r="BU15" s="3"/>
      <c r="BV15" s="3"/>
      <c r="BW15" s="3"/>
      <c r="CA15" s="31" t="str">
        <f t="shared" si="2"/>
        <v/>
      </c>
      <c r="CB15" s="31" t="str">
        <f t="shared" si="3"/>
        <v/>
      </c>
      <c r="CC15" s="31" t="str">
        <f t="shared" si="4"/>
        <v/>
      </c>
      <c r="CD15" s="31" t="str">
        <f t="shared" si="5"/>
        <v/>
      </c>
      <c r="CE15" s="31" t="str">
        <f t="shared" si="6"/>
        <v/>
      </c>
      <c r="CF15" s="31"/>
      <c r="CG15" s="32">
        <f t="shared" si="7"/>
        <v>0</v>
      </c>
      <c r="CH15" s="32">
        <f>IF(D15&lt;AG15,1,0)</f>
        <v>0</v>
      </c>
      <c r="CI15" s="32">
        <f>IF(AND(AE15="",D15&lt;&gt;0),1,IF(F15&lt;AE15,1,0))</f>
        <v>0</v>
      </c>
      <c r="CJ15" s="32">
        <f t="shared" si="10"/>
        <v>0</v>
      </c>
      <c r="CK15" s="32">
        <f t="shared" si="11"/>
        <v>0</v>
      </c>
      <c r="CL15" s="32"/>
    </row>
    <row r="16" spans="1:90" ht="31.9" customHeight="1" x14ac:dyDescent="0.2">
      <c r="A16" s="47" t="s">
        <v>30</v>
      </c>
      <c r="B16" s="10"/>
      <c r="C16" s="10"/>
      <c r="D16" s="11"/>
      <c r="E16" s="11"/>
      <c r="F16" s="11"/>
      <c r="G16" s="48"/>
      <c r="H16" s="48"/>
      <c r="I16" s="11"/>
      <c r="J16" s="11"/>
      <c r="K16" s="11"/>
      <c r="L16" s="11"/>
      <c r="M16" s="11"/>
      <c r="N16" s="11"/>
      <c r="O16" s="11"/>
      <c r="P16" s="49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BU16" s="3"/>
      <c r="BV16" s="3"/>
      <c r="BW16" s="3"/>
      <c r="CG16" s="13"/>
      <c r="CH16" s="13"/>
      <c r="CI16" s="13"/>
      <c r="CJ16" s="13"/>
      <c r="CK16" s="13"/>
      <c r="CL16" s="13"/>
    </row>
    <row r="17" spans="1:118" ht="33" customHeight="1" x14ac:dyDescent="0.2">
      <c r="A17" s="885" t="s">
        <v>31</v>
      </c>
      <c r="B17" s="886"/>
      <c r="C17" s="887"/>
      <c r="D17" s="862" t="s">
        <v>32</v>
      </c>
      <c r="E17" s="900"/>
      <c r="F17" s="970"/>
      <c r="G17" s="1067" t="s">
        <v>11</v>
      </c>
      <c r="H17" s="1068"/>
      <c r="I17" s="862" t="s">
        <v>12</v>
      </c>
      <c r="J17" s="970"/>
      <c r="K17" s="862" t="s">
        <v>13</v>
      </c>
      <c r="L17" s="970"/>
      <c r="M17" s="862" t="s">
        <v>14</v>
      </c>
      <c r="N17" s="970"/>
      <c r="O17" s="900" t="s">
        <v>15</v>
      </c>
      <c r="P17" s="900"/>
      <c r="Q17" s="862" t="s">
        <v>16</v>
      </c>
      <c r="R17" s="970"/>
      <c r="S17" s="900" t="s">
        <v>17</v>
      </c>
      <c r="T17" s="900"/>
      <c r="U17" s="982" t="s">
        <v>18</v>
      </c>
      <c r="V17" s="983"/>
      <c r="W17" s="982" t="s">
        <v>19</v>
      </c>
      <c r="X17" s="983"/>
      <c r="Y17" s="982" t="s">
        <v>20</v>
      </c>
      <c r="Z17" s="983"/>
      <c r="AA17" s="982" t="s">
        <v>21</v>
      </c>
      <c r="AB17" s="983"/>
      <c r="AC17" s="982" t="s">
        <v>22</v>
      </c>
      <c r="AD17" s="984"/>
      <c r="AE17" s="896" t="s">
        <v>6</v>
      </c>
      <c r="AF17" s="1095" t="s">
        <v>33</v>
      </c>
      <c r="AG17" s="1095" t="s">
        <v>7</v>
      </c>
      <c r="AH17" s="1095" t="s">
        <v>34</v>
      </c>
      <c r="AI17" s="903" t="s">
        <v>8</v>
      </c>
      <c r="AJ17" s="1096" t="s">
        <v>9</v>
      </c>
      <c r="AK17" s="1096" t="s">
        <v>10</v>
      </c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4"/>
      <c r="BU17" s="4"/>
      <c r="BV17" s="4"/>
      <c r="BW17" s="4"/>
      <c r="CG17" s="13"/>
      <c r="CH17" s="13"/>
      <c r="CI17" s="13"/>
      <c r="CJ17" s="13"/>
      <c r="CK17" s="13"/>
      <c r="CZ17" s="4"/>
      <c r="DA17" s="4"/>
      <c r="DN17" s="2"/>
    </row>
    <row r="18" spans="1:118" ht="44.25" customHeight="1" x14ac:dyDescent="0.2">
      <c r="A18" s="891"/>
      <c r="B18" s="1084"/>
      <c r="C18" s="1085"/>
      <c r="D18" s="50" t="s">
        <v>23</v>
      </c>
      <c r="E18" s="51" t="s">
        <v>24</v>
      </c>
      <c r="F18" s="612" t="s">
        <v>25</v>
      </c>
      <c r="G18" s="50" t="s">
        <v>24</v>
      </c>
      <c r="H18" s="601" t="s">
        <v>25</v>
      </c>
      <c r="I18" s="576" t="s">
        <v>24</v>
      </c>
      <c r="J18" s="606" t="s">
        <v>25</v>
      </c>
      <c r="K18" s="576" t="s">
        <v>24</v>
      </c>
      <c r="L18" s="592" t="s">
        <v>25</v>
      </c>
      <c r="M18" s="576" t="s">
        <v>24</v>
      </c>
      <c r="N18" s="596" t="s">
        <v>25</v>
      </c>
      <c r="O18" s="576" t="s">
        <v>24</v>
      </c>
      <c r="P18" s="606" t="s">
        <v>25</v>
      </c>
      <c r="Q18" s="576" t="s">
        <v>24</v>
      </c>
      <c r="R18" s="596" t="s">
        <v>25</v>
      </c>
      <c r="S18" s="576" t="s">
        <v>24</v>
      </c>
      <c r="T18" s="606" t="s">
        <v>25</v>
      </c>
      <c r="U18" s="605" t="s">
        <v>24</v>
      </c>
      <c r="V18" s="596" t="s">
        <v>25</v>
      </c>
      <c r="W18" s="605" t="s">
        <v>24</v>
      </c>
      <c r="X18" s="596" t="s">
        <v>25</v>
      </c>
      <c r="Y18" s="605" t="s">
        <v>24</v>
      </c>
      <c r="Z18" s="596" t="s">
        <v>25</v>
      </c>
      <c r="AA18" s="605" t="s">
        <v>24</v>
      </c>
      <c r="AB18" s="596" t="s">
        <v>25</v>
      </c>
      <c r="AC18" s="605" t="s">
        <v>24</v>
      </c>
      <c r="AD18" s="577" t="s">
        <v>25</v>
      </c>
      <c r="AE18" s="1064"/>
      <c r="AF18" s="1060"/>
      <c r="AG18" s="1060"/>
      <c r="AH18" s="1060"/>
      <c r="AI18" s="1092"/>
      <c r="AJ18" s="1062"/>
      <c r="AK18" s="1062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4"/>
      <c r="BU18" s="4"/>
      <c r="BV18" s="4"/>
      <c r="BW18" s="4"/>
      <c r="CG18" s="13"/>
      <c r="CH18" s="13"/>
      <c r="CI18" s="13"/>
      <c r="CJ18" s="13"/>
      <c r="CK18" s="13"/>
      <c r="CZ18" s="4"/>
      <c r="DA18" s="4"/>
      <c r="DN18" s="2"/>
    </row>
    <row r="19" spans="1:118" ht="16.149999999999999" customHeight="1" x14ac:dyDescent="0.2">
      <c r="A19" s="948" t="s">
        <v>35</v>
      </c>
      <c r="B19" s="949"/>
      <c r="C19" s="1063"/>
      <c r="D19" s="59">
        <f t="shared" ref="D19:D29" si="12">SUM(E19+F19)</f>
        <v>2</v>
      </c>
      <c r="E19" s="60">
        <f>SUM(G19+I19+K19+M19+O19+Q19+S19+U19+W19+Y19+AA19+AC19)</f>
        <v>0</v>
      </c>
      <c r="F19" s="61">
        <f>SUM(H19+J19+L19+N19+P19+R19+T19+V19+X19+Z19+AB19+AD19)</f>
        <v>2</v>
      </c>
      <c r="G19" s="24">
        <v>0</v>
      </c>
      <c r="H19" s="62">
        <v>0</v>
      </c>
      <c r="I19" s="24">
        <v>0</v>
      </c>
      <c r="J19" s="63">
        <v>0</v>
      </c>
      <c r="K19" s="24">
        <v>0</v>
      </c>
      <c r="L19" s="62">
        <v>0</v>
      </c>
      <c r="M19" s="24">
        <v>0</v>
      </c>
      <c r="N19" s="62">
        <v>0</v>
      </c>
      <c r="O19" s="24">
        <v>0</v>
      </c>
      <c r="P19" s="63">
        <v>0</v>
      </c>
      <c r="Q19" s="24">
        <v>0</v>
      </c>
      <c r="R19" s="62">
        <v>0</v>
      </c>
      <c r="S19" s="24">
        <v>0</v>
      </c>
      <c r="T19" s="63">
        <v>0</v>
      </c>
      <c r="U19" s="24">
        <v>0</v>
      </c>
      <c r="V19" s="62">
        <v>0</v>
      </c>
      <c r="W19" s="24">
        <v>0</v>
      </c>
      <c r="X19" s="62">
        <v>0</v>
      </c>
      <c r="Y19" s="24">
        <v>0</v>
      </c>
      <c r="Z19" s="62">
        <v>0</v>
      </c>
      <c r="AA19" s="24">
        <v>0</v>
      </c>
      <c r="AB19" s="62">
        <v>1</v>
      </c>
      <c r="AC19" s="24">
        <v>0</v>
      </c>
      <c r="AD19" s="64">
        <v>1</v>
      </c>
      <c r="AE19" s="62">
        <v>0</v>
      </c>
      <c r="AF19" s="65">
        <v>2</v>
      </c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6" t="str">
        <f>CA19&amp;CB19&amp;CC19&amp;CD19&amp;CE19&amp;CF19</f>
        <v/>
      </c>
      <c r="AM19" s="30"/>
      <c r="AN19" s="30"/>
      <c r="AO19" s="30"/>
      <c r="AP19" s="30"/>
      <c r="AQ19" s="30"/>
      <c r="AR19" s="30"/>
      <c r="AS19" s="30"/>
      <c r="AT19" s="30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4"/>
      <c r="BU19" s="4"/>
      <c r="BV19" s="4"/>
      <c r="BW19" s="4"/>
      <c r="CA19" s="31" t="str">
        <f t="shared" ref="CA19:CA37" si="13">IF(CG19=1,"* Las consultas de 60 años NO DEBEN ser mayor que el total de Consultas entre 20-64 Años. ","")</f>
        <v/>
      </c>
      <c r="CB19" s="31" t="str">
        <f>IF(CH19=1,"* Las actividades de usuarios en situación de discapacidad NO DEBEN superar el total. ","")</f>
        <v/>
      </c>
      <c r="CC19" s="31" t="str">
        <f>IF(AND(AE19="",D19&lt;&gt;0),"* Recuerde que las Embarazadas deben ser incluídas en el ingreso por rango Etario (Digite CEROS si no tiene). ",IF(F19&lt;AE19,"* Las Embarazadas NO DEBEN ser mayor al total de mujeres. ",""))</f>
        <v/>
      </c>
      <c r="CD19" s="31" t="str">
        <f>IF(AND(AF19="",D19&lt;&gt;0),"* No olvide digitar la columna Beneficiarios (Digite CEROS si no tiene). ",IF(D19&lt;AF19,"* El número de Beneficiarios NO DEBE ser mayor que el Total. ",""))</f>
        <v/>
      </c>
      <c r="CE19" s="31" t="str">
        <f>IF(AND(AJ19="",D19&lt;&gt;0),"* No olvide digitar la Población SENAME (Digite CEROS si no tiene). ",IF(D19&lt;AJ19,"* La Población SENAME NO DEBE ser mayor al Total. ",""))</f>
        <v/>
      </c>
      <c r="CF19" s="31" t="str">
        <f>IF(AND(AK19="",D19&lt;&gt;0),"* No olvide digitar la Población Migrante (Digite CEROS si no tiene). ",IF(D19&lt;AK19,"* La Población Migrante NO DEBE superar el Total. ",""))</f>
        <v/>
      </c>
      <c r="CG19" s="32">
        <f>IF(AG19&gt;(AA19+AB19),1,0)</f>
        <v>0</v>
      </c>
      <c r="CH19" s="32">
        <f>IF(D19&lt;AI19,1,0)</f>
        <v>0</v>
      </c>
      <c r="CI19" s="32">
        <f>IF(AND(AE19="",D19&lt;&gt;0),1,IF(F19&lt;AE19,1,0))</f>
        <v>0</v>
      </c>
      <c r="CJ19" s="32">
        <f>IF(AND(AF19="",D19&lt;&gt;0),1,IF(D19&lt;AF19,1,0))</f>
        <v>0</v>
      </c>
      <c r="CK19" s="32">
        <f>IF(AND(AJ19="",D19&lt;&gt;0),1,IF(D19&lt;AJ19,1,0))</f>
        <v>0</v>
      </c>
      <c r="CL19" s="32">
        <f>IF(AND(AK19="",D19&lt;&gt;0),1,IF(D19&lt;AK19,1,0))</f>
        <v>0</v>
      </c>
      <c r="CZ19" s="4"/>
      <c r="DA19" s="4"/>
      <c r="DN19" s="2"/>
    </row>
    <row r="20" spans="1:118" ht="16.149999999999999" customHeight="1" x14ac:dyDescent="0.2">
      <c r="A20" s="948" t="s">
        <v>36</v>
      </c>
      <c r="B20" s="949"/>
      <c r="C20" s="1063"/>
      <c r="D20" s="67">
        <f t="shared" si="12"/>
        <v>0</v>
      </c>
      <c r="E20" s="68">
        <f>SUM(U20+W20+Y20+AA20+AC20)</f>
        <v>0</v>
      </c>
      <c r="F20" s="69">
        <f>SUM(V20+X20+Z20+AB20+AD20)</f>
        <v>0</v>
      </c>
      <c r="G20" s="70"/>
      <c r="H20" s="71"/>
      <c r="I20" s="70"/>
      <c r="J20" s="72"/>
      <c r="K20" s="70"/>
      <c r="L20" s="72"/>
      <c r="M20" s="70"/>
      <c r="N20" s="72"/>
      <c r="O20" s="70"/>
      <c r="P20" s="72"/>
      <c r="Q20" s="70"/>
      <c r="R20" s="72"/>
      <c r="S20" s="70"/>
      <c r="T20" s="72"/>
      <c r="U20" s="22"/>
      <c r="V20" s="23"/>
      <c r="W20" s="22"/>
      <c r="X20" s="23"/>
      <c r="Y20" s="22"/>
      <c r="Z20" s="23"/>
      <c r="AA20" s="22"/>
      <c r="AB20" s="23"/>
      <c r="AC20" s="22"/>
      <c r="AD20" s="73"/>
      <c r="AE20" s="23"/>
      <c r="AF20" s="74">
        <v>0</v>
      </c>
      <c r="AG20" s="74"/>
      <c r="AH20" s="74"/>
      <c r="AI20" s="74"/>
      <c r="AJ20" s="74"/>
      <c r="AK20" s="74"/>
      <c r="AL20" s="66" t="str">
        <f t="shared" ref="AL20:AL37" si="14">CA20&amp;CB20&amp;CC20&amp;CD20&amp;CE20&amp;CF20</f>
        <v/>
      </c>
      <c r="AM20" s="30"/>
      <c r="AN20" s="30"/>
      <c r="AO20" s="30"/>
      <c r="AP20" s="30"/>
      <c r="AQ20" s="30"/>
      <c r="AR20" s="30"/>
      <c r="AS20" s="30"/>
      <c r="AT20" s="30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4"/>
      <c r="BU20" s="4"/>
      <c r="BV20" s="4"/>
      <c r="BW20" s="4"/>
      <c r="CA20" s="31" t="str">
        <f t="shared" si="13"/>
        <v/>
      </c>
      <c r="CB20" s="31" t="str">
        <f t="shared" ref="CB20:CB37" si="15">IF(CH20=1,"* Las actividades de usuarios en situación de discapacidad NO DEBEN superar el total. ","")</f>
        <v/>
      </c>
      <c r="CC20" s="31" t="str">
        <f t="shared" ref="CC20:CC37" si="16">IF(AND(AE20="",D20&lt;&gt;0),"* Recuerde que las Embarazadas deben ser incluídas en el ingreso por rango Etario (Digite CEROS si no tiene). ",IF(F20&lt;AE20,"* Las Embarazadas NO DEBEN ser mayor al total de mujeres. ",""))</f>
        <v/>
      </c>
      <c r="CD20" s="31" t="str">
        <f t="shared" ref="CD20:CD37" si="17">IF(AND(AF20="",D20&lt;&gt;0),"* No olvide digitar la columna Beneficiarios (Digite CEROS si no tiene). ",IF(D20&lt;AF20,"* El número de Beneficiarios NO DEBE ser mayor que el Total. ",""))</f>
        <v/>
      </c>
      <c r="CE20" s="31" t="str">
        <f t="shared" ref="CE20:CE37" si="18">IF(AND(AJ20="",D20&lt;&gt;0),"* No olvide digitar la Población SENAME (Digite CEROS si no tiene). ",IF(D20&lt;AJ20,"* La Población SENAME NO DEBE ser mayor al Total. ",""))</f>
        <v/>
      </c>
      <c r="CF20" s="31" t="str">
        <f t="shared" ref="CF20:CF37" si="19">IF(AND(AK20="",D20&lt;&gt;0),"* No olvide digitar la Población Migrante (Digite CEROS si no tiene). ",IF(D20&lt;AK20,"* La Población Migrante NO DEBE superar el Total. ",""))</f>
        <v/>
      </c>
      <c r="CG20" s="32">
        <f t="shared" ref="CG20:CG37" si="20">IF(AG20&gt;(AA20+AB20),1,0)</f>
        <v>0</v>
      </c>
      <c r="CH20" s="32">
        <f t="shared" ref="CH20:CH37" si="21">IF(D20&lt;AI20,1,0)</f>
        <v>0</v>
      </c>
      <c r="CI20" s="32">
        <f t="shared" ref="CI20:CI37" si="22">IF(AND(AE20="",D20&lt;&gt;0),1,IF(F20&lt;AE20,1,0))</f>
        <v>0</v>
      </c>
      <c r="CJ20" s="32">
        <f t="shared" ref="CJ20:CJ37" si="23">IF(AND(AF20="",D20&lt;&gt;0),1,IF(D20&lt;AF20,1,0))</f>
        <v>0</v>
      </c>
      <c r="CK20" s="32">
        <f t="shared" ref="CK20:CK37" si="24">IF(AND(AJ20="",D20&lt;&gt;0),1,IF(D20&lt;AJ20,1,0))</f>
        <v>0</v>
      </c>
      <c r="CL20" s="32">
        <f t="shared" ref="CL20:CL37" si="25">IF(AND(AK20="",D20&lt;&gt;0),1,IF(D20&lt;AK20,1,0))</f>
        <v>0</v>
      </c>
      <c r="CZ20" s="4"/>
      <c r="DA20" s="4"/>
      <c r="DN20" s="2"/>
    </row>
    <row r="21" spans="1:118" ht="16.149999999999999" customHeight="1" x14ac:dyDescent="0.2">
      <c r="A21" s="1056"/>
      <c r="B21" s="1057"/>
      <c r="C21" s="1058"/>
      <c r="D21" s="75"/>
      <c r="E21" s="76"/>
      <c r="F21" s="77"/>
      <c r="G21" s="75"/>
      <c r="H21" s="78"/>
      <c r="I21" s="75"/>
      <c r="J21" s="79"/>
      <c r="K21" s="75"/>
      <c r="L21" s="79"/>
      <c r="M21" s="75"/>
      <c r="N21" s="79"/>
      <c r="O21" s="75"/>
      <c r="P21" s="79"/>
      <c r="Q21" s="75"/>
      <c r="R21" s="79"/>
      <c r="S21" s="75"/>
      <c r="T21" s="79"/>
      <c r="U21" s="75"/>
      <c r="V21" s="79"/>
      <c r="W21" s="75"/>
      <c r="X21" s="79"/>
      <c r="Y21" s="75"/>
      <c r="Z21" s="79"/>
      <c r="AA21" s="75"/>
      <c r="AB21" s="79"/>
      <c r="AC21" s="75"/>
      <c r="AD21" s="79"/>
      <c r="AE21" s="75"/>
      <c r="AF21" s="79"/>
      <c r="AG21" s="75"/>
      <c r="AH21" s="79"/>
      <c r="AI21" s="75"/>
      <c r="AJ21" s="75"/>
      <c r="AK21" s="75"/>
      <c r="AL21" s="66" t="str">
        <f t="shared" si="14"/>
        <v/>
      </c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4"/>
      <c r="BU21" s="4"/>
      <c r="BV21" s="4"/>
      <c r="BW21" s="81"/>
      <c r="BX21" s="81"/>
      <c r="BY21" s="81"/>
      <c r="CA21" s="31" t="str">
        <f t="shared" si="13"/>
        <v/>
      </c>
      <c r="CB21" s="31" t="str">
        <f t="shared" si="15"/>
        <v/>
      </c>
      <c r="CC21" s="31" t="str">
        <f t="shared" si="16"/>
        <v/>
      </c>
      <c r="CD21" s="31" t="str">
        <f t="shared" si="17"/>
        <v/>
      </c>
      <c r="CE21" s="31" t="str">
        <f t="shared" si="18"/>
        <v/>
      </c>
      <c r="CF21" s="31" t="str">
        <f t="shared" si="19"/>
        <v/>
      </c>
      <c r="CG21" s="32">
        <f t="shared" si="20"/>
        <v>0</v>
      </c>
      <c r="CH21" s="32">
        <f t="shared" si="21"/>
        <v>0</v>
      </c>
      <c r="CI21" s="32">
        <f t="shared" si="22"/>
        <v>0</v>
      </c>
      <c r="CJ21" s="32">
        <f t="shared" si="23"/>
        <v>0</v>
      </c>
      <c r="CK21" s="32">
        <f t="shared" si="24"/>
        <v>0</v>
      </c>
      <c r="CL21" s="32">
        <f t="shared" si="25"/>
        <v>0</v>
      </c>
      <c r="CM21" s="82"/>
      <c r="CN21" s="82"/>
      <c r="CO21" s="82"/>
      <c r="CZ21" s="4"/>
      <c r="DA21" s="4"/>
      <c r="DN21" s="2"/>
    </row>
    <row r="22" spans="1:118" ht="16.149999999999999" customHeight="1" x14ac:dyDescent="0.2">
      <c r="A22" s="879" t="s">
        <v>37</v>
      </c>
      <c r="B22" s="880"/>
      <c r="C22" s="881"/>
      <c r="D22" s="59">
        <f t="shared" si="12"/>
        <v>0</v>
      </c>
      <c r="E22" s="60">
        <f t="shared" ref="E22:E29" si="26">SUM(G22+I22+K22+M22+O22+Q22+S22+U22+W22+Y22+AA22+AC22)</f>
        <v>0</v>
      </c>
      <c r="F22" s="61">
        <f t="shared" ref="F22:F29" si="27">SUM(H22+J22+L22+N22+P22+R22+T22+V22+X22+Z22+AB22+AD22)</f>
        <v>0</v>
      </c>
      <c r="G22" s="24"/>
      <c r="H22" s="62"/>
      <c r="I22" s="24"/>
      <c r="J22" s="63"/>
      <c r="K22" s="24"/>
      <c r="L22" s="62"/>
      <c r="M22" s="24"/>
      <c r="N22" s="62"/>
      <c r="O22" s="24"/>
      <c r="P22" s="63"/>
      <c r="Q22" s="24"/>
      <c r="R22" s="62"/>
      <c r="S22" s="24"/>
      <c r="T22" s="63"/>
      <c r="U22" s="24"/>
      <c r="V22" s="62"/>
      <c r="W22" s="24"/>
      <c r="X22" s="62"/>
      <c r="Y22" s="24"/>
      <c r="Z22" s="62"/>
      <c r="AA22" s="24"/>
      <c r="AB22" s="62"/>
      <c r="AC22" s="24"/>
      <c r="AD22" s="64"/>
      <c r="AE22" s="62"/>
      <c r="AF22" s="65">
        <v>0</v>
      </c>
      <c r="AG22" s="65"/>
      <c r="AH22" s="65"/>
      <c r="AI22" s="65"/>
      <c r="AJ22" s="65"/>
      <c r="AK22" s="65"/>
      <c r="AL22" s="66" t="str">
        <f t="shared" si="14"/>
        <v/>
      </c>
      <c r="AM22" s="30"/>
      <c r="AN22" s="30"/>
      <c r="AO22" s="30"/>
      <c r="AP22" s="30"/>
      <c r="AQ22" s="30"/>
      <c r="AR22" s="30"/>
      <c r="AS22" s="30"/>
      <c r="AT22" s="30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4"/>
      <c r="BU22" s="4"/>
      <c r="BV22" s="4"/>
      <c r="BW22" s="4"/>
      <c r="CA22" s="31" t="str">
        <f t="shared" si="13"/>
        <v/>
      </c>
      <c r="CB22" s="31" t="str">
        <f t="shared" si="15"/>
        <v/>
      </c>
      <c r="CC22" s="31" t="str">
        <f t="shared" si="16"/>
        <v/>
      </c>
      <c r="CD22" s="31" t="str">
        <f t="shared" si="17"/>
        <v/>
      </c>
      <c r="CE22" s="31" t="str">
        <f t="shared" si="18"/>
        <v/>
      </c>
      <c r="CF22" s="31" t="str">
        <f t="shared" si="19"/>
        <v/>
      </c>
      <c r="CG22" s="32">
        <f t="shared" si="20"/>
        <v>0</v>
      </c>
      <c r="CH22" s="32">
        <f t="shared" si="21"/>
        <v>0</v>
      </c>
      <c r="CI22" s="32">
        <f t="shared" si="22"/>
        <v>0</v>
      </c>
      <c r="CJ22" s="32">
        <f t="shared" si="23"/>
        <v>0</v>
      </c>
      <c r="CK22" s="32">
        <f t="shared" si="24"/>
        <v>0</v>
      </c>
      <c r="CL22" s="32">
        <f t="shared" si="25"/>
        <v>0</v>
      </c>
      <c r="CZ22" s="4"/>
      <c r="DA22" s="4"/>
      <c r="DN22" s="2"/>
    </row>
    <row r="23" spans="1:118" ht="16.149999999999999" customHeight="1" x14ac:dyDescent="0.2">
      <c r="A23" s="882" t="s">
        <v>38</v>
      </c>
      <c r="B23" s="883"/>
      <c r="C23" s="884"/>
      <c r="D23" s="83">
        <f t="shared" si="12"/>
        <v>13</v>
      </c>
      <c r="E23" s="84">
        <f>SUM(G23+I23+K23+M23+O23+Q23+S23+U23+W23+Y23+AA23+AC23)</f>
        <v>10</v>
      </c>
      <c r="F23" s="85">
        <f t="shared" si="27"/>
        <v>3</v>
      </c>
      <c r="G23" s="33">
        <v>0</v>
      </c>
      <c r="H23" s="34">
        <v>0</v>
      </c>
      <c r="I23" s="33">
        <v>0</v>
      </c>
      <c r="J23" s="86">
        <v>0</v>
      </c>
      <c r="K23" s="33">
        <v>0</v>
      </c>
      <c r="L23" s="34">
        <v>0</v>
      </c>
      <c r="M23" s="33">
        <v>0</v>
      </c>
      <c r="N23" s="34">
        <v>0</v>
      </c>
      <c r="O23" s="33">
        <v>0</v>
      </c>
      <c r="P23" s="86">
        <v>0</v>
      </c>
      <c r="Q23" s="33">
        <v>2</v>
      </c>
      <c r="R23" s="34">
        <v>0</v>
      </c>
      <c r="S23" s="33">
        <v>0</v>
      </c>
      <c r="T23" s="86">
        <v>0</v>
      </c>
      <c r="U23" s="33">
        <v>0</v>
      </c>
      <c r="V23" s="34">
        <v>0</v>
      </c>
      <c r="W23" s="33">
        <v>8</v>
      </c>
      <c r="X23" s="34">
        <v>3</v>
      </c>
      <c r="Y23" s="33">
        <v>0</v>
      </c>
      <c r="Z23" s="34">
        <v>0</v>
      </c>
      <c r="AA23" s="33">
        <v>0</v>
      </c>
      <c r="AB23" s="34">
        <v>0</v>
      </c>
      <c r="AC23" s="33">
        <v>0</v>
      </c>
      <c r="AD23" s="87">
        <v>0</v>
      </c>
      <c r="AE23" s="34">
        <v>0</v>
      </c>
      <c r="AF23" s="88">
        <v>13</v>
      </c>
      <c r="AG23" s="88">
        <v>0</v>
      </c>
      <c r="AH23" s="88">
        <v>0</v>
      </c>
      <c r="AI23" s="88">
        <v>0</v>
      </c>
      <c r="AJ23" s="88">
        <v>0</v>
      </c>
      <c r="AK23" s="88">
        <v>0</v>
      </c>
      <c r="AL23" s="66" t="str">
        <f t="shared" si="14"/>
        <v/>
      </c>
      <c r="AM23" s="30"/>
      <c r="AN23" s="30"/>
      <c r="AO23" s="30"/>
      <c r="AP23" s="30"/>
      <c r="AQ23" s="30"/>
      <c r="AR23" s="30"/>
      <c r="AS23" s="30"/>
      <c r="AT23" s="30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4"/>
      <c r="BU23" s="4"/>
      <c r="BV23" s="4"/>
      <c r="BW23" s="4"/>
      <c r="CA23" s="31" t="str">
        <f t="shared" si="13"/>
        <v/>
      </c>
      <c r="CB23" s="31" t="str">
        <f t="shared" si="15"/>
        <v/>
      </c>
      <c r="CC23" s="31" t="str">
        <f t="shared" si="16"/>
        <v/>
      </c>
      <c r="CD23" s="31" t="str">
        <f t="shared" si="17"/>
        <v/>
      </c>
      <c r="CE23" s="31" t="str">
        <f t="shared" si="18"/>
        <v/>
      </c>
      <c r="CF23" s="31" t="str">
        <f t="shared" si="19"/>
        <v/>
      </c>
      <c r="CG23" s="32">
        <f t="shared" si="20"/>
        <v>0</v>
      </c>
      <c r="CH23" s="32">
        <f t="shared" si="21"/>
        <v>0</v>
      </c>
      <c r="CI23" s="32">
        <f t="shared" si="22"/>
        <v>0</v>
      </c>
      <c r="CJ23" s="32">
        <f t="shared" si="23"/>
        <v>0</v>
      </c>
      <c r="CK23" s="32">
        <f t="shared" si="24"/>
        <v>0</v>
      </c>
      <c r="CL23" s="32">
        <f t="shared" si="25"/>
        <v>0</v>
      </c>
      <c r="CZ23" s="4"/>
      <c r="DA23" s="4"/>
      <c r="DN23" s="2"/>
    </row>
    <row r="24" spans="1:118" ht="16.149999999999999" customHeight="1" x14ac:dyDescent="0.2">
      <c r="A24" s="882" t="s">
        <v>39</v>
      </c>
      <c r="B24" s="883"/>
      <c r="C24" s="884"/>
      <c r="D24" s="83">
        <f t="shared" si="12"/>
        <v>0</v>
      </c>
      <c r="E24" s="84">
        <f t="shared" si="26"/>
        <v>0</v>
      </c>
      <c r="F24" s="85">
        <f t="shared" si="27"/>
        <v>0</v>
      </c>
      <c r="G24" s="33"/>
      <c r="H24" s="34"/>
      <c r="I24" s="33"/>
      <c r="J24" s="86"/>
      <c r="K24" s="33"/>
      <c r="L24" s="34"/>
      <c r="M24" s="33"/>
      <c r="N24" s="34"/>
      <c r="O24" s="33"/>
      <c r="P24" s="86"/>
      <c r="Q24" s="33"/>
      <c r="R24" s="34"/>
      <c r="S24" s="33"/>
      <c r="T24" s="86"/>
      <c r="U24" s="33"/>
      <c r="V24" s="34"/>
      <c r="W24" s="33"/>
      <c r="X24" s="34"/>
      <c r="Y24" s="33"/>
      <c r="Z24" s="34"/>
      <c r="AA24" s="33"/>
      <c r="AB24" s="34"/>
      <c r="AC24" s="33"/>
      <c r="AD24" s="87"/>
      <c r="AE24" s="34"/>
      <c r="AF24" s="88">
        <v>0</v>
      </c>
      <c r="AG24" s="88"/>
      <c r="AH24" s="88"/>
      <c r="AI24" s="88"/>
      <c r="AJ24" s="88"/>
      <c r="AK24" s="88"/>
      <c r="AL24" s="66" t="str">
        <f t="shared" si="14"/>
        <v/>
      </c>
      <c r="AM24" s="30"/>
      <c r="AN24" s="30"/>
      <c r="AO24" s="30"/>
      <c r="AP24" s="30"/>
      <c r="AQ24" s="30"/>
      <c r="AR24" s="30"/>
      <c r="AS24" s="30"/>
      <c r="AT24" s="30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4"/>
      <c r="BU24" s="4"/>
      <c r="BV24" s="4"/>
      <c r="BW24" s="4"/>
      <c r="CA24" s="31" t="str">
        <f t="shared" si="13"/>
        <v/>
      </c>
      <c r="CB24" s="31" t="str">
        <f t="shared" si="15"/>
        <v/>
      </c>
      <c r="CC24" s="31" t="str">
        <f t="shared" si="16"/>
        <v/>
      </c>
      <c r="CD24" s="31" t="str">
        <f t="shared" si="17"/>
        <v/>
      </c>
      <c r="CE24" s="31" t="str">
        <f t="shared" si="18"/>
        <v/>
      </c>
      <c r="CF24" s="31" t="str">
        <f t="shared" si="19"/>
        <v/>
      </c>
      <c r="CG24" s="32">
        <f t="shared" si="20"/>
        <v>0</v>
      </c>
      <c r="CH24" s="32">
        <f t="shared" si="21"/>
        <v>0</v>
      </c>
      <c r="CI24" s="32">
        <f t="shared" si="22"/>
        <v>0</v>
      </c>
      <c r="CJ24" s="32">
        <f t="shared" si="23"/>
        <v>0</v>
      </c>
      <c r="CK24" s="32">
        <f t="shared" si="24"/>
        <v>0</v>
      </c>
      <c r="CL24" s="32">
        <f t="shared" si="25"/>
        <v>0</v>
      </c>
      <c r="CZ24" s="4"/>
      <c r="DA24" s="4"/>
      <c r="DN24" s="2"/>
    </row>
    <row r="25" spans="1:118" ht="16.149999999999999" customHeight="1" x14ac:dyDescent="0.2">
      <c r="A25" s="882" t="s">
        <v>40</v>
      </c>
      <c r="B25" s="883"/>
      <c r="C25" s="884"/>
      <c r="D25" s="83">
        <f t="shared" si="12"/>
        <v>11</v>
      </c>
      <c r="E25" s="84">
        <f t="shared" si="26"/>
        <v>0</v>
      </c>
      <c r="F25" s="85">
        <f t="shared" si="27"/>
        <v>11</v>
      </c>
      <c r="G25" s="33">
        <v>0</v>
      </c>
      <c r="H25" s="34">
        <v>0</v>
      </c>
      <c r="I25" s="33">
        <v>0</v>
      </c>
      <c r="J25" s="86">
        <v>0</v>
      </c>
      <c r="K25" s="33">
        <v>0</v>
      </c>
      <c r="L25" s="34">
        <v>0</v>
      </c>
      <c r="M25" s="33">
        <v>0</v>
      </c>
      <c r="N25" s="34">
        <v>0</v>
      </c>
      <c r="O25" s="33">
        <v>0</v>
      </c>
      <c r="P25" s="86">
        <v>0</v>
      </c>
      <c r="Q25" s="33">
        <v>0</v>
      </c>
      <c r="R25" s="34">
        <v>0</v>
      </c>
      <c r="S25" s="33">
        <v>0</v>
      </c>
      <c r="T25" s="86">
        <v>0</v>
      </c>
      <c r="U25" s="33">
        <v>0</v>
      </c>
      <c r="V25" s="34">
        <v>0</v>
      </c>
      <c r="W25" s="33">
        <v>0</v>
      </c>
      <c r="X25" s="34">
        <v>0</v>
      </c>
      <c r="Y25" s="33">
        <v>0</v>
      </c>
      <c r="Z25" s="34">
        <v>0</v>
      </c>
      <c r="AA25" s="33">
        <v>0</v>
      </c>
      <c r="AB25" s="34">
        <v>11</v>
      </c>
      <c r="AC25" s="33">
        <v>0</v>
      </c>
      <c r="AD25" s="87">
        <v>0</v>
      </c>
      <c r="AE25" s="34">
        <v>0</v>
      </c>
      <c r="AF25" s="88">
        <v>11</v>
      </c>
      <c r="AG25" s="88">
        <v>0</v>
      </c>
      <c r="AH25" s="88">
        <v>0</v>
      </c>
      <c r="AI25" s="88">
        <v>0</v>
      </c>
      <c r="AJ25" s="88">
        <v>0</v>
      </c>
      <c r="AK25" s="88">
        <v>0</v>
      </c>
      <c r="AL25" s="66" t="str">
        <f t="shared" si="14"/>
        <v/>
      </c>
      <c r="AM25" s="30"/>
      <c r="AN25" s="30"/>
      <c r="AO25" s="30"/>
      <c r="AP25" s="30"/>
      <c r="AQ25" s="30"/>
      <c r="AR25" s="30"/>
      <c r="AS25" s="30"/>
      <c r="AT25" s="30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4"/>
      <c r="BU25" s="4"/>
      <c r="BV25" s="4"/>
      <c r="BW25" s="4"/>
      <c r="CA25" s="31" t="str">
        <f t="shared" si="13"/>
        <v/>
      </c>
      <c r="CB25" s="31" t="str">
        <f t="shared" si="15"/>
        <v/>
      </c>
      <c r="CC25" s="31" t="str">
        <f t="shared" si="16"/>
        <v/>
      </c>
      <c r="CD25" s="31" t="str">
        <f t="shared" si="17"/>
        <v/>
      </c>
      <c r="CE25" s="31" t="str">
        <f t="shared" si="18"/>
        <v/>
      </c>
      <c r="CF25" s="31" t="str">
        <f t="shared" si="19"/>
        <v/>
      </c>
      <c r="CG25" s="32">
        <f t="shared" si="20"/>
        <v>0</v>
      </c>
      <c r="CH25" s="32">
        <f t="shared" si="21"/>
        <v>0</v>
      </c>
      <c r="CI25" s="32">
        <f t="shared" si="22"/>
        <v>0</v>
      </c>
      <c r="CJ25" s="32">
        <f t="shared" si="23"/>
        <v>0</v>
      </c>
      <c r="CK25" s="32">
        <f t="shared" si="24"/>
        <v>0</v>
      </c>
      <c r="CL25" s="32">
        <f t="shared" si="25"/>
        <v>0</v>
      </c>
      <c r="CZ25" s="4"/>
      <c r="DA25" s="4"/>
      <c r="DN25" s="2"/>
    </row>
    <row r="26" spans="1:118" ht="16.149999999999999" customHeight="1" x14ac:dyDescent="0.2">
      <c r="A26" s="882" t="s">
        <v>41</v>
      </c>
      <c r="B26" s="883"/>
      <c r="C26" s="884"/>
      <c r="D26" s="83">
        <f t="shared" si="12"/>
        <v>0</v>
      </c>
      <c r="E26" s="84">
        <f t="shared" si="26"/>
        <v>0</v>
      </c>
      <c r="F26" s="85">
        <f t="shared" si="27"/>
        <v>0</v>
      </c>
      <c r="G26" s="33"/>
      <c r="H26" s="34"/>
      <c r="I26" s="33"/>
      <c r="J26" s="86"/>
      <c r="K26" s="33"/>
      <c r="L26" s="34"/>
      <c r="M26" s="33"/>
      <c r="N26" s="34"/>
      <c r="O26" s="33"/>
      <c r="P26" s="86"/>
      <c r="Q26" s="33"/>
      <c r="R26" s="34"/>
      <c r="S26" s="33"/>
      <c r="T26" s="86"/>
      <c r="U26" s="33"/>
      <c r="V26" s="34"/>
      <c r="W26" s="33"/>
      <c r="X26" s="34"/>
      <c r="Y26" s="33"/>
      <c r="Z26" s="34"/>
      <c r="AA26" s="33"/>
      <c r="AB26" s="34"/>
      <c r="AC26" s="33"/>
      <c r="AD26" s="87"/>
      <c r="AE26" s="34"/>
      <c r="AF26" s="88">
        <v>0</v>
      </c>
      <c r="AG26" s="88"/>
      <c r="AH26" s="88"/>
      <c r="AI26" s="88"/>
      <c r="AJ26" s="88"/>
      <c r="AK26" s="88"/>
      <c r="AL26" s="66" t="str">
        <f t="shared" si="14"/>
        <v/>
      </c>
      <c r="AM26" s="30"/>
      <c r="AN26" s="30"/>
      <c r="AO26" s="30"/>
      <c r="AP26" s="30"/>
      <c r="AQ26" s="30"/>
      <c r="AR26" s="30"/>
      <c r="AS26" s="30"/>
      <c r="AT26" s="30"/>
      <c r="AU26" s="8"/>
      <c r="AV26" s="8"/>
      <c r="AW26" s="8"/>
      <c r="AX26" s="8"/>
      <c r="BT26" s="3"/>
      <c r="BU26" s="3"/>
      <c r="BV26" s="3"/>
      <c r="BW26" s="4"/>
      <c r="CA26" s="31" t="str">
        <f t="shared" si="13"/>
        <v/>
      </c>
      <c r="CB26" s="31" t="str">
        <f t="shared" si="15"/>
        <v/>
      </c>
      <c r="CC26" s="31" t="str">
        <f t="shared" si="16"/>
        <v/>
      </c>
      <c r="CD26" s="31" t="str">
        <f t="shared" si="17"/>
        <v/>
      </c>
      <c r="CE26" s="31" t="str">
        <f t="shared" si="18"/>
        <v/>
      </c>
      <c r="CF26" s="31" t="str">
        <f t="shared" si="19"/>
        <v/>
      </c>
      <c r="CG26" s="32">
        <f t="shared" si="20"/>
        <v>0</v>
      </c>
      <c r="CH26" s="32">
        <f t="shared" si="21"/>
        <v>0</v>
      </c>
      <c r="CI26" s="32">
        <f t="shared" si="22"/>
        <v>0</v>
      </c>
      <c r="CJ26" s="32">
        <f t="shared" si="23"/>
        <v>0</v>
      </c>
      <c r="CK26" s="32">
        <f t="shared" si="24"/>
        <v>0</v>
      </c>
      <c r="CL26" s="32">
        <f t="shared" si="25"/>
        <v>0</v>
      </c>
      <c r="CZ26" s="3"/>
      <c r="DN26" s="2"/>
    </row>
    <row r="27" spans="1:118" ht="16.149999999999999" customHeight="1" x14ac:dyDescent="0.2">
      <c r="A27" s="1007" t="s">
        <v>42</v>
      </c>
      <c r="B27" s="1008"/>
      <c r="C27" s="1009"/>
      <c r="D27" s="83">
        <f t="shared" si="12"/>
        <v>0</v>
      </c>
      <c r="E27" s="84">
        <f t="shared" si="26"/>
        <v>0</v>
      </c>
      <c r="F27" s="85">
        <f t="shared" si="27"/>
        <v>0</v>
      </c>
      <c r="G27" s="33"/>
      <c r="H27" s="34"/>
      <c r="I27" s="33"/>
      <c r="J27" s="86"/>
      <c r="K27" s="33"/>
      <c r="L27" s="34"/>
      <c r="M27" s="33"/>
      <c r="N27" s="34"/>
      <c r="O27" s="33"/>
      <c r="P27" s="86"/>
      <c r="Q27" s="33"/>
      <c r="R27" s="34"/>
      <c r="S27" s="33"/>
      <c r="T27" s="86"/>
      <c r="U27" s="33"/>
      <c r="V27" s="34"/>
      <c r="W27" s="33"/>
      <c r="X27" s="34"/>
      <c r="Y27" s="33"/>
      <c r="Z27" s="34"/>
      <c r="AA27" s="33"/>
      <c r="AB27" s="34"/>
      <c r="AC27" s="33"/>
      <c r="AD27" s="87"/>
      <c r="AE27" s="34"/>
      <c r="AF27" s="88">
        <v>0</v>
      </c>
      <c r="AG27" s="88"/>
      <c r="AH27" s="88"/>
      <c r="AI27" s="88"/>
      <c r="AJ27" s="88"/>
      <c r="AK27" s="88"/>
      <c r="AL27" s="66" t="str">
        <f t="shared" si="14"/>
        <v/>
      </c>
      <c r="AM27" s="30"/>
      <c r="AN27" s="30"/>
      <c r="AO27" s="30"/>
      <c r="AP27" s="30"/>
      <c r="AQ27" s="30"/>
      <c r="AR27" s="30"/>
      <c r="AS27" s="30"/>
      <c r="AT27" s="30"/>
      <c r="AU27" s="8"/>
      <c r="AV27" s="8"/>
      <c r="AW27" s="8"/>
      <c r="AX27" s="8"/>
      <c r="BT27" s="3"/>
      <c r="BU27" s="3"/>
      <c r="BV27" s="3"/>
      <c r="BW27" s="4"/>
      <c r="CA27" s="31" t="str">
        <f t="shared" si="13"/>
        <v/>
      </c>
      <c r="CB27" s="31" t="str">
        <f t="shared" si="15"/>
        <v/>
      </c>
      <c r="CC27" s="31" t="str">
        <f t="shared" si="16"/>
        <v/>
      </c>
      <c r="CD27" s="31" t="str">
        <f t="shared" si="17"/>
        <v/>
      </c>
      <c r="CE27" s="31" t="str">
        <f t="shared" si="18"/>
        <v/>
      </c>
      <c r="CF27" s="31" t="str">
        <f t="shared" si="19"/>
        <v/>
      </c>
      <c r="CG27" s="32">
        <f t="shared" si="20"/>
        <v>0</v>
      </c>
      <c r="CH27" s="32">
        <f t="shared" si="21"/>
        <v>0</v>
      </c>
      <c r="CI27" s="32">
        <f t="shared" si="22"/>
        <v>0</v>
      </c>
      <c r="CJ27" s="32">
        <f t="shared" si="23"/>
        <v>0</v>
      </c>
      <c r="CK27" s="32">
        <f t="shared" si="24"/>
        <v>0</v>
      </c>
      <c r="CL27" s="32">
        <f t="shared" si="25"/>
        <v>0</v>
      </c>
      <c r="CZ27" s="3"/>
      <c r="DN27" s="2"/>
    </row>
    <row r="28" spans="1:118" ht="16.149999999999999" customHeight="1" x14ac:dyDescent="0.2">
      <c r="A28" s="879" t="s">
        <v>43</v>
      </c>
      <c r="B28" s="880"/>
      <c r="C28" s="881"/>
      <c r="D28" s="89">
        <f t="shared" si="12"/>
        <v>11</v>
      </c>
      <c r="E28" s="90">
        <f t="shared" si="26"/>
        <v>2</v>
      </c>
      <c r="F28" s="91">
        <f t="shared" si="27"/>
        <v>9</v>
      </c>
      <c r="G28" s="24">
        <v>0</v>
      </c>
      <c r="H28" s="62">
        <v>0</v>
      </c>
      <c r="I28" s="24">
        <v>0</v>
      </c>
      <c r="J28" s="63">
        <v>0</v>
      </c>
      <c r="K28" s="24">
        <v>0</v>
      </c>
      <c r="L28" s="62">
        <v>0</v>
      </c>
      <c r="M28" s="24">
        <v>0</v>
      </c>
      <c r="N28" s="62">
        <v>0</v>
      </c>
      <c r="O28" s="24">
        <v>0</v>
      </c>
      <c r="P28" s="63">
        <v>0</v>
      </c>
      <c r="Q28" s="24">
        <v>0</v>
      </c>
      <c r="R28" s="62">
        <v>0</v>
      </c>
      <c r="S28" s="24">
        <v>0</v>
      </c>
      <c r="T28" s="63">
        <v>0</v>
      </c>
      <c r="U28" s="24">
        <v>0</v>
      </c>
      <c r="V28" s="62">
        <v>1</v>
      </c>
      <c r="W28" s="24">
        <v>0</v>
      </c>
      <c r="X28" s="62">
        <v>2</v>
      </c>
      <c r="Y28" s="24">
        <v>1</v>
      </c>
      <c r="Z28" s="62">
        <v>0</v>
      </c>
      <c r="AA28" s="24">
        <v>1</v>
      </c>
      <c r="AB28" s="62">
        <v>5</v>
      </c>
      <c r="AC28" s="24">
        <v>0</v>
      </c>
      <c r="AD28" s="64">
        <v>1</v>
      </c>
      <c r="AE28" s="62">
        <v>0</v>
      </c>
      <c r="AF28" s="65">
        <v>11</v>
      </c>
      <c r="AG28" s="92">
        <v>0</v>
      </c>
      <c r="AH28" s="92">
        <v>0</v>
      </c>
      <c r="AI28" s="92">
        <v>0</v>
      </c>
      <c r="AJ28" s="92">
        <v>0</v>
      </c>
      <c r="AK28" s="92">
        <v>0</v>
      </c>
      <c r="AL28" s="66" t="str">
        <f t="shared" si="14"/>
        <v/>
      </c>
      <c r="AM28" s="30"/>
      <c r="AN28" s="30"/>
      <c r="AO28" s="30"/>
      <c r="AP28" s="30"/>
      <c r="AQ28" s="30"/>
      <c r="AR28" s="30"/>
      <c r="AS28" s="30"/>
      <c r="AT28" s="30"/>
      <c r="AU28" s="8"/>
      <c r="AV28" s="8"/>
      <c r="AW28" s="8"/>
      <c r="AX28" s="8"/>
      <c r="BT28" s="3"/>
      <c r="BU28" s="3"/>
      <c r="BV28" s="3"/>
      <c r="BW28" s="4"/>
      <c r="CA28" s="31" t="str">
        <f t="shared" si="13"/>
        <v/>
      </c>
      <c r="CB28" s="31" t="str">
        <f t="shared" si="15"/>
        <v/>
      </c>
      <c r="CC28" s="31" t="str">
        <f t="shared" si="16"/>
        <v/>
      </c>
      <c r="CD28" s="31" t="str">
        <f t="shared" si="17"/>
        <v/>
      </c>
      <c r="CE28" s="31" t="str">
        <f t="shared" si="18"/>
        <v/>
      </c>
      <c r="CF28" s="31" t="str">
        <f t="shared" si="19"/>
        <v/>
      </c>
      <c r="CG28" s="32">
        <f t="shared" si="20"/>
        <v>0</v>
      </c>
      <c r="CH28" s="32">
        <f t="shared" si="21"/>
        <v>0</v>
      </c>
      <c r="CI28" s="32">
        <f t="shared" si="22"/>
        <v>0</v>
      </c>
      <c r="CJ28" s="32">
        <f t="shared" si="23"/>
        <v>0</v>
      </c>
      <c r="CK28" s="32">
        <f t="shared" si="24"/>
        <v>0</v>
      </c>
      <c r="CL28" s="32">
        <f t="shared" si="25"/>
        <v>0</v>
      </c>
      <c r="CZ28" s="3"/>
      <c r="DN28" s="2"/>
    </row>
    <row r="29" spans="1:118" ht="16.149999999999999" customHeight="1" x14ac:dyDescent="0.2">
      <c r="A29" s="882" t="s">
        <v>44</v>
      </c>
      <c r="B29" s="883"/>
      <c r="C29" s="884"/>
      <c r="D29" s="93">
        <f t="shared" si="12"/>
        <v>0</v>
      </c>
      <c r="E29" s="94">
        <f t="shared" si="26"/>
        <v>0</v>
      </c>
      <c r="F29" s="95">
        <f t="shared" si="27"/>
        <v>0</v>
      </c>
      <c r="G29" s="22"/>
      <c r="H29" s="23"/>
      <c r="I29" s="22"/>
      <c r="J29" s="96"/>
      <c r="K29" s="22"/>
      <c r="L29" s="23"/>
      <c r="M29" s="22"/>
      <c r="N29" s="23"/>
      <c r="O29" s="22"/>
      <c r="P29" s="96"/>
      <c r="Q29" s="22"/>
      <c r="R29" s="23"/>
      <c r="S29" s="22"/>
      <c r="T29" s="96"/>
      <c r="U29" s="22"/>
      <c r="V29" s="23"/>
      <c r="W29" s="22"/>
      <c r="X29" s="23"/>
      <c r="Y29" s="22"/>
      <c r="Z29" s="23"/>
      <c r="AA29" s="22"/>
      <c r="AB29" s="23"/>
      <c r="AC29" s="22"/>
      <c r="AD29" s="73"/>
      <c r="AE29" s="23"/>
      <c r="AF29" s="74">
        <v>0</v>
      </c>
      <c r="AG29" s="74"/>
      <c r="AH29" s="74"/>
      <c r="AI29" s="74"/>
      <c r="AJ29" s="74"/>
      <c r="AK29" s="74"/>
      <c r="AL29" s="66" t="str">
        <f t="shared" si="14"/>
        <v/>
      </c>
      <c r="AM29" s="30"/>
      <c r="AN29" s="30"/>
      <c r="AO29" s="30"/>
      <c r="AP29" s="30"/>
      <c r="AQ29" s="30"/>
      <c r="AR29" s="30"/>
      <c r="AS29" s="30"/>
      <c r="AT29" s="30"/>
      <c r="AU29" s="8"/>
      <c r="AV29" s="8"/>
      <c r="AW29" s="8"/>
      <c r="AX29" s="8"/>
      <c r="BT29" s="3"/>
      <c r="BU29" s="3"/>
      <c r="BV29" s="3"/>
      <c r="BW29" s="4"/>
      <c r="CA29" s="31" t="str">
        <f t="shared" si="13"/>
        <v/>
      </c>
      <c r="CB29" s="31" t="str">
        <f t="shared" si="15"/>
        <v/>
      </c>
      <c r="CC29" s="31" t="str">
        <f t="shared" si="16"/>
        <v/>
      </c>
      <c r="CD29" s="31" t="str">
        <f t="shared" si="17"/>
        <v/>
      </c>
      <c r="CE29" s="31" t="str">
        <f t="shared" si="18"/>
        <v/>
      </c>
      <c r="CF29" s="31" t="str">
        <f t="shared" si="19"/>
        <v/>
      </c>
      <c r="CG29" s="32">
        <f t="shared" si="20"/>
        <v>0</v>
      </c>
      <c r="CH29" s="32">
        <f t="shared" si="21"/>
        <v>0</v>
      </c>
      <c r="CI29" s="32">
        <f t="shared" si="22"/>
        <v>0</v>
      </c>
      <c r="CJ29" s="32">
        <f t="shared" si="23"/>
        <v>0</v>
      </c>
      <c r="CK29" s="32">
        <f t="shared" si="24"/>
        <v>0</v>
      </c>
      <c r="CL29" s="32">
        <f t="shared" si="25"/>
        <v>0</v>
      </c>
      <c r="CZ29" s="3"/>
      <c r="DN29" s="2"/>
    </row>
    <row r="30" spans="1:118" ht="16.149999999999999" customHeight="1" x14ac:dyDescent="0.2">
      <c r="A30" s="882" t="s">
        <v>45</v>
      </c>
      <c r="B30" s="883"/>
      <c r="C30" s="884"/>
      <c r="D30" s="83">
        <f t="shared" ref="D30:D37" si="28">SUM(E30+F30)</f>
        <v>0</v>
      </c>
      <c r="E30" s="84">
        <f t="shared" ref="E30:F33" si="29">SUM(G30+I30+K30+M30+O30+Q30+S30+U30+W30+Y30+AA30+AC30)</f>
        <v>0</v>
      </c>
      <c r="F30" s="85">
        <f t="shared" si="29"/>
        <v>0</v>
      </c>
      <c r="G30" s="33"/>
      <c r="H30" s="34"/>
      <c r="I30" s="33"/>
      <c r="J30" s="86"/>
      <c r="K30" s="33"/>
      <c r="L30" s="34"/>
      <c r="M30" s="33"/>
      <c r="N30" s="34"/>
      <c r="O30" s="33"/>
      <c r="P30" s="86"/>
      <c r="Q30" s="33"/>
      <c r="R30" s="34"/>
      <c r="S30" s="33"/>
      <c r="T30" s="86"/>
      <c r="U30" s="33"/>
      <c r="V30" s="34"/>
      <c r="W30" s="33"/>
      <c r="X30" s="34"/>
      <c r="Y30" s="33"/>
      <c r="Z30" s="34"/>
      <c r="AA30" s="33"/>
      <c r="AB30" s="34"/>
      <c r="AC30" s="33"/>
      <c r="AD30" s="87"/>
      <c r="AE30" s="34"/>
      <c r="AF30" s="88">
        <v>0</v>
      </c>
      <c r="AG30" s="97"/>
      <c r="AH30" s="97"/>
      <c r="AI30" s="97"/>
      <c r="AJ30" s="97"/>
      <c r="AK30" s="97"/>
      <c r="AL30" s="66" t="str">
        <f t="shared" si="14"/>
        <v/>
      </c>
      <c r="AM30" s="30"/>
      <c r="AN30" s="30"/>
      <c r="AO30" s="30"/>
      <c r="AP30" s="30"/>
      <c r="AQ30" s="30"/>
      <c r="AR30" s="30"/>
      <c r="AS30" s="30"/>
      <c r="AT30" s="30"/>
      <c r="AU30" s="8"/>
      <c r="AV30" s="8"/>
      <c r="AW30" s="8"/>
      <c r="AX30" s="8"/>
      <c r="BT30" s="3"/>
      <c r="BU30" s="3"/>
      <c r="BV30" s="3"/>
      <c r="BW30" s="4"/>
      <c r="CA30" s="31" t="str">
        <f t="shared" si="13"/>
        <v/>
      </c>
      <c r="CB30" s="31" t="str">
        <f t="shared" si="15"/>
        <v/>
      </c>
      <c r="CC30" s="31" t="str">
        <f t="shared" si="16"/>
        <v/>
      </c>
      <c r="CD30" s="31" t="str">
        <f t="shared" si="17"/>
        <v/>
      </c>
      <c r="CE30" s="31" t="str">
        <f t="shared" si="18"/>
        <v/>
      </c>
      <c r="CF30" s="31" t="str">
        <f t="shared" si="19"/>
        <v/>
      </c>
      <c r="CG30" s="32">
        <f t="shared" si="20"/>
        <v>0</v>
      </c>
      <c r="CH30" s="32">
        <f t="shared" si="21"/>
        <v>0</v>
      </c>
      <c r="CI30" s="32">
        <f t="shared" si="22"/>
        <v>0</v>
      </c>
      <c r="CJ30" s="32">
        <f t="shared" si="23"/>
        <v>0</v>
      </c>
      <c r="CK30" s="32">
        <f t="shared" si="24"/>
        <v>0</v>
      </c>
      <c r="CL30" s="32">
        <f t="shared" si="25"/>
        <v>0</v>
      </c>
      <c r="CZ30" s="3"/>
      <c r="DN30" s="2"/>
    </row>
    <row r="31" spans="1:118" ht="16.149999999999999" customHeight="1" x14ac:dyDescent="0.2">
      <c r="A31" s="882" t="s">
        <v>46</v>
      </c>
      <c r="B31" s="883"/>
      <c r="C31" s="884"/>
      <c r="D31" s="83">
        <f t="shared" si="28"/>
        <v>0</v>
      </c>
      <c r="E31" s="84">
        <f t="shared" si="29"/>
        <v>0</v>
      </c>
      <c r="F31" s="85">
        <f t="shared" si="29"/>
        <v>0</v>
      </c>
      <c r="G31" s="33"/>
      <c r="H31" s="34"/>
      <c r="I31" s="33"/>
      <c r="J31" s="86"/>
      <c r="K31" s="33"/>
      <c r="L31" s="34"/>
      <c r="M31" s="33"/>
      <c r="N31" s="34"/>
      <c r="O31" s="33"/>
      <c r="P31" s="86"/>
      <c r="Q31" s="33"/>
      <c r="R31" s="34"/>
      <c r="S31" s="33"/>
      <c r="T31" s="86"/>
      <c r="U31" s="33"/>
      <c r="V31" s="34"/>
      <c r="W31" s="33"/>
      <c r="X31" s="34"/>
      <c r="Y31" s="33"/>
      <c r="Z31" s="34"/>
      <c r="AA31" s="33"/>
      <c r="AB31" s="34"/>
      <c r="AC31" s="33"/>
      <c r="AD31" s="87"/>
      <c r="AE31" s="34"/>
      <c r="AF31" s="88">
        <v>0</v>
      </c>
      <c r="AG31" s="97"/>
      <c r="AH31" s="97"/>
      <c r="AI31" s="97"/>
      <c r="AJ31" s="97"/>
      <c r="AK31" s="97"/>
      <c r="AL31" s="66" t="str">
        <f t="shared" si="14"/>
        <v/>
      </c>
      <c r="AM31" s="30"/>
      <c r="AN31" s="30"/>
      <c r="AO31" s="30"/>
      <c r="AP31" s="30"/>
      <c r="AQ31" s="30"/>
      <c r="AR31" s="30"/>
      <c r="AS31" s="30"/>
      <c r="AT31" s="30"/>
      <c r="AU31" s="8"/>
      <c r="AV31" s="8"/>
      <c r="AW31" s="8"/>
      <c r="AX31" s="8"/>
      <c r="BT31" s="3"/>
      <c r="BU31" s="3"/>
      <c r="BV31" s="3"/>
      <c r="BW31" s="4"/>
      <c r="CA31" s="31" t="str">
        <f t="shared" si="13"/>
        <v/>
      </c>
      <c r="CB31" s="31" t="str">
        <f t="shared" si="15"/>
        <v/>
      </c>
      <c r="CC31" s="31" t="str">
        <f t="shared" si="16"/>
        <v/>
      </c>
      <c r="CD31" s="31" t="str">
        <f t="shared" si="17"/>
        <v/>
      </c>
      <c r="CE31" s="31" t="str">
        <f t="shared" si="18"/>
        <v/>
      </c>
      <c r="CF31" s="31" t="str">
        <f t="shared" si="19"/>
        <v/>
      </c>
      <c r="CG31" s="32">
        <f t="shared" si="20"/>
        <v>0</v>
      </c>
      <c r="CH31" s="32">
        <f t="shared" si="21"/>
        <v>0</v>
      </c>
      <c r="CI31" s="32">
        <f t="shared" si="22"/>
        <v>0</v>
      </c>
      <c r="CJ31" s="32">
        <f t="shared" si="23"/>
        <v>0</v>
      </c>
      <c r="CK31" s="32">
        <f t="shared" si="24"/>
        <v>0</v>
      </c>
      <c r="CL31" s="32">
        <f t="shared" si="25"/>
        <v>0</v>
      </c>
      <c r="CZ31" s="3"/>
      <c r="DN31" s="2"/>
    </row>
    <row r="32" spans="1:118" ht="16.149999999999999" customHeight="1" x14ac:dyDescent="0.2">
      <c r="A32" s="882" t="s">
        <v>47</v>
      </c>
      <c r="B32" s="883"/>
      <c r="C32" s="884"/>
      <c r="D32" s="83">
        <f t="shared" si="28"/>
        <v>0</v>
      </c>
      <c r="E32" s="84">
        <f t="shared" si="29"/>
        <v>0</v>
      </c>
      <c r="F32" s="85">
        <f t="shared" si="29"/>
        <v>0</v>
      </c>
      <c r="G32" s="33"/>
      <c r="H32" s="34"/>
      <c r="I32" s="33"/>
      <c r="J32" s="86"/>
      <c r="K32" s="33"/>
      <c r="L32" s="34"/>
      <c r="M32" s="33"/>
      <c r="N32" s="34"/>
      <c r="O32" s="33"/>
      <c r="P32" s="86"/>
      <c r="Q32" s="33"/>
      <c r="R32" s="34"/>
      <c r="S32" s="33"/>
      <c r="T32" s="86"/>
      <c r="U32" s="33"/>
      <c r="V32" s="34"/>
      <c r="W32" s="33"/>
      <c r="X32" s="34"/>
      <c r="Y32" s="33"/>
      <c r="Z32" s="34"/>
      <c r="AA32" s="33"/>
      <c r="AB32" s="34"/>
      <c r="AC32" s="33"/>
      <c r="AD32" s="87"/>
      <c r="AE32" s="34"/>
      <c r="AF32" s="88">
        <v>0</v>
      </c>
      <c r="AG32" s="97"/>
      <c r="AH32" s="97"/>
      <c r="AI32" s="97"/>
      <c r="AJ32" s="97"/>
      <c r="AK32" s="97"/>
      <c r="AL32" s="66" t="str">
        <f t="shared" si="14"/>
        <v/>
      </c>
      <c r="AM32" s="30"/>
      <c r="AN32" s="30"/>
      <c r="AO32" s="30"/>
      <c r="AP32" s="30"/>
      <c r="AQ32" s="30"/>
      <c r="AR32" s="30"/>
      <c r="AS32" s="30"/>
      <c r="AT32" s="30"/>
      <c r="AU32" s="8"/>
      <c r="AV32" s="8"/>
      <c r="AW32" s="8"/>
      <c r="AX32" s="8"/>
      <c r="BT32" s="3"/>
      <c r="BU32" s="3"/>
      <c r="BV32" s="3"/>
      <c r="BW32" s="4"/>
      <c r="CA32" s="31" t="str">
        <f t="shared" si="13"/>
        <v/>
      </c>
      <c r="CB32" s="31" t="str">
        <f t="shared" si="15"/>
        <v/>
      </c>
      <c r="CC32" s="31" t="str">
        <f t="shared" si="16"/>
        <v/>
      </c>
      <c r="CD32" s="31" t="str">
        <f t="shared" si="17"/>
        <v/>
      </c>
      <c r="CE32" s="31" t="str">
        <f t="shared" si="18"/>
        <v/>
      </c>
      <c r="CF32" s="31" t="str">
        <f t="shared" si="19"/>
        <v/>
      </c>
      <c r="CG32" s="32">
        <f t="shared" si="20"/>
        <v>0</v>
      </c>
      <c r="CH32" s="32">
        <f t="shared" si="21"/>
        <v>0</v>
      </c>
      <c r="CI32" s="32">
        <f t="shared" si="22"/>
        <v>0</v>
      </c>
      <c r="CJ32" s="32">
        <f t="shared" si="23"/>
        <v>0</v>
      </c>
      <c r="CK32" s="32">
        <f t="shared" si="24"/>
        <v>0</v>
      </c>
      <c r="CL32" s="32">
        <f t="shared" si="25"/>
        <v>0</v>
      </c>
      <c r="CZ32" s="3"/>
      <c r="DN32" s="2"/>
    </row>
    <row r="33" spans="1:118" ht="16.149999999999999" customHeight="1" x14ac:dyDescent="0.2">
      <c r="A33" s="882" t="s">
        <v>48</v>
      </c>
      <c r="B33" s="883"/>
      <c r="C33" s="884"/>
      <c r="D33" s="83">
        <f t="shared" si="28"/>
        <v>0</v>
      </c>
      <c r="E33" s="84">
        <f t="shared" si="29"/>
        <v>0</v>
      </c>
      <c r="F33" s="85">
        <f t="shared" si="29"/>
        <v>0</v>
      </c>
      <c r="G33" s="33"/>
      <c r="H33" s="34"/>
      <c r="I33" s="33"/>
      <c r="J33" s="86"/>
      <c r="K33" s="33"/>
      <c r="L33" s="34"/>
      <c r="M33" s="33"/>
      <c r="N33" s="34"/>
      <c r="O33" s="33"/>
      <c r="P33" s="86"/>
      <c r="Q33" s="33"/>
      <c r="R33" s="34"/>
      <c r="S33" s="33"/>
      <c r="T33" s="86"/>
      <c r="U33" s="33"/>
      <c r="V33" s="34"/>
      <c r="W33" s="33"/>
      <c r="X33" s="34"/>
      <c r="Y33" s="33"/>
      <c r="Z33" s="34"/>
      <c r="AA33" s="33"/>
      <c r="AB33" s="34"/>
      <c r="AC33" s="33"/>
      <c r="AD33" s="87"/>
      <c r="AE33" s="34"/>
      <c r="AF33" s="88">
        <v>0</v>
      </c>
      <c r="AG33" s="97"/>
      <c r="AH33" s="97"/>
      <c r="AI33" s="97"/>
      <c r="AJ33" s="97"/>
      <c r="AK33" s="97"/>
      <c r="AL33" s="66" t="str">
        <f t="shared" si="14"/>
        <v/>
      </c>
      <c r="AM33" s="30"/>
      <c r="AN33" s="30"/>
      <c r="AO33" s="30"/>
      <c r="AP33" s="30"/>
      <c r="AQ33" s="30"/>
      <c r="AR33" s="30"/>
      <c r="AS33" s="30"/>
      <c r="AT33" s="30"/>
      <c r="AU33" s="8"/>
      <c r="AV33" s="8"/>
      <c r="AW33" s="8"/>
      <c r="AX33" s="8"/>
      <c r="BT33" s="3"/>
      <c r="BU33" s="3"/>
      <c r="BV33" s="3"/>
      <c r="BW33" s="4"/>
      <c r="CA33" s="31" t="str">
        <f t="shared" si="13"/>
        <v/>
      </c>
      <c r="CB33" s="31" t="str">
        <f t="shared" si="15"/>
        <v/>
      </c>
      <c r="CC33" s="31" t="str">
        <f t="shared" si="16"/>
        <v/>
      </c>
      <c r="CD33" s="31" t="str">
        <f t="shared" si="17"/>
        <v/>
      </c>
      <c r="CE33" s="31" t="str">
        <f t="shared" si="18"/>
        <v/>
      </c>
      <c r="CF33" s="31" t="str">
        <f t="shared" si="19"/>
        <v/>
      </c>
      <c r="CG33" s="32">
        <f t="shared" si="20"/>
        <v>0</v>
      </c>
      <c r="CH33" s="32">
        <f t="shared" si="21"/>
        <v>0</v>
      </c>
      <c r="CI33" s="32">
        <f t="shared" si="22"/>
        <v>0</v>
      </c>
      <c r="CJ33" s="32">
        <f t="shared" si="23"/>
        <v>0</v>
      </c>
      <c r="CK33" s="32">
        <f t="shared" si="24"/>
        <v>0</v>
      </c>
      <c r="CL33" s="32">
        <f t="shared" si="25"/>
        <v>0</v>
      </c>
      <c r="CZ33" s="3"/>
      <c r="DN33" s="2"/>
    </row>
    <row r="34" spans="1:118" ht="16.149999999999999" customHeight="1" x14ac:dyDescent="0.2">
      <c r="A34" s="882" t="s">
        <v>49</v>
      </c>
      <c r="B34" s="883"/>
      <c r="C34" s="884"/>
      <c r="D34" s="83">
        <f t="shared" si="28"/>
        <v>0</v>
      </c>
      <c r="E34" s="84">
        <f>SUM(Q34+S34+U34+W34+Y34+AA34+AC34)</f>
        <v>0</v>
      </c>
      <c r="F34" s="85">
        <f>SUM(R34+T34+V34+X34+Z34+AB34+AD34)</f>
        <v>0</v>
      </c>
      <c r="G34" s="98"/>
      <c r="H34" s="99"/>
      <c r="I34" s="98"/>
      <c r="J34" s="100"/>
      <c r="K34" s="98"/>
      <c r="L34" s="100"/>
      <c r="M34" s="98"/>
      <c r="N34" s="100"/>
      <c r="O34" s="98"/>
      <c r="P34" s="100"/>
      <c r="Q34" s="33"/>
      <c r="R34" s="34"/>
      <c r="S34" s="33"/>
      <c r="T34" s="86"/>
      <c r="U34" s="33"/>
      <c r="V34" s="34"/>
      <c r="W34" s="33"/>
      <c r="X34" s="34"/>
      <c r="Y34" s="33"/>
      <c r="Z34" s="34"/>
      <c r="AA34" s="33"/>
      <c r="AB34" s="34"/>
      <c r="AC34" s="33"/>
      <c r="AD34" s="87"/>
      <c r="AE34" s="34"/>
      <c r="AF34" s="88">
        <v>0</v>
      </c>
      <c r="AG34" s="97"/>
      <c r="AH34" s="97"/>
      <c r="AI34" s="97"/>
      <c r="AJ34" s="97"/>
      <c r="AK34" s="97"/>
      <c r="AL34" s="66" t="str">
        <f t="shared" si="14"/>
        <v/>
      </c>
      <c r="AM34" s="30"/>
      <c r="AN34" s="30"/>
      <c r="AO34" s="30"/>
      <c r="AP34" s="30"/>
      <c r="AQ34" s="30"/>
      <c r="AR34" s="30"/>
      <c r="AS34" s="30"/>
      <c r="AT34" s="30"/>
      <c r="AU34" s="8"/>
      <c r="AV34" s="8"/>
      <c r="AW34" s="8"/>
      <c r="AX34" s="8"/>
      <c r="BT34" s="3"/>
      <c r="BU34" s="3"/>
      <c r="BV34" s="3"/>
      <c r="BW34" s="4"/>
      <c r="CA34" s="31" t="str">
        <f t="shared" si="13"/>
        <v/>
      </c>
      <c r="CB34" s="31" t="str">
        <f t="shared" si="15"/>
        <v/>
      </c>
      <c r="CC34" s="31" t="str">
        <f t="shared" si="16"/>
        <v/>
      </c>
      <c r="CD34" s="31" t="str">
        <f t="shared" si="17"/>
        <v/>
      </c>
      <c r="CE34" s="31" t="str">
        <f t="shared" si="18"/>
        <v/>
      </c>
      <c r="CF34" s="31" t="str">
        <f t="shared" si="19"/>
        <v/>
      </c>
      <c r="CG34" s="32">
        <f t="shared" si="20"/>
        <v>0</v>
      </c>
      <c r="CH34" s="32">
        <f t="shared" si="21"/>
        <v>0</v>
      </c>
      <c r="CI34" s="32">
        <f t="shared" si="22"/>
        <v>0</v>
      </c>
      <c r="CJ34" s="32">
        <f t="shared" si="23"/>
        <v>0</v>
      </c>
      <c r="CK34" s="32">
        <f t="shared" si="24"/>
        <v>0</v>
      </c>
      <c r="CL34" s="32">
        <f t="shared" si="25"/>
        <v>0</v>
      </c>
      <c r="CZ34" s="3"/>
      <c r="DN34" s="2"/>
    </row>
    <row r="35" spans="1:118" ht="16.149999999999999" customHeight="1" x14ac:dyDescent="0.2">
      <c r="A35" s="868"/>
      <c r="B35" s="869"/>
      <c r="C35" s="870"/>
      <c r="D35" s="101"/>
      <c r="E35" s="102"/>
      <c r="F35" s="103"/>
      <c r="G35" s="104"/>
      <c r="H35" s="105"/>
      <c r="I35" s="104"/>
      <c r="J35" s="106"/>
      <c r="K35" s="104"/>
      <c r="L35" s="105"/>
      <c r="M35" s="104"/>
      <c r="N35" s="105"/>
      <c r="O35" s="104"/>
      <c r="P35" s="106"/>
      <c r="Q35" s="104"/>
      <c r="R35" s="105"/>
      <c r="S35" s="104"/>
      <c r="T35" s="106"/>
      <c r="U35" s="104"/>
      <c r="V35" s="105"/>
      <c r="W35" s="104"/>
      <c r="X35" s="105"/>
      <c r="Y35" s="104"/>
      <c r="Z35" s="105"/>
      <c r="AA35" s="104"/>
      <c r="AB35" s="105"/>
      <c r="AC35" s="104"/>
      <c r="AD35" s="107"/>
      <c r="AE35" s="105"/>
      <c r="AF35" s="108"/>
      <c r="AG35" s="109"/>
      <c r="AH35" s="109"/>
      <c r="AI35" s="109"/>
      <c r="AJ35" s="109"/>
      <c r="AK35" s="109"/>
      <c r="AL35" s="66" t="str">
        <f t="shared" si="14"/>
        <v/>
      </c>
      <c r="AM35" s="30"/>
      <c r="AN35" s="30"/>
      <c r="AO35" s="30"/>
      <c r="AP35" s="30"/>
      <c r="AQ35" s="30"/>
      <c r="AR35" s="30"/>
      <c r="AS35" s="30"/>
      <c r="AT35" s="30"/>
      <c r="AU35" s="8"/>
      <c r="AV35" s="8"/>
      <c r="AW35" s="8"/>
      <c r="AX35" s="8"/>
      <c r="BT35" s="3"/>
      <c r="BU35" s="3"/>
      <c r="BV35" s="3"/>
      <c r="BW35" s="4"/>
      <c r="CA35" s="31" t="str">
        <f t="shared" si="13"/>
        <v/>
      </c>
      <c r="CB35" s="31" t="str">
        <f t="shared" si="15"/>
        <v/>
      </c>
      <c r="CC35" s="31" t="str">
        <f t="shared" si="16"/>
        <v/>
      </c>
      <c r="CD35" s="31" t="str">
        <f t="shared" si="17"/>
        <v/>
      </c>
      <c r="CE35" s="31" t="str">
        <f t="shared" si="18"/>
        <v/>
      </c>
      <c r="CF35" s="31" t="str">
        <f t="shared" si="19"/>
        <v/>
      </c>
      <c r="CG35" s="32">
        <f t="shared" si="20"/>
        <v>0</v>
      </c>
      <c r="CH35" s="32">
        <f t="shared" si="21"/>
        <v>0</v>
      </c>
      <c r="CI35" s="32">
        <f t="shared" si="22"/>
        <v>0</v>
      </c>
      <c r="CJ35" s="32">
        <f t="shared" si="23"/>
        <v>0</v>
      </c>
      <c r="CK35" s="32">
        <f t="shared" si="24"/>
        <v>0</v>
      </c>
      <c r="CL35" s="32">
        <f t="shared" si="25"/>
        <v>0</v>
      </c>
      <c r="CZ35" s="3"/>
      <c r="DN35" s="2"/>
    </row>
    <row r="36" spans="1:118" ht="16.149999999999999" customHeight="1" x14ac:dyDescent="0.2">
      <c r="A36" s="882" t="s">
        <v>50</v>
      </c>
      <c r="B36" s="883"/>
      <c r="C36" s="884"/>
      <c r="D36" s="83">
        <f t="shared" si="28"/>
        <v>0</v>
      </c>
      <c r="E36" s="84">
        <f t="shared" ref="E36:F37" si="30">SUM(G36+I36+K36+M36+O36+Q36+S36+U36+W36+Y36+AA36+AC36)</f>
        <v>0</v>
      </c>
      <c r="F36" s="85">
        <f t="shared" si="30"/>
        <v>0</v>
      </c>
      <c r="G36" s="33"/>
      <c r="H36" s="34"/>
      <c r="I36" s="33"/>
      <c r="J36" s="86"/>
      <c r="K36" s="33"/>
      <c r="L36" s="34"/>
      <c r="M36" s="33"/>
      <c r="N36" s="34"/>
      <c r="O36" s="33"/>
      <c r="P36" s="86"/>
      <c r="Q36" s="33"/>
      <c r="R36" s="34"/>
      <c r="S36" s="33"/>
      <c r="T36" s="86"/>
      <c r="U36" s="33"/>
      <c r="V36" s="34"/>
      <c r="W36" s="33"/>
      <c r="X36" s="34"/>
      <c r="Y36" s="33"/>
      <c r="Z36" s="34"/>
      <c r="AA36" s="33"/>
      <c r="AB36" s="34"/>
      <c r="AC36" s="33"/>
      <c r="AD36" s="87"/>
      <c r="AE36" s="34"/>
      <c r="AF36" s="88">
        <v>0</v>
      </c>
      <c r="AG36" s="97"/>
      <c r="AH36" s="97"/>
      <c r="AI36" s="97"/>
      <c r="AJ36" s="97"/>
      <c r="AK36" s="97"/>
      <c r="AL36" s="66" t="str">
        <f t="shared" si="14"/>
        <v/>
      </c>
      <c r="AM36" s="30"/>
      <c r="AN36" s="30"/>
      <c r="AO36" s="30"/>
      <c r="AP36" s="30"/>
      <c r="AQ36" s="30"/>
      <c r="AR36" s="30"/>
      <c r="AS36" s="30"/>
      <c r="AT36" s="30"/>
      <c r="AU36" s="8"/>
      <c r="AV36" s="8"/>
      <c r="AW36" s="8"/>
      <c r="AX36" s="8"/>
      <c r="BT36" s="3"/>
      <c r="BU36" s="3"/>
      <c r="BV36" s="3"/>
      <c r="BW36" s="4"/>
      <c r="CA36" s="31" t="str">
        <f t="shared" si="13"/>
        <v/>
      </c>
      <c r="CB36" s="31" t="str">
        <f t="shared" si="15"/>
        <v/>
      </c>
      <c r="CC36" s="31" t="str">
        <f t="shared" si="16"/>
        <v/>
      </c>
      <c r="CD36" s="31" t="str">
        <f t="shared" si="17"/>
        <v/>
      </c>
      <c r="CE36" s="31" t="str">
        <f t="shared" si="18"/>
        <v/>
      </c>
      <c r="CF36" s="31" t="str">
        <f t="shared" si="19"/>
        <v/>
      </c>
      <c r="CG36" s="32">
        <f t="shared" si="20"/>
        <v>0</v>
      </c>
      <c r="CH36" s="32">
        <f t="shared" si="21"/>
        <v>0</v>
      </c>
      <c r="CI36" s="32">
        <f t="shared" si="22"/>
        <v>0</v>
      </c>
      <c r="CJ36" s="32">
        <f t="shared" si="23"/>
        <v>0</v>
      </c>
      <c r="CK36" s="32">
        <f t="shared" si="24"/>
        <v>0</v>
      </c>
      <c r="CL36" s="32">
        <f t="shared" si="25"/>
        <v>0</v>
      </c>
      <c r="CZ36" s="3"/>
      <c r="DN36" s="2"/>
    </row>
    <row r="37" spans="1:118" ht="16.149999999999999" customHeight="1" x14ac:dyDescent="0.2">
      <c r="A37" s="1004" t="s">
        <v>51</v>
      </c>
      <c r="B37" s="1005"/>
      <c r="C37" s="1006"/>
      <c r="D37" s="110">
        <f t="shared" si="28"/>
        <v>410</v>
      </c>
      <c r="E37" s="111">
        <f t="shared" si="30"/>
        <v>91</v>
      </c>
      <c r="F37" s="112">
        <f t="shared" si="30"/>
        <v>319</v>
      </c>
      <c r="G37" s="113">
        <v>0</v>
      </c>
      <c r="H37" s="114">
        <v>0</v>
      </c>
      <c r="I37" s="115">
        <v>0</v>
      </c>
      <c r="J37" s="116">
        <v>0</v>
      </c>
      <c r="K37" s="113">
        <v>0</v>
      </c>
      <c r="L37" s="114">
        <v>0</v>
      </c>
      <c r="M37" s="113">
        <v>1</v>
      </c>
      <c r="N37" s="114">
        <v>0</v>
      </c>
      <c r="O37" s="113">
        <v>3</v>
      </c>
      <c r="P37" s="116">
        <v>1</v>
      </c>
      <c r="Q37" s="113">
        <v>1</v>
      </c>
      <c r="R37" s="114">
        <v>7</v>
      </c>
      <c r="S37" s="113">
        <v>5</v>
      </c>
      <c r="T37" s="116">
        <v>3</v>
      </c>
      <c r="U37" s="113">
        <v>4</v>
      </c>
      <c r="V37" s="114">
        <v>9</v>
      </c>
      <c r="W37" s="113">
        <v>13</v>
      </c>
      <c r="X37" s="114">
        <v>9</v>
      </c>
      <c r="Y37" s="113">
        <v>10</v>
      </c>
      <c r="Z37" s="114">
        <v>21</v>
      </c>
      <c r="AA37" s="113">
        <v>44</v>
      </c>
      <c r="AB37" s="114">
        <v>252</v>
      </c>
      <c r="AC37" s="113">
        <v>10</v>
      </c>
      <c r="AD37" s="117">
        <v>17</v>
      </c>
      <c r="AE37" s="114">
        <v>13</v>
      </c>
      <c r="AF37" s="114">
        <v>410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66" t="str">
        <f t="shared" si="14"/>
        <v/>
      </c>
      <c r="AM37" s="30"/>
      <c r="AN37" s="30"/>
      <c r="AO37" s="30"/>
      <c r="AP37" s="30"/>
      <c r="AQ37" s="30"/>
      <c r="AR37" s="30"/>
      <c r="AS37" s="30"/>
      <c r="AT37" s="30"/>
      <c r="AU37" s="8"/>
      <c r="AV37" s="8"/>
      <c r="AW37" s="8"/>
      <c r="AX37" s="8"/>
      <c r="BT37" s="3"/>
      <c r="BU37" s="3"/>
      <c r="BV37" s="3"/>
      <c r="BW37" s="4"/>
      <c r="CA37" s="31" t="str">
        <f t="shared" si="13"/>
        <v/>
      </c>
      <c r="CB37" s="31" t="str">
        <f t="shared" si="15"/>
        <v/>
      </c>
      <c r="CC37" s="31" t="str">
        <f t="shared" si="16"/>
        <v/>
      </c>
      <c r="CD37" s="31" t="str">
        <f t="shared" si="17"/>
        <v/>
      </c>
      <c r="CE37" s="31" t="str">
        <f t="shared" si="18"/>
        <v/>
      </c>
      <c r="CF37" s="31" t="str">
        <f t="shared" si="19"/>
        <v/>
      </c>
      <c r="CG37" s="32">
        <f t="shared" si="20"/>
        <v>0</v>
      </c>
      <c r="CH37" s="32">
        <f t="shared" si="21"/>
        <v>0</v>
      </c>
      <c r="CI37" s="32">
        <f t="shared" si="22"/>
        <v>0</v>
      </c>
      <c r="CJ37" s="32">
        <f t="shared" si="23"/>
        <v>0</v>
      </c>
      <c r="CK37" s="32">
        <f t="shared" si="24"/>
        <v>0</v>
      </c>
      <c r="CL37" s="32">
        <f t="shared" si="25"/>
        <v>0</v>
      </c>
      <c r="CZ37" s="3"/>
      <c r="DN37" s="2"/>
    </row>
    <row r="38" spans="1:118" ht="16.149999999999999" customHeight="1" x14ac:dyDescent="0.2">
      <c r="A38" s="1055" t="s">
        <v>52</v>
      </c>
      <c r="B38" s="1055"/>
      <c r="C38" s="1055"/>
      <c r="D38" s="118">
        <f t="shared" ref="D38:AK38" si="31">SUM(D19:D37)</f>
        <v>447</v>
      </c>
      <c r="E38" s="119">
        <f t="shared" si="31"/>
        <v>103</v>
      </c>
      <c r="F38" s="120">
        <f t="shared" si="31"/>
        <v>344</v>
      </c>
      <c r="G38" s="118">
        <f t="shared" si="31"/>
        <v>0</v>
      </c>
      <c r="H38" s="120">
        <f t="shared" si="31"/>
        <v>0</v>
      </c>
      <c r="I38" s="118">
        <f t="shared" si="31"/>
        <v>0</v>
      </c>
      <c r="J38" s="120">
        <f t="shared" si="31"/>
        <v>0</v>
      </c>
      <c r="K38" s="118">
        <f t="shared" si="31"/>
        <v>0</v>
      </c>
      <c r="L38" s="120">
        <f t="shared" si="31"/>
        <v>0</v>
      </c>
      <c r="M38" s="118">
        <f t="shared" si="31"/>
        <v>1</v>
      </c>
      <c r="N38" s="120">
        <f t="shared" si="31"/>
        <v>0</v>
      </c>
      <c r="O38" s="118">
        <f t="shared" si="31"/>
        <v>3</v>
      </c>
      <c r="P38" s="120">
        <f t="shared" si="31"/>
        <v>1</v>
      </c>
      <c r="Q38" s="118">
        <f t="shared" si="31"/>
        <v>3</v>
      </c>
      <c r="R38" s="120">
        <f t="shared" si="31"/>
        <v>7</v>
      </c>
      <c r="S38" s="118">
        <f t="shared" si="31"/>
        <v>5</v>
      </c>
      <c r="T38" s="120">
        <f t="shared" si="31"/>
        <v>3</v>
      </c>
      <c r="U38" s="118">
        <f t="shared" si="31"/>
        <v>4</v>
      </c>
      <c r="V38" s="120">
        <f t="shared" si="31"/>
        <v>10</v>
      </c>
      <c r="W38" s="118">
        <f t="shared" si="31"/>
        <v>21</v>
      </c>
      <c r="X38" s="120">
        <f t="shared" si="31"/>
        <v>14</v>
      </c>
      <c r="Y38" s="118">
        <f t="shared" si="31"/>
        <v>11</v>
      </c>
      <c r="Z38" s="120">
        <f t="shared" si="31"/>
        <v>21</v>
      </c>
      <c r="AA38" s="118">
        <f t="shared" si="31"/>
        <v>45</v>
      </c>
      <c r="AB38" s="120">
        <f t="shared" si="31"/>
        <v>269</v>
      </c>
      <c r="AC38" s="118">
        <f t="shared" si="31"/>
        <v>10</v>
      </c>
      <c r="AD38" s="120">
        <f t="shared" si="31"/>
        <v>19</v>
      </c>
      <c r="AE38" s="121">
        <f t="shared" si="31"/>
        <v>13</v>
      </c>
      <c r="AF38" s="121">
        <f t="shared" si="31"/>
        <v>447</v>
      </c>
      <c r="AG38" s="121">
        <f t="shared" si="31"/>
        <v>0</v>
      </c>
      <c r="AH38" s="121">
        <f t="shared" si="31"/>
        <v>0</v>
      </c>
      <c r="AI38" s="121">
        <f t="shared" si="31"/>
        <v>0</v>
      </c>
      <c r="AJ38" s="121">
        <f t="shared" si="31"/>
        <v>0</v>
      </c>
      <c r="AK38" s="121">
        <f t="shared" si="31"/>
        <v>0</v>
      </c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BT38" s="3"/>
      <c r="BU38" s="3"/>
      <c r="BV38" s="3"/>
      <c r="BW38" s="4"/>
      <c r="CG38" s="13"/>
      <c r="CH38" s="13"/>
      <c r="CI38" s="13"/>
      <c r="CJ38" s="13"/>
      <c r="CK38" s="13"/>
      <c r="CZ38" s="3"/>
      <c r="DN38" s="2"/>
    </row>
    <row r="39" spans="1:118" ht="31.9" customHeight="1" x14ac:dyDescent="0.2">
      <c r="A39" s="122" t="s">
        <v>53</v>
      </c>
      <c r="B39" s="123"/>
      <c r="C39" s="123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5"/>
      <c r="Q39" s="125"/>
      <c r="R39" s="125"/>
      <c r="S39" s="49"/>
      <c r="T39" s="49"/>
      <c r="U39" s="126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BU39" s="3"/>
      <c r="BV39" s="3"/>
      <c r="BW39" s="3"/>
      <c r="CG39" s="13"/>
      <c r="CH39" s="13"/>
      <c r="CI39" s="13"/>
      <c r="CJ39" s="13"/>
      <c r="CK39" s="13"/>
      <c r="CL39" s="13"/>
    </row>
    <row r="40" spans="1:118" ht="26.25" customHeight="1" x14ac:dyDescent="0.2">
      <c r="A40" s="1090" t="s">
        <v>54</v>
      </c>
      <c r="B40" s="1091"/>
      <c r="C40" s="1091"/>
      <c r="D40" s="1090" t="s">
        <v>55</v>
      </c>
      <c r="E40" s="1091"/>
      <c r="F40" s="903"/>
      <c r="G40" s="940" t="s">
        <v>56</v>
      </c>
      <c r="H40" s="942"/>
      <c r="I40" s="942"/>
      <c r="J40" s="942"/>
      <c r="K40" s="942"/>
      <c r="L40" s="942"/>
      <c r="M40" s="942"/>
      <c r="N40" s="942"/>
      <c r="O40" s="942"/>
      <c r="P40" s="942"/>
      <c r="Q40" s="942"/>
      <c r="R40" s="942"/>
      <c r="S40" s="942"/>
      <c r="T40" s="942"/>
      <c r="U40" s="942"/>
      <c r="V40" s="942"/>
      <c r="W40" s="942"/>
      <c r="X40" s="942"/>
      <c r="Y40" s="942"/>
      <c r="Z40" s="942"/>
      <c r="AA40" s="942"/>
      <c r="AB40" s="942"/>
      <c r="AC40" s="942"/>
      <c r="AD40" s="962"/>
      <c r="AE40" s="1093" t="s">
        <v>6</v>
      </c>
      <c r="AF40" s="896" t="s">
        <v>7</v>
      </c>
      <c r="AG40" s="896" t="s">
        <v>8</v>
      </c>
      <c r="AH40" s="985" t="s">
        <v>9</v>
      </c>
      <c r="AI40" s="985" t="s">
        <v>10</v>
      </c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BU40" s="3"/>
      <c r="BV40" s="3"/>
      <c r="BW40" s="3"/>
      <c r="CG40" s="13"/>
      <c r="CH40" s="13"/>
      <c r="CI40" s="13"/>
      <c r="CJ40" s="13"/>
      <c r="CK40" s="13"/>
      <c r="CL40" s="13"/>
    </row>
    <row r="41" spans="1:118" ht="27" customHeight="1" x14ac:dyDescent="0.2">
      <c r="A41" s="1041"/>
      <c r="B41" s="1042"/>
      <c r="C41" s="1043"/>
      <c r="D41" s="1045"/>
      <c r="E41" s="1046"/>
      <c r="F41" s="1092"/>
      <c r="G41" s="1037" t="s">
        <v>11</v>
      </c>
      <c r="H41" s="1038"/>
      <c r="I41" s="942" t="s">
        <v>12</v>
      </c>
      <c r="J41" s="942"/>
      <c r="K41" s="940" t="s">
        <v>13</v>
      </c>
      <c r="L41" s="941"/>
      <c r="M41" s="940" t="s">
        <v>14</v>
      </c>
      <c r="N41" s="941"/>
      <c r="O41" s="940" t="s">
        <v>15</v>
      </c>
      <c r="P41" s="941"/>
      <c r="Q41" s="940" t="s">
        <v>16</v>
      </c>
      <c r="R41" s="941"/>
      <c r="S41" s="940" t="s">
        <v>17</v>
      </c>
      <c r="T41" s="941"/>
      <c r="U41" s="940" t="s">
        <v>57</v>
      </c>
      <c r="V41" s="941"/>
      <c r="W41" s="1094" t="s">
        <v>19</v>
      </c>
      <c r="X41" s="1094"/>
      <c r="Y41" s="940" t="s">
        <v>58</v>
      </c>
      <c r="Z41" s="941"/>
      <c r="AA41" s="1052" t="s">
        <v>21</v>
      </c>
      <c r="AB41" s="1053"/>
      <c r="AC41" s="1094" t="s">
        <v>22</v>
      </c>
      <c r="AD41" s="1054"/>
      <c r="AE41" s="1049"/>
      <c r="AF41" s="902"/>
      <c r="AG41" s="902"/>
      <c r="AH41" s="986"/>
      <c r="AI41" s="986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BU41" s="3"/>
      <c r="BV41" s="3"/>
      <c r="BW41" s="3"/>
      <c r="CG41" s="13"/>
      <c r="CH41" s="13"/>
      <c r="CI41" s="13"/>
      <c r="CJ41" s="13"/>
      <c r="CK41" s="13"/>
      <c r="CL41" s="13"/>
    </row>
    <row r="42" spans="1:118" ht="24" customHeight="1" x14ac:dyDescent="0.2">
      <c r="A42" s="1043"/>
      <c r="B42" s="1043"/>
      <c r="C42" s="904"/>
      <c r="D42" s="127" t="s">
        <v>23</v>
      </c>
      <c r="E42" s="128" t="s">
        <v>24</v>
      </c>
      <c r="F42" s="598" t="s">
        <v>25</v>
      </c>
      <c r="G42" s="128" t="s">
        <v>24</v>
      </c>
      <c r="H42" s="598" t="s">
        <v>25</v>
      </c>
      <c r="I42" s="128" t="s">
        <v>24</v>
      </c>
      <c r="J42" s="597" t="s">
        <v>25</v>
      </c>
      <c r="K42" s="128" t="s">
        <v>24</v>
      </c>
      <c r="L42" s="598" t="s">
        <v>25</v>
      </c>
      <c r="M42" s="128" t="s">
        <v>24</v>
      </c>
      <c r="N42" s="598" t="s">
        <v>25</v>
      </c>
      <c r="O42" s="128" t="s">
        <v>24</v>
      </c>
      <c r="P42" s="598" t="s">
        <v>25</v>
      </c>
      <c r="Q42" s="128" t="s">
        <v>24</v>
      </c>
      <c r="R42" s="598" t="s">
        <v>25</v>
      </c>
      <c r="S42" s="128" t="s">
        <v>24</v>
      </c>
      <c r="T42" s="598" t="s">
        <v>25</v>
      </c>
      <c r="U42" s="128" t="s">
        <v>24</v>
      </c>
      <c r="V42" s="598" t="s">
        <v>25</v>
      </c>
      <c r="W42" s="128" t="s">
        <v>24</v>
      </c>
      <c r="X42" s="598" t="s">
        <v>25</v>
      </c>
      <c r="Y42" s="128" t="s">
        <v>24</v>
      </c>
      <c r="Z42" s="598" t="s">
        <v>25</v>
      </c>
      <c r="AA42" s="128" t="s">
        <v>24</v>
      </c>
      <c r="AB42" s="608" t="s">
        <v>25</v>
      </c>
      <c r="AC42" s="597" t="s">
        <v>24</v>
      </c>
      <c r="AD42" s="600" t="s">
        <v>25</v>
      </c>
      <c r="AE42" s="1050"/>
      <c r="AF42" s="1081"/>
      <c r="AG42" s="1081"/>
      <c r="AH42" s="987"/>
      <c r="AI42" s="987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BU42" s="3"/>
      <c r="BV42" s="3"/>
      <c r="BW42" s="3"/>
      <c r="CG42" s="13"/>
      <c r="CH42" s="13"/>
      <c r="CI42" s="13"/>
      <c r="CJ42" s="13"/>
      <c r="CK42" s="13"/>
      <c r="CL42" s="13"/>
    </row>
    <row r="43" spans="1:118" ht="16.149999999999999" customHeight="1" x14ac:dyDescent="0.2">
      <c r="A43" s="967" t="s">
        <v>59</v>
      </c>
      <c r="B43" s="968"/>
      <c r="C43" s="969"/>
      <c r="D43" s="133">
        <f>SUM(E43+F43)</f>
        <v>0</v>
      </c>
      <c r="E43" s="134">
        <f>SUM(U43+W43+Y43+AA43+AC43)</f>
        <v>0</v>
      </c>
      <c r="F43" s="135">
        <f>SUM(V43+X43+Z43+AB43+AD43)</f>
        <v>0</v>
      </c>
      <c r="G43" s="98"/>
      <c r="H43" s="99"/>
      <c r="I43" s="98"/>
      <c r="J43" s="99"/>
      <c r="K43" s="98"/>
      <c r="L43" s="99"/>
      <c r="M43" s="98"/>
      <c r="N43" s="99"/>
      <c r="O43" s="98"/>
      <c r="P43" s="99"/>
      <c r="Q43" s="98"/>
      <c r="R43" s="99"/>
      <c r="S43" s="98"/>
      <c r="T43" s="99"/>
      <c r="U43" s="136"/>
      <c r="V43" s="137"/>
      <c r="W43" s="136"/>
      <c r="X43" s="137"/>
      <c r="Y43" s="136"/>
      <c r="Z43" s="137"/>
      <c r="AA43" s="138"/>
      <c r="AB43" s="137"/>
      <c r="AC43" s="139"/>
      <c r="AD43" s="140"/>
      <c r="AE43" s="141"/>
      <c r="AF43" s="141"/>
      <c r="AG43" s="141"/>
      <c r="AH43" s="141"/>
      <c r="AI43" s="141"/>
      <c r="AJ43" s="66" t="str">
        <f>CA43&amp;CB43&amp;CC43&amp;CD43&amp;CE43</f>
        <v/>
      </c>
      <c r="AK43" s="30"/>
      <c r="AL43" s="30"/>
      <c r="AM43" s="30"/>
      <c r="AN43" s="30"/>
      <c r="AO43" s="30"/>
      <c r="AP43" s="30"/>
      <c r="AQ43" s="30"/>
      <c r="AR43" s="30"/>
      <c r="AS43" s="30"/>
      <c r="AT43" s="8"/>
      <c r="AU43" s="8"/>
      <c r="BU43" s="3"/>
      <c r="BV43" s="3"/>
      <c r="BW43" s="3"/>
      <c r="CA43" s="31" t="str">
        <f>IF(CG43=1,"* Las consultas de 60 años NO DEBEN ser mayor que el total de Consultas entre 20-64 Años. ","")</f>
        <v/>
      </c>
      <c r="CB43" s="31" t="str">
        <f>IF(CH43=1,"* Las actividades de usuarios en situación de discapacidad NO DEBEN superar el total. ","")</f>
        <v/>
      </c>
      <c r="CC43" s="31"/>
      <c r="CD43" s="31" t="str">
        <f>IF(AND(AH43="",D43&lt;&gt;0),"* No olvide digitar la población SENAME (Digite CEROS si no tiene). ",IF(D43&lt;AH43,"* La Población SENAME NO DEBE ser mayor al Total. ",""))</f>
        <v/>
      </c>
      <c r="CE43" s="31" t="str">
        <f>IF(AND(AI43="",D43&lt;&gt;0),"* No olvide digitar la población Migrante (Digite CEROS si no tiene). ",IF(D43&lt;AI43,"* La Población Migrante NO DEBE ser mayor al Total. ",""))</f>
        <v/>
      </c>
      <c r="CG43" s="32">
        <f>IF((AA43+AB43)&lt;AF43,1,0)</f>
        <v>0</v>
      </c>
      <c r="CH43" s="32">
        <f>IF(D43&lt;AG43,1,0)</f>
        <v>0</v>
      </c>
      <c r="CI43" s="32">
        <f>IF(AND(AE43="",D43&lt;&gt;0),1,IF(F43&lt;AE43,1,0))</f>
        <v>0</v>
      </c>
      <c r="CJ43" s="32">
        <f>IF(AND(AH43="",D43&lt;&gt;0),1,IF(D43&lt;AH43,1,0))</f>
        <v>0</v>
      </c>
      <c r="CK43" s="32">
        <f>IF(AND(AI43="",D43&lt;&gt;0),1,IF(D43&lt;AI43,1,0))</f>
        <v>0</v>
      </c>
      <c r="CL43" s="13"/>
    </row>
    <row r="44" spans="1:118" ht="16.149999999999999" customHeight="1" x14ac:dyDescent="0.2">
      <c r="A44" s="882" t="s">
        <v>60</v>
      </c>
      <c r="B44" s="883"/>
      <c r="C44" s="884"/>
      <c r="D44" s="142">
        <f>SUM(E44+F44)</f>
        <v>0</v>
      </c>
      <c r="E44" s="143">
        <f>SUM(G44+I44+K44+M44+O44+Q44+S44)</f>
        <v>0</v>
      </c>
      <c r="F44" s="609">
        <f>SUM(H44+J44+L44+N44+P44+R44+T44)</f>
        <v>0</v>
      </c>
      <c r="G44" s="145"/>
      <c r="H44" s="146"/>
      <c r="I44" s="145"/>
      <c r="J44" s="147"/>
      <c r="K44" s="145"/>
      <c r="L44" s="146"/>
      <c r="M44" s="145"/>
      <c r="N44" s="146"/>
      <c r="O44" s="145"/>
      <c r="P44" s="146"/>
      <c r="Q44" s="145"/>
      <c r="R44" s="148"/>
      <c r="S44" s="145"/>
      <c r="T44" s="148"/>
      <c r="U44" s="98"/>
      <c r="V44" s="149"/>
      <c r="W44" s="98"/>
      <c r="X44" s="99"/>
      <c r="Y44" s="98"/>
      <c r="Z44" s="99"/>
      <c r="AA44" s="100"/>
      <c r="AB44" s="150"/>
      <c r="AC44" s="98"/>
      <c r="AD44" s="151"/>
      <c r="AE44" s="99"/>
      <c r="AF44" s="99"/>
      <c r="AG44" s="146"/>
      <c r="AH44" s="146"/>
      <c r="AI44" s="146"/>
      <c r="AJ44" s="66" t="str">
        <f t="shared" ref="AJ44:AJ59" si="32">CA44&amp;CB44&amp;CC44&amp;CD44&amp;CE44</f>
        <v/>
      </c>
      <c r="AK44" s="30"/>
      <c r="AL44" s="30"/>
      <c r="AM44" s="30"/>
      <c r="AN44" s="30"/>
      <c r="AO44" s="30"/>
      <c r="AP44" s="30"/>
      <c r="AQ44" s="30"/>
      <c r="AR44" s="30"/>
      <c r="AS44" s="30"/>
      <c r="AT44" s="8"/>
      <c r="AU44" s="8"/>
      <c r="BU44" s="3"/>
      <c r="BV44" s="3"/>
      <c r="BW44" s="3"/>
      <c r="CA44" s="31"/>
      <c r="CB44" s="31" t="str">
        <f t="shared" ref="CB44:CB59" si="33">IF(CH44=1,"* Las actividades de usuarios en situación de discapacidad NO DEBEN superar el total. ","")</f>
        <v/>
      </c>
      <c r="CC44" s="31"/>
      <c r="CD44" s="31" t="str">
        <f t="shared" ref="CD44:CD59" si="34">IF(AND(AH44="",D44&lt;&gt;0),"* No olvide digitar la población SENAME (Digite CEROS si no tiene). ",IF(D44&lt;AH44,"* La Población SENAME NO DEBE ser mayor al Total. ",""))</f>
        <v/>
      </c>
      <c r="CE44" s="31" t="str">
        <f t="shared" ref="CE44:CE59" si="35">IF(AND(AI44="",D44&lt;&gt;0),"* No olvide digitar la población Migrante (Digite CEROS si no tiene). ",IF(D44&lt;AI44,"* La Población Migrante NO DEBE ser mayor al Total. ",""))</f>
        <v/>
      </c>
      <c r="CG44" s="32"/>
      <c r="CH44" s="32">
        <f t="shared" ref="CH44:CH59" si="36">IF(D44&lt;AG44,1,0)</f>
        <v>0</v>
      </c>
      <c r="CI44" s="32"/>
      <c r="CJ44" s="32">
        <f t="shared" ref="CJ44:CJ59" si="37">IF(AND(AH44="",D44&lt;&gt;0),1,IF(D44&lt;AH44,1,0))</f>
        <v>0</v>
      </c>
      <c r="CK44" s="32">
        <f t="shared" ref="CK44:CK59" si="38">IF(AND(AI44="",D44&lt;&gt;0),1,IF(D44&lt;AI44,1,0))</f>
        <v>0</v>
      </c>
      <c r="CL44" s="13"/>
    </row>
    <row r="45" spans="1:118" ht="16.149999999999999" customHeight="1" x14ac:dyDescent="0.2">
      <c r="A45" s="882" t="s">
        <v>61</v>
      </c>
      <c r="B45" s="883"/>
      <c r="C45" s="884"/>
      <c r="D45" s="142">
        <f>SUM(E45+F45)</f>
        <v>0</v>
      </c>
      <c r="E45" s="143">
        <f>SUM(G45+I45+K45+M45+O45+Q45+S45)</f>
        <v>0</v>
      </c>
      <c r="F45" s="609">
        <f>SUM(H45+J45+L45+N45+P45+R45+T45)</f>
        <v>0</v>
      </c>
      <c r="G45" s="145"/>
      <c r="H45" s="146"/>
      <c r="I45" s="145"/>
      <c r="J45" s="147"/>
      <c r="K45" s="145"/>
      <c r="L45" s="146"/>
      <c r="M45" s="145"/>
      <c r="N45" s="146"/>
      <c r="O45" s="145"/>
      <c r="P45" s="146"/>
      <c r="Q45" s="145"/>
      <c r="R45" s="148"/>
      <c r="S45" s="145"/>
      <c r="T45" s="148"/>
      <c r="U45" s="98"/>
      <c r="V45" s="149"/>
      <c r="W45" s="98"/>
      <c r="X45" s="99"/>
      <c r="Y45" s="98"/>
      <c r="Z45" s="99"/>
      <c r="AA45" s="100"/>
      <c r="AB45" s="150"/>
      <c r="AC45" s="98"/>
      <c r="AD45" s="151"/>
      <c r="AE45" s="99"/>
      <c r="AF45" s="99"/>
      <c r="AG45" s="146"/>
      <c r="AH45" s="146"/>
      <c r="AI45" s="146"/>
      <c r="AJ45" s="66" t="str">
        <f t="shared" si="32"/>
        <v/>
      </c>
      <c r="AK45" s="30"/>
      <c r="AL45" s="30"/>
      <c r="AM45" s="30"/>
      <c r="AN45" s="30"/>
      <c r="AO45" s="30"/>
      <c r="AP45" s="30"/>
      <c r="AQ45" s="30"/>
      <c r="AR45" s="30"/>
      <c r="AS45" s="30"/>
      <c r="AT45" s="8"/>
      <c r="AU45" s="8"/>
      <c r="BU45" s="3"/>
      <c r="BV45" s="3"/>
      <c r="BW45" s="3"/>
      <c r="CA45" s="31"/>
      <c r="CB45" s="31" t="str">
        <f t="shared" si="33"/>
        <v/>
      </c>
      <c r="CC45" s="31"/>
      <c r="CD45" s="31" t="str">
        <f t="shared" si="34"/>
        <v/>
      </c>
      <c r="CE45" s="31" t="str">
        <f t="shared" si="35"/>
        <v/>
      </c>
      <c r="CG45" s="32"/>
      <c r="CH45" s="32">
        <f t="shared" si="36"/>
        <v>0</v>
      </c>
      <c r="CI45" s="32"/>
      <c r="CJ45" s="32">
        <f>IF(AND(AH45="",D45&lt;&gt;0),1,IF(D45&lt;AH45,1,0))</f>
        <v>0</v>
      </c>
      <c r="CK45" s="32">
        <f t="shared" si="38"/>
        <v>0</v>
      </c>
      <c r="CL45" s="13"/>
    </row>
    <row r="46" spans="1:118" ht="16.149999999999999" customHeight="1" x14ac:dyDescent="0.2">
      <c r="A46" s="882" t="s">
        <v>62</v>
      </c>
      <c r="B46" s="883"/>
      <c r="C46" s="884"/>
      <c r="D46" s="152">
        <f>SUM(E46+F46)</f>
        <v>0</v>
      </c>
      <c r="E46" s="153">
        <f t="shared" ref="E46:F48" si="39">SUM(U46+W46+Y46+AA46+AC46)</f>
        <v>0</v>
      </c>
      <c r="F46" s="154">
        <f t="shared" si="39"/>
        <v>0</v>
      </c>
      <c r="G46" s="98"/>
      <c r="H46" s="99"/>
      <c r="I46" s="98"/>
      <c r="J46" s="99"/>
      <c r="K46" s="98"/>
      <c r="L46" s="99"/>
      <c r="M46" s="98"/>
      <c r="N46" s="99"/>
      <c r="O46" s="98"/>
      <c r="P46" s="99"/>
      <c r="Q46" s="98"/>
      <c r="R46" s="99"/>
      <c r="S46" s="98"/>
      <c r="T46" s="99"/>
      <c r="U46" s="155"/>
      <c r="V46" s="156"/>
      <c r="W46" s="155"/>
      <c r="X46" s="156"/>
      <c r="Y46" s="155"/>
      <c r="Z46" s="156"/>
      <c r="AA46" s="157"/>
      <c r="AB46" s="158"/>
      <c r="AC46" s="155"/>
      <c r="AD46" s="159"/>
      <c r="AE46" s="160"/>
      <c r="AF46" s="160"/>
      <c r="AG46" s="160"/>
      <c r="AH46" s="160"/>
      <c r="AI46" s="160"/>
      <c r="AJ46" s="66" t="str">
        <f t="shared" si="32"/>
        <v/>
      </c>
      <c r="AK46" s="30"/>
      <c r="AL46" s="30"/>
      <c r="AM46" s="30"/>
      <c r="AN46" s="30"/>
      <c r="AO46" s="30"/>
      <c r="AP46" s="30"/>
      <c r="AQ46" s="30"/>
      <c r="AR46" s="30"/>
      <c r="AS46" s="30"/>
      <c r="AT46" s="8"/>
      <c r="AU46" s="8"/>
      <c r="BU46" s="3"/>
      <c r="BV46" s="3"/>
      <c r="BW46" s="3"/>
      <c r="CA46" s="31" t="str">
        <f t="shared" ref="CA46:CA59" si="40">IF(CG46=1,"* Las consultas de 60 años NO DEBEN ser mayor que el total de Consultas entre 20-64 Años. ","")</f>
        <v/>
      </c>
      <c r="CB46" s="31" t="str">
        <f t="shared" si="33"/>
        <v/>
      </c>
      <c r="CC46" s="31" t="str">
        <f t="shared" ref="CC46:CC59" si="41">IF(AND(AE46="",D46&lt;&gt;0),"* Recuerde que las Embarazadas deben ser incluídas en el ingreso por rango Etario (Digite CEROS si no tiene). ",IF(F46&lt;AE46,"* Las Embarazadas NO DEBEN ser mayor al total de mujeres. ",""))</f>
        <v/>
      </c>
      <c r="CD46" s="31" t="str">
        <f t="shared" si="34"/>
        <v/>
      </c>
      <c r="CE46" s="31" t="str">
        <f t="shared" si="35"/>
        <v/>
      </c>
      <c r="CG46" s="32">
        <f t="shared" ref="CG46:CG59" si="42">IF((AA46+AB46)&lt;AF46,1,0)</f>
        <v>0</v>
      </c>
      <c r="CH46" s="32">
        <f t="shared" si="36"/>
        <v>0</v>
      </c>
      <c r="CI46" s="32">
        <f t="shared" ref="CI46:CI59" si="43">IF(AND(AE46="",D46&lt;&gt;0),1,IF(F46&lt;AE46,1,0))</f>
        <v>0</v>
      </c>
      <c r="CJ46" s="32">
        <f t="shared" si="37"/>
        <v>0</v>
      </c>
      <c r="CK46" s="32">
        <f t="shared" si="38"/>
        <v>0</v>
      </c>
      <c r="CL46" s="13"/>
    </row>
    <row r="47" spans="1:118" ht="16.149999999999999" customHeight="1" x14ac:dyDescent="0.2">
      <c r="A47" s="882" t="s">
        <v>63</v>
      </c>
      <c r="B47" s="883"/>
      <c r="C47" s="884"/>
      <c r="D47" s="161">
        <f>SUM(E47+F47)</f>
        <v>0</v>
      </c>
      <c r="E47" s="162">
        <f t="shared" si="39"/>
        <v>0</v>
      </c>
      <c r="F47" s="163">
        <f t="shared" si="39"/>
        <v>0</v>
      </c>
      <c r="G47" s="70"/>
      <c r="H47" s="71"/>
      <c r="I47" s="70"/>
      <c r="J47" s="71"/>
      <c r="K47" s="70"/>
      <c r="L47" s="71"/>
      <c r="M47" s="70"/>
      <c r="N47" s="71"/>
      <c r="O47" s="70"/>
      <c r="P47" s="71"/>
      <c r="Q47" s="70"/>
      <c r="R47" s="71"/>
      <c r="S47" s="70"/>
      <c r="T47" s="71"/>
      <c r="U47" s="164"/>
      <c r="V47" s="165"/>
      <c r="W47" s="164"/>
      <c r="X47" s="165"/>
      <c r="Y47" s="164"/>
      <c r="Z47" s="165"/>
      <c r="AA47" s="166"/>
      <c r="AB47" s="167"/>
      <c r="AC47" s="164"/>
      <c r="AD47" s="168"/>
      <c r="AE47" s="169"/>
      <c r="AF47" s="170"/>
      <c r="AG47" s="171"/>
      <c r="AH47" s="171"/>
      <c r="AI47" s="171"/>
      <c r="AJ47" s="66" t="str">
        <f t="shared" si="32"/>
        <v/>
      </c>
      <c r="AK47" s="30"/>
      <c r="AL47" s="30"/>
      <c r="AM47" s="30"/>
      <c r="AN47" s="30"/>
      <c r="AO47" s="30"/>
      <c r="AP47" s="30"/>
      <c r="AQ47" s="30"/>
      <c r="AR47" s="30"/>
      <c r="AS47" s="30"/>
      <c r="AT47" s="8"/>
      <c r="AU47" s="8"/>
      <c r="BU47" s="3"/>
      <c r="BV47" s="3"/>
      <c r="BW47" s="3"/>
      <c r="CA47" s="31"/>
      <c r="CB47" s="31" t="str">
        <f t="shared" si="33"/>
        <v/>
      </c>
      <c r="CC47" s="31" t="str">
        <f t="shared" si="41"/>
        <v/>
      </c>
      <c r="CD47" s="31" t="str">
        <f t="shared" si="34"/>
        <v/>
      </c>
      <c r="CE47" s="31" t="str">
        <f t="shared" si="35"/>
        <v/>
      </c>
      <c r="CG47" s="32"/>
      <c r="CH47" s="32">
        <f t="shared" si="36"/>
        <v>0</v>
      </c>
      <c r="CI47" s="32">
        <f t="shared" si="43"/>
        <v>0</v>
      </c>
      <c r="CJ47" s="32">
        <f t="shared" si="37"/>
        <v>0</v>
      </c>
      <c r="CK47" s="32">
        <f t="shared" si="38"/>
        <v>0</v>
      </c>
      <c r="CL47" s="13"/>
    </row>
    <row r="48" spans="1:118" ht="16.149999999999999" customHeight="1" x14ac:dyDescent="0.2">
      <c r="A48" s="862" t="s">
        <v>64</v>
      </c>
      <c r="B48" s="900"/>
      <c r="C48" s="970"/>
      <c r="D48" s="50">
        <f t="shared" ref="D48:D55" si="44">SUM(E48+F48)</f>
        <v>0</v>
      </c>
      <c r="E48" s="51">
        <f t="shared" si="39"/>
        <v>0</v>
      </c>
      <c r="F48" s="601">
        <f t="shared" si="39"/>
        <v>0</v>
      </c>
      <c r="G48" s="172"/>
      <c r="H48" s="173"/>
      <c r="I48" s="172"/>
      <c r="J48" s="173"/>
      <c r="K48" s="172"/>
      <c r="L48" s="173"/>
      <c r="M48" s="172"/>
      <c r="N48" s="173"/>
      <c r="O48" s="172"/>
      <c r="P48" s="173"/>
      <c r="Q48" s="172"/>
      <c r="R48" s="173"/>
      <c r="S48" s="172"/>
      <c r="T48" s="173"/>
      <c r="U48" s="50">
        <f>SUM(U46:U47)</f>
        <v>0</v>
      </c>
      <c r="V48" s="174">
        <f t="shared" ref="V48:AE48" si="45">SUM(V46:V47)</f>
        <v>0</v>
      </c>
      <c r="W48" s="50">
        <f t="shared" si="45"/>
        <v>0</v>
      </c>
      <c r="X48" s="174">
        <f t="shared" si="45"/>
        <v>0</v>
      </c>
      <c r="Y48" s="50">
        <f t="shared" si="45"/>
        <v>0</v>
      </c>
      <c r="Z48" s="174">
        <f t="shared" si="45"/>
        <v>0</v>
      </c>
      <c r="AA48" s="50">
        <f t="shared" si="45"/>
        <v>0</v>
      </c>
      <c r="AB48" s="174">
        <f t="shared" si="45"/>
        <v>0</v>
      </c>
      <c r="AC48" s="50">
        <f t="shared" si="45"/>
        <v>0</v>
      </c>
      <c r="AD48" s="174">
        <f t="shared" si="45"/>
        <v>0</v>
      </c>
      <c r="AE48" s="175">
        <f t="shared" si="45"/>
        <v>0</v>
      </c>
      <c r="AF48" s="601">
        <f>SUM(AF46)</f>
        <v>0</v>
      </c>
      <c r="AG48" s="601">
        <f>SUM(AG46:AG47)</f>
        <v>0</v>
      </c>
      <c r="AH48" s="601">
        <f>SUM(AH46:AH47)</f>
        <v>0</v>
      </c>
      <c r="AI48" s="601">
        <f>SUM(AI46:AI47)</f>
        <v>0</v>
      </c>
      <c r="AJ48" s="66"/>
      <c r="AK48" s="176"/>
      <c r="AL48" s="176"/>
      <c r="AM48" s="176"/>
      <c r="AN48" s="176"/>
      <c r="AO48" s="176"/>
      <c r="AP48" s="176"/>
      <c r="AQ48" s="176"/>
      <c r="AR48" s="176"/>
      <c r="AS48" s="176"/>
      <c r="AT48" s="8"/>
      <c r="AU48" s="8"/>
      <c r="BU48" s="3"/>
      <c r="BV48" s="3"/>
      <c r="BW48" s="3"/>
      <c r="CA48" s="31"/>
      <c r="CB48" s="31"/>
      <c r="CC48" s="31"/>
      <c r="CD48" s="31"/>
      <c r="CE48" s="31"/>
      <c r="CG48" s="32"/>
      <c r="CH48" s="32"/>
      <c r="CI48" s="32"/>
      <c r="CJ48" s="32"/>
      <c r="CK48" s="32"/>
      <c r="CL48" s="13"/>
    </row>
    <row r="49" spans="1:90" ht="16.149999999999999" customHeight="1" x14ac:dyDescent="0.2">
      <c r="A49" s="1027" t="s">
        <v>65</v>
      </c>
      <c r="B49" s="1028"/>
      <c r="C49" s="1029"/>
      <c r="D49" s="50">
        <f t="shared" si="44"/>
        <v>0</v>
      </c>
      <c r="E49" s="51">
        <f t="shared" ref="E49:F55" si="46">SUM(G49+I49+K49+M49+O49+Q49+S49+U49+W49+Y49+AA49+AC49)</f>
        <v>0</v>
      </c>
      <c r="F49" s="601">
        <f t="shared" si="46"/>
        <v>0</v>
      </c>
      <c r="G49" s="172"/>
      <c r="H49" s="173"/>
      <c r="I49" s="172"/>
      <c r="J49" s="173"/>
      <c r="K49" s="172"/>
      <c r="L49" s="173"/>
      <c r="M49" s="172"/>
      <c r="N49" s="173"/>
      <c r="O49" s="172"/>
      <c r="P49" s="173"/>
      <c r="Q49" s="172"/>
      <c r="R49" s="173"/>
      <c r="S49" s="172"/>
      <c r="T49" s="173"/>
      <c r="U49" s="177"/>
      <c r="V49" s="178"/>
      <c r="W49" s="177"/>
      <c r="X49" s="178"/>
      <c r="Y49" s="177"/>
      <c r="Z49" s="178"/>
      <c r="AA49" s="177"/>
      <c r="AB49" s="178"/>
      <c r="AC49" s="179"/>
      <c r="AD49" s="180"/>
      <c r="AE49" s="181"/>
      <c r="AF49" s="182"/>
      <c r="AG49" s="182"/>
      <c r="AH49" s="182"/>
      <c r="AI49" s="182"/>
      <c r="AJ49" s="66" t="str">
        <f t="shared" si="32"/>
        <v/>
      </c>
      <c r="AK49" s="30"/>
      <c r="AL49" s="30"/>
      <c r="AM49" s="30"/>
      <c r="AN49" s="30"/>
      <c r="AO49" s="30"/>
      <c r="AP49" s="30"/>
      <c r="AQ49" s="30"/>
      <c r="AR49" s="30"/>
      <c r="AS49" s="30"/>
      <c r="AT49" s="8"/>
      <c r="AU49" s="8"/>
      <c r="BU49" s="3"/>
      <c r="BV49" s="3"/>
      <c r="BW49" s="3"/>
      <c r="CA49" s="31" t="str">
        <f t="shared" si="40"/>
        <v/>
      </c>
      <c r="CB49" s="31" t="str">
        <f t="shared" si="33"/>
        <v/>
      </c>
      <c r="CC49" s="31" t="str">
        <f t="shared" si="41"/>
        <v/>
      </c>
      <c r="CD49" s="31" t="str">
        <f t="shared" si="34"/>
        <v/>
      </c>
      <c r="CE49" s="31" t="str">
        <f t="shared" si="35"/>
        <v/>
      </c>
      <c r="CG49" s="32">
        <f t="shared" si="42"/>
        <v>0</v>
      </c>
      <c r="CH49" s="32">
        <f t="shared" si="36"/>
        <v>0</v>
      </c>
      <c r="CI49" s="32">
        <f t="shared" si="43"/>
        <v>0</v>
      </c>
      <c r="CJ49" s="32">
        <f t="shared" si="37"/>
        <v>0</v>
      </c>
      <c r="CK49" s="32">
        <f t="shared" si="38"/>
        <v>0</v>
      </c>
      <c r="CL49" s="13"/>
    </row>
    <row r="50" spans="1:90" ht="16.149999999999999" customHeight="1" x14ac:dyDescent="0.2">
      <c r="A50" s="956" t="s">
        <v>66</v>
      </c>
      <c r="B50" s="958"/>
      <c r="C50" s="183">
        <v>0</v>
      </c>
      <c r="D50" s="184">
        <f t="shared" si="44"/>
        <v>0</v>
      </c>
      <c r="E50" s="185">
        <f t="shared" si="46"/>
        <v>0</v>
      </c>
      <c r="F50" s="609">
        <f t="shared" si="46"/>
        <v>0</v>
      </c>
      <c r="G50" s="145"/>
      <c r="H50" s="146"/>
      <c r="I50" s="145"/>
      <c r="J50" s="147"/>
      <c r="K50" s="145"/>
      <c r="L50" s="146"/>
      <c r="M50" s="145"/>
      <c r="N50" s="146"/>
      <c r="O50" s="145"/>
      <c r="P50" s="146"/>
      <c r="Q50" s="145"/>
      <c r="R50" s="148"/>
      <c r="S50" s="145"/>
      <c r="T50" s="148"/>
      <c r="U50" s="145"/>
      <c r="V50" s="148"/>
      <c r="W50" s="145"/>
      <c r="X50" s="148"/>
      <c r="Y50" s="145"/>
      <c r="Z50" s="148"/>
      <c r="AA50" s="145"/>
      <c r="AB50" s="148"/>
      <c r="AC50" s="147"/>
      <c r="AD50" s="186"/>
      <c r="AE50" s="187"/>
      <c r="AF50" s="146"/>
      <c r="AG50" s="146"/>
      <c r="AH50" s="146"/>
      <c r="AI50" s="146"/>
      <c r="AJ50" s="66" t="str">
        <f t="shared" si="32"/>
        <v/>
      </c>
      <c r="AK50" s="30"/>
      <c r="AL50" s="30"/>
      <c r="AM50" s="30"/>
      <c r="AN50" s="30"/>
      <c r="AO50" s="30"/>
      <c r="AP50" s="30"/>
      <c r="AQ50" s="30"/>
      <c r="AR50" s="30"/>
      <c r="AS50" s="30"/>
      <c r="AT50" s="8"/>
      <c r="AU50" s="8"/>
      <c r="BU50" s="3"/>
      <c r="BV50" s="3"/>
      <c r="BW50" s="3"/>
      <c r="CA50" s="31" t="str">
        <f t="shared" si="40"/>
        <v/>
      </c>
      <c r="CB50" s="31" t="str">
        <f t="shared" si="33"/>
        <v/>
      </c>
      <c r="CC50" s="31" t="str">
        <f t="shared" si="41"/>
        <v/>
      </c>
      <c r="CD50" s="31" t="str">
        <f t="shared" si="34"/>
        <v/>
      </c>
      <c r="CE50" s="31" t="str">
        <f t="shared" si="35"/>
        <v/>
      </c>
      <c r="CG50" s="32">
        <f t="shared" si="42"/>
        <v>0</v>
      </c>
      <c r="CH50" s="32">
        <f t="shared" si="36"/>
        <v>0</v>
      </c>
      <c r="CI50" s="32">
        <f t="shared" si="43"/>
        <v>0</v>
      </c>
      <c r="CJ50" s="32">
        <f t="shared" si="37"/>
        <v>0</v>
      </c>
      <c r="CK50" s="32">
        <f t="shared" si="38"/>
        <v>0</v>
      </c>
      <c r="CL50" s="13"/>
    </row>
    <row r="51" spans="1:90" ht="16.149999999999999" customHeight="1" x14ac:dyDescent="0.2">
      <c r="A51" s="956"/>
      <c r="B51" s="958"/>
      <c r="C51" s="188" t="s">
        <v>67</v>
      </c>
      <c r="D51" s="152">
        <f t="shared" si="44"/>
        <v>0</v>
      </c>
      <c r="E51" s="153">
        <f t="shared" si="46"/>
        <v>0</v>
      </c>
      <c r="F51" s="154">
        <f t="shared" si="46"/>
        <v>0</v>
      </c>
      <c r="G51" s="155"/>
      <c r="H51" s="160"/>
      <c r="I51" s="155"/>
      <c r="J51" s="189"/>
      <c r="K51" s="155"/>
      <c r="L51" s="160"/>
      <c r="M51" s="155"/>
      <c r="N51" s="160"/>
      <c r="O51" s="155"/>
      <c r="P51" s="160"/>
      <c r="Q51" s="155"/>
      <c r="R51" s="156"/>
      <c r="S51" s="155"/>
      <c r="T51" s="156"/>
      <c r="U51" s="155"/>
      <c r="V51" s="156"/>
      <c r="W51" s="155"/>
      <c r="X51" s="156"/>
      <c r="Y51" s="155"/>
      <c r="Z51" s="156"/>
      <c r="AA51" s="155"/>
      <c r="AB51" s="156"/>
      <c r="AC51" s="189"/>
      <c r="AD51" s="159"/>
      <c r="AE51" s="190"/>
      <c r="AF51" s="160"/>
      <c r="AG51" s="160"/>
      <c r="AH51" s="160"/>
      <c r="AI51" s="160"/>
      <c r="AJ51" s="66" t="str">
        <f t="shared" si="32"/>
        <v/>
      </c>
      <c r="AK51" s="30"/>
      <c r="AL51" s="30"/>
      <c r="AM51" s="30"/>
      <c r="AN51" s="30"/>
      <c r="AO51" s="30"/>
      <c r="AP51" s="30"/>
      <c r="AQ51" s="30"/>
      <c r="AR51" s="30"/>
      <c r="AS51" s="30"/>
      <c r="AT51" s="8"/>
      <c r="AU51" s="8"/>
      <c r="BU51" s="3"/>
      <c r="BV51" s="3"/>
      <c r="BW51" s="3"/>
      <c r="CA51" s="31" t="str">
        <f t="shared" si="40"/>
        <v/>
      </c>
      <c r="CB51" s="31" t="str">
        <f t="shared" si="33"/>
        <v/>
      </c>
      <c r="CC51" s="31" t="str">
        <f t="shared" si="41"/>
        <v/>
      </c>
      <c r="CD51" s="31" t="str">
        <f t="shared" si="34"/>
        <v/>
      </c>
      <c r="CE51" s="31" t="str">
        <f t="shared" si="35"/>
        <v/>
      </c>
      <c r="CG51" s="32">
        <f t="shared" si="42"/>
        <v>0</v>
      </c>
      <c r="CH51" s="32">
        <f t="shared" si="36"/>
        <v>0</v>
      </c>
      <c r="CI51" s="32">
        <f t="shared" si="43"/>
        <v>0</v>
      </c>
      <c r="CJ51" s="32">
        <f t="shared" si="37"/>
        <v>0</v>
      </c>
      <c r="CK51" s="32">
        <f t="shared" si="38"/>
        <v>0</v>
      </c>
      <c r="CL51" s="13"/>
    </row>
    <row r="52" spans="1:90" ht="16.149999999999999" customHeight="1" x14ac:dyDescent="0.2">
      <c r="A52" s="956"/>
      <c r="B52" s="958"/>
      <c r="C52" s="188" t="s">
        <v>68</v>
      </c>
      <c r="D52" s="152">
        <f t="shared" si="44"/>
        <v>0</v>
      </c>
      <c r="E52" s="153">
        <f t="shared" si="46"/>
        <v>0</v>
      </c>
      <c r="F52" s="154">
        <f t="shared" si="46"/>
        <v>0</v>
      </c>
      <c r="G52" s="155"/>
      <c r="H52" s="160"/>
      <c r="I52" s="155"/>
      <c r="J52" s="189"/>
      <c r="K52" s="155"/>
      <c r="L52" s="160"/>
      <c r="M52" s="155"/>
      <c r="N52" s="160"/>
      <c r="O52" s="155"/>
      <c r="P52" s="160"/>
      <c r="Q52" s="155"/>
      <c r="R52" s="156"/>
      <c r="S52" s="155"/>
      <c r="T52" s="156"/>
      <c r="U52" s="155"/>
      <c r="V52" s="156"/>
      <c r="W52" s="155"/>
      <c r="X52" s="156"/>
      <c r="Y52" s="155"/>
      <c r="Z52" s="156"/>
      <c r="AA52" s="155"/>
      <c r="AB52" s="156"/>
      <c r="AC52" s="189"/>
      <c r="AD52" s="159"/>
      <c r="AE52" s="190"/>
      <c r="AF52" s="160"/>
      <c r="AG52" s="160"/>
      <c r="AH52" s="160"/>
      <c r="AI52" s="160"/>
      <c r="AJ52" s="66" t="str">
        <f t="shared" si="32"/>
        <v/>
      </c>
      <c r="AK52" s="30"/>
      <c r="AL52" s="30"/>
      <c r="AM52" s="30"/>
      <c r="AN52" s="30"/>
      <c r="AO52" s="30"/>
      <c r="AP52" s="30"/>
      <c r="AQ52" s="30"/>
      <c r="AR52" s="30"/>
      <c r="AS52" s="30"/>
      <c r="AT52" s="8"/>
      <c r="AU52" s="8"/>
      <c r="BU52" s="3"/>
      <c r="BV52" s="3"/>
      <c r="BW52" s="3"/>
      <c r="CA52" s="31" t="str">
        <f t="shared" si="40"/>
        <v/>
      </c>
      <c r="CB52" s="31" t="str">
        <f t="shared" si="33"/>
        <v/>
      </c>
      <c r="CC52" s="31" t="str">
        <f t="shared" si="41"/>
        <v/>
      </c>
      <c r="CD52" s="31" t="str">
        <f t="shared" si="34"/>
        <v/>
      </c>
      <c r="CE52" s="31" t="str">
        <f t="shared" si="35"/>
        <v/>
      </c>
      <c r="CG52" s="32">
        <f t="shared" si="42"/>
        <v>0</v>
      </c>
      <c r="CH52" s="32">
        <f t="shared" si="36"/>
        <v>0</v>
      </c>
      <c r="CI52" s="32">
        <f t="shared" si="43"/>
        <v>0</v>
      </c>
      <c r="CJ52" s="32">
        <f t="shared" si="37"/>
        <v>0</v>
      </c>
      <c r="CK52" s="32">
        <f t="shared" si="38"/>
        <v>0</v>
      </c>
      <c r="CL52" s="13"/>
    </row>
    <row r="53" spans="1:90" ht="16.149999999999999" customHeight="1" x14ac:dyDescent="0.2">
      <c r="A53" s="956"/>
      <c r="B53" s="958"/>
      <c r="C53" s="188" t="s">
        <v>69</v>
      </c>
      <c r="D53" s="152">
        <f t="shared" si="44"/>
        <v>0</v>
      </c>
      <c r="E53" s="153">
        <f t="shared" si="46"/>
        <v>0</v>
      </c>
      <c r="F53" s="154">
        <f t="shared" si="46"/>
        <v>0</v>
      </c>
      <c r="G53" s="155"/>
      <c r="H53" s="160"/>
      <c r="I53" s="155"/>
      <c r="J53" s="189"/>
      <c r="K53" s="155"/>
      <c r="L53" s="160"/>
      <c r="M53" s="155"/>
      <c r="N53" s="160"/>
      <c r="O53" s="155"/>
      <c r="P53" s="160"/>
      <c r="Q53" s="155"/>
      <c r="R53" s="156"/>
      <c r="S53" s="155"/>
      <c r="T53" s="156"/>
      <c r="U53" s="155"/>
      <c r="V53" s="156"/>
      <c r="W53" s="155"/>
      <c r="X53" s="156"/>
      <c r="Y53" s="155"/>
      <c r="Z53" s="156"/>
      <c r="AA53" s="155"/>
      <c r="AB53" s="156"/>
      <c r="AC53" s="189"/>
      <c r="AD53" s="159"/>
      <c r="AE53" s="190"/>
      <c r="AF53" s="160"/>
      <c r="AG53" s="160"/>
      <c r="AH53" s="160"/>
      <c r="AI53" s="160"/>
      <c r="AJ53" s="66" t="str">
        <f t="shared" si="32"/>
        <v/>
      </c>
      <c r="AK53" s="30"/>
      <c r="AL53" s="30"/>
      <c r="AM53" s="30"/>
      <c r="AN53" s="30"/>
      <c r="AO53" s="30"/>
      <c r="AP53" s="30"/>
      <c r="AQ53" s="30"/>
      <c r="AR53" s="30"/>
      <c r="AS53" s="30"/>
      <c r="AT53" s="8"/>
      <c r="AU53" s="8"/>
      <c r="BU53" s="3"/>
      <c r="BV53" s="3"/>
      <c r="BW53" s="3"/>
      <c r="CA53" s="31" t="str">
        <f t="shared" si="40"/>
        <v/>
      </c>
      <c r="CB53" s="31" t="str">
        <f t="shared" si="33"/>
        <v/>
      </c>
      <c r="CC53" s="31" t="str">
        <f t="shared" si="41"/>
        <v/>
      </c>
      <c r="CD53" s="31" t="str">
        <f t="shared" si="34"/>
        <v/>
      </c>
      <c r="CE53" s="31" t="str">
        <f t="shared" si="35"/>
        <v/>
      </c>
      <c r="CG53" s="32">
        <f t="shared" si="42"/>
        <v>0</v>
      </c>
      <c r="CH53" s="32">
        <f t="shared" si="36"/>
        <v>0</v>
      </c>
      <c r="CI53" s="32">
        <f t="shared" si="43"/>
        <v>0</v>
      </c>
      <c r="CJ53" s="32">
        <f t="shared" si="37"/>
        <v>0</v>
      </c>
      <c r="CK53" s="32">
        <f t="shared" si="38"/>
        <v>0</v>
      </c>
      <c r="CL53" s="13"/>
    </row>
    <row r="54" spans="1:90" ht="16.149999999999999" customHeight="1" x14ac:dyDescent="0.2">
      <c r="A54" s="956"/>
      <c r="B54" s="958"/>
      <c r="C54" s="191" t="s">
        <v>70</v>
      </c>
      <c r="D54" s="161">
        <f>SUM(E54+F54)</f>
        <v>0</v>
      </c>
      <c r="E54" s="162">
        <f t="shared" si="46"/>
        <v>0</v>
      </c>
      <c r="F54" s="154">
        <f t="shared" si="46"/>
        <v>0</v>
      </c>
      <c r="G54" s="192"/>
      <c r="H54" s="171"/>
      <c r="I54" s="192"/>
      <c r="J54" s="193"/>
      <c r="K54" s="192"/>
      <c r="L54" s="171"/>
      <c r="M54" s="192"/>
      <c r="N54" s="171"/>
      <c r="O54" s="192"/>
      <c r="P54" s="171"/>
      <c r="Q54" s="192"/>
      <c r="R54" s="194"/>
      <c r="S54" s="192"/>
      <c r="T54" s="194"/>
      <c r="U54" s="192"/>
      <c r="V54" s="194"/>
      <c r="W54" s="192"/>
      <c r="X54" s="194"/>
      <c r="Y54" s="192"/>
      <c r="Z54" s="194"/>
      <c r="AA54" s="192"/>
      <c r="AB54" s="194"/>
      <c r="AC54" s="193"/>
      <c r="AD54" s="195"/>
      <c r="AE54" s="196"/>
      <c r="AF54" s="171"/>
      <c r="AG54" s="171"/>
      <c r="AH54" s="171"/>
      <c r="AI54" s="171"/>
      <c r="AJ54" s="66" t="str">
        <f t="shared" si="32"/>
        <v/>
      </c>
      <c r="AK54" s="30"/>
      <c r="AL54" s="30"/>
      <c r="AM54" s="30"/>
      <c r="AN54" s="30"/>
      <c r="AO54" s="30"/>
      <c r="AP54" s="30"/>
      <c r="AQ54" s="30"/>
      <c r="AR54" s="30"/>
      <c r="AS54" s="30"/>
      <c r="AT54" s="8"/>
      <c r="AU54" s="8"/>
      <c r="BU54" s="3"/>
      <c r="BV54" s="3"/>
      <c r="BW54" s="3"/>
      <c r="CA54" s="31" t="str">
        <f t="shared" si="40"/>
        <v/>
      </c>
      <c r="CB54" s="31" t="str">
        <f t="shared" si="33"/>
        <v/>
      </c>
      <c r="CC54" s="31" t="str">
        <f t="shared" si="41"/>
        <v/>
      </c>
      <c r="CD54" s="31" t="str">
        <f t="shared" si="34"/>
        <v/>
      </c>
      <c r="CE54" s="31" t="str">
        <f t="shared" si="35"/>
        <v/>
      </c>
      <c r="CG54" s="32">
        <f t="shared" si="42"/>
        <v>0</v>
      </c>
      <c r="CH54" s="32">
        <f t="shared" si="36"/>
        <v>0</v>
      </c>
      <c r="CI54" s="32">
        <f t="shared" si="43"/>
        <v>0</v>
      </c>
      <c r="CJ54" s="32">
        <f t="shared" si="37"/>
        <v>0</v>
      </c>
      <c r="CK54" s="32">
        <f t="shared" si="38"/>
        <v>0</v>
      </c>
      <c r="CL54" s="13"/>
    </row>
    <row r="55" spans="1:90" ht="16.149999999999999" customHeight="1" x14ac:dyDescent="0.2">
      <c r="A55" s="956"/>
      <c r="B55" s="958"/>
      <c r="C55" s="191" t="s">
        <v>71</v>
      </c>
      <c r="D55" s="161">
        <f t="shared" si="44"/>
        <v>0</v>
      </c>
      <c r="E55" s="162">
        <f t="shared" si="46"/>
        <v>0</v>
      </c>
      <c r="F55" s="154">
        <f t="shared" si="46"/>
        <v>0</v>
      </c>
      <c r="G55" s="192"/>
      <c r="H55" s="171"/>
      <c r="I55" s="192"/>
      <c r="J55" s="193"/>
      <c r="K55" s="164"/>
      <c r="L55" s="171"/>
      <c r="M55" s="192"/>
      <c r="N55" s="171"/>
      <c r="O55" s="192"/>
      <c r="P55" s="171"/>
      <c r="Q55" s="192"/>
      <c r="R55" s="194"/>
      <c r="S55" s="192"/>
      <c r="T55" s="194"/>
      <c r="U55" s="192"/>
      <c r="V55" s="194"/>
      <c r="W55" s="192"/>
      <c r="X55" s="194"/>
      <c r="Y55" s="192"/>
      <c r="Z55" s="194"/>
      <c r="AA55" s="192"/>
      <c r="AB55" s="194"/>
      <c r="AC55" s="193"/>
      <c r="AD55" s="195"/>
      <c r="AE55" s="197"/>
      <c r="AF55" s="171"/>
      <c r="AG55" s="171"/>
      <c r="AH55" s="171"/>
      <c r="AI55" s="171"/>
      <c r="AJ55" s="66" t="str">
        <f t="shared" si="32"/>
        <v/>
      </c>
      <c r="AK55" s="30"/>
      <c r="AL55" s="30"/>
      <c r="AM55" s="30"/>
      <c r="AN55" s="30"/>
      <c r="AO55" s="30"/>
      <c r="AP55" s="30"/>
      <c r="AQ55" s="30"/>
      <c r="AR55" s="30"/>
      <c r="AS55" s="30"/>
      <c r="AT55" s="8"/>
      <c r="AU55" s="8"/>
      <c r="BU55" s="3"/>
      <c r="BV55" s="3"/>
      <c r="BW55" s="3"/>
      <c r="CA55" s="31" t="str">
        <f t="shared" si="40"/>
        <v/>
      </c>
      <c r="CB55" s="31" t="str">
        <f t="shared" si="33"/>
        <v/>
      </c>
      <c r="CC55" s="31" t="str">
        <f t="shared" si="41"/>
        <v/>
      </c>
      <c r="CD55" s="31" t="str">
        <f t="shared" si="34"/>
        <v/>
      </c>
      <c r="CE55" s="31" t="str">
        <f t="shared" si="35"/>
        <v/>
      </c>
      <c r="CG55" s="32">
        <f t="shared" si="42"/>
        <v>0</v>
      </c>
      <c r="CH55" s="32">
        <f t="shared" si="36"/>
        <v>0</v>
      </c>
      <c r="CI55" s="32">
        <f t="shared" si="43"/>
        <v>0</v>
      </c>
      <c r="CJ55" s="32">
        <f t="shared" si="37"/>
        <v>0</v>
      </c>
      <c r="CK55" s="32">
        <f t="shared" si="38"/>
        <v>0</v>
      </c>
      <c r="CL55" s="13"/>
    </row>
    <row r="56" spans="1:90" ht="16.149999999999999" customHeight="1" x14ac:dyDescent="0.2">
      <c r="A56" s="959"/>
      <c r="B56" s="1079"/>
      <c r="C56" s="198" t="s">
        <v>4</v>
      </c>
      <c r="D56" s="199">
        <f t="shared" ref="D56:AG56" si="47">SUM(D50:D55)</f>
        <v>0</v>
      </c>
      <c r="E56" s="200">
        <f>SUM(E50:E55)</f>
        <v>0</v>
      </c>
      <c r="F56" s="601">
        <f t="shared" si="47"/>
        <v>0</v>
      </c>
      <c r="G56" s="50">
        <f t="shared" si="47"/>
        <v>0</v>
      </c>
      <c r="H56" s="601">
        <f t="shared" si="47"/>
        <v>0</v>
      </c>
      <c r="I56" s="50">
        <f t="shared" si="47"/>
        <v>0</v>
      </c>
      <c r="J56" s="594">
        <f t="shared" si="47"/>
        <v>0</v>
      </c>
      <c r="K56" s="590">
        <f t="shared" si="47"/>
        <v>0</v>
      </c>
      <c r="L56" s="601">
        <f t="shared" si="47"/>
        <v>0</v>
      </c>
      <c r="M56" s="50">
        <f t="shared" si="47"/>
        <v>0</v>
      </c>
      <c r="N56" s="601">
        <f t="shared" si="47"/>
        <v>0</v>
      </c>
      <c r="O56" s="50">
        <f t="shared" si="47"/>
        <v>0</v>
      </c>
      <c r="P56" s="601">
        <f t="shared" si="47"/>
        <v>0</v>
      </c>
      <c r="Q56" s="50">
        <f t="shared" si="47"/>
        <v>0</v>
      </c>
      <c r="R56" s="202">
        <f t="shared" si="47"/>
        <v>0</v>
      </c>
      <c r="S56" s="50">
        <f t="shared" si="47"/>
        <v>0</v>
      </c>
      <c r="T56" s="202">
        <f t="shared" si="47"/>
        <v>0</v>
      </c>
      <c r="U56" s="50">
        <f t="shared" si="47"/>
        <v>0</v>
      </c>
      <c r="V56" s="202">
        <f t="shared" si="47"/>
        <v>0</v>
      </c>
      <c r="W56" s="50">
        <f>SUM(W50:W55)</f>
        <v>0</v>
      </c>
      <c r="X56" s="202">
        <f t="shared" si="47"/>
        <v>0</v>
      </c>
      <c r="Y56" s="50">
        <f>SUM(Y50:Y55)</f>
        <v>0</v>
      </c>
      <c r="Z56" s="202">
        <f t="shared" si="47"/>
        <v>0</v>
      </c>
      <c r="AA56" s="50">
        <f t="shared" si="47"/>
        <v>0</v>
      </c>
      <c r="AB56" s="202">
        <f t="shared" si="47"/>
        <v>0</v>
      </c>
      <c r="AC56" s="174">
        <f t="shared" si="47"/>
        <v>0</v>
      </c>
      <c r="AD56" s="203">
        <f t="shared" si="47"/>
        <v>0</v>
      </c>
      <c r="AE56" s="204">
        <f t="shared" si="47"/>
        <v>0</v>
      </c>
      <c r="AF56" s="601">
        <f>SUM(AF50:AF55)</f>
        <v>0</v>
      </c>
      <c r="AG56" s="601">
        <f t="shared" si="47"/>
        <v>0</v>
      </c>
      <c r="AH56" s="601">
        <f t="shared" ref="AH56" si="48">SUM(AH50:AH55)</f>
        <v>0</v>
      </c>
      <c r="AI56" s="601">
        <f>SUM(AI50:AI55)</f>
        <v>0</v>
      </c>
      <c r="AJ56" s="66"/>
      <c r="AK56" s="176"/>
      <c r="AL56" s="176"/>
      <c r="AM56" s="176"/>
      <c r="AN56" s="176"/>
      <c r="AO56" s="176"/>
      <c r="AP56" s="176"/>
      <c r="AQ56" s="176"/>
      <c r="AR56" s="176"/>
      <c r="AS56" s="176"/>
      <c r="AT56" s="8"/>
      <c r="AU56" s="8"/>
      <c r="BU56" s="3"/>
      <c r="BV56" s="3"/>
      <c r="BW56" s="3"/>
      <c r="CA56" s="31"/>
      <c r="CB56" s="31"/>
      <c r="CC56" s="31"/>
      <c r="CD56" s="31"/>
      <c r="CE56" s="31"/>
      <c r="CG56" s="32"/>
      <c r="CH56" s="32"/>
      <c r="CI56" s="32"/>
      <c r="CJ56" s="32"/>
      <c r="CK56" s="32"/>
      <c r="CL56" s="13"/>
    </row>
    <row r="57" spans="1:90" ht="16.149999999999999" customHeight="1" x14ac:dyDescent="0.25">
      <c r="A57" s="1087" t="s">
        <v>72</v>
      </c>
      <c r="B57" s="1088"/>
      <c r="C57" s="205">
        <v>0</v>
      </c>
      <c r="D57" s="161">
        <f>SUM(E57:F57)</f>
        <v>0</v>
      </c>
      <c r="E57" s="162">
        <f>+Y57+AA57+AC57</f>
        <v>0</v>
      </c>
      <c r="F57" s="154">
        <f>+Z57+AB57+AD57</f>
        <v>0</v>
      </c>
      <c r="G57" s="206"/>
      <c r="H57" s="207"/>
      <c r="I57" s="208"/>
      <c r="J57" s="207"/>
      <c r="K57" s="208"/>
      <c r="L57" s="207"/>
      <c r="M57" s="208"/>
      <c r="N57" s="207"/>
      <c r="O57" s="208"/>
      <c r="P57" s="207"/>
      <c r="Q57" s="208"/>
      <c r="R57" s="207"/>
      <c r="S57" s="209"/>
      <c r="T57" s="210"/>
      <c r="U57" s="209"/>
      <c r="V57" s="210"/>
      <c r="W57" s="209"/>
      <c r="X57" s="210"/>
      <c r="Y57" s="192"/>
      <c r="Z57" s="194"/>
      <c r="AA57" s="192"/>
      <c r="AB57" s="194"/>
      <c r="AC57" s="192"/>
      <c r="AD57" s="578"/>
      <c r="AE57" s="171"/>
      <c r="AF57" s="171"/>
      <c r="AG57" s="579"/>
      <c r="AH57" s="171"/>
      <c r="AI57" s="579"/>
      <c r="AJ57" s="66" t="str">
        <f t="shared" si="32"/>
        <v/>
      </c>
      <c r="AK57" s="176"/>
      <c r="AL57" s="176"/>
      <c r="AM57" s="176"/>
      <c r="AN57" s="176"/>
      <c r="AO57" s="176"/>
      <c r="AP57" s="176"/>
      <c r="AQ57" s="176"/>
      <c r="AR57" s="176"/>
      <c r="AS57" s="176"/>
      <c r="AT57" s="8"/>
      <c r="AU57" s="8"/>
      <c r="BU57" s="3"/>
      <c r="BV57" s="3"/>
      <c r="BW57" s="3"/>
      <c r="CA57" s="31" t="str">
        <f t="shared" si="40"/>
        <v/>
      </c>
      <c r="CB57" s="31" t="str">
        <f t="shared" si="33"/>
        <v/>
      </c>
      <c r="CC57" s="31" t="str">
        <f t="shared" si="41"/>
        <v/>
      </c>
      <c r="CD57" s="31" t="str">
        <f t="shared" si="34"/>
        <v/>
      </c>
      <c r="CE57" s="31" t="str">
        <f t="shared" si="35"/>
        <v/>
      </c>
      <c r="CG57" s="32">
        <f t="shared" si="42"/>
        <v>0</v>
      </c>
      <c r="CH57" s="32">
        <f t="shared" si="36"/>
        <v>0</v>
      </c>
      <c r="CI57" s="32">
        <f t="shared" si="43"/>
        <v>0</v>
      </c>
      <c r="CJ57" s="32">
        <f t="shared" si="37"/>
        <v>0</v>
      </c>
      <c r="CK57" s="32">
        <f t="shared" si="38"/>
        <v>0</v>
      </c>
      <c r="CL57" s="13"/>
    </row>
    <row r="58" spans="1:90" ht="16.149999999999999" customHeight="1" x14ac:dyDescent="0.25">
      <c r="A58" s="1032"/>
      <c r="B58" s="1033"/>
      <c r="C58" s="205" t="s">
        <v>73</v>
      </c>
      <c r="D58" s="161">
        <f t="shared" ref="D58" si="49">SUM(E58:F58)</f>
        <v>0</v>
      </c>
      <c r="E58" s="162">
        <f t="shared" ref="E58:F59" si="50">+Y58+AA58+AC58</f>
        <v>0</v>
      </c>
      <c r="F58" s="154">
        <f t="shared" si="50"/>
        <v>0</v>
      </c>
      <c r="G58" s="213"/>
      <c r="H58" s="214"/>
      <c r="I58" s="213"/>
      <c r="J58" s="214"/>
      <c r="K58" s="213"/>
      <c r="L58" s="214"/>
      <c r="M58" s="213"/>
      <c r="N58" s="214"/>
      <c r="O58" s="213"/>
      <c r="P58" s="214"/>
      <c r="Q58" s="213"/>
      <c r="R58" s="214"/>
      <c r="S58" s="209"/>
      <c r="T58" s="210"/>
      <c r="U58" s="209"/>
      <c r="V58" s="210"/>
      <c r="W58" s="209"/>
      <c r="X58" s="210"/>
      <c r="Y58" s="192"/>
      <c r="Z58" s="194"/>
      <c r="AA58" s="192"/>
      <c r="AB58" s="194"/>
      <c r="AC58" s="192"/>
      <c r="AD58" s="195"/>
      <c r="AE58" s="171"/>
      <c r="AF58" s="171"/>
      <c r="AG58" s="215"/>
      <c r="AH58" s="171"/>
      <c r="AI58" s="215"/>
      <c r="AJ58" s="66" t="str">
        <f t="shared" si="32"/>
        <v/>
      </c>
      <c r="AK58" s="176"/>
      <c r="AL58" s="176"/>
      <c r="AM58" s="176"/>
      <c r="AN58" s="176"/>
      <c r="AO58" s="176"/>
      <c r="AP58" s="176"/>
      <c r="AQ58" s="176"/>
      <c r="AR58" s="176"/>
      <c r="AS58" s="176"/>
      <c r="AT58" s="8"/>
      <c r="AU58" s="8"/>
      <c r="BU58" s="3"/>
      <c r="BV58" s="3"/>
      <c r="BW58" s="3"/>
      <c r="CA58" s="31" t="str">
        <f t="shared" si="40"/>
        <v/>
      </c>
      <c r="CB58" s="31" t="str">
        <f t="shared" si="33"/>
        <v/>
      </c>
      <c r="CC58" s="31" t="str">
        <f t="shared" si="41"/>
        <v/>
      </c>
      <c r="CD58" s="31" t="str">
        <f t="shared" si="34"/>
        <v/>
      </c>
      <c r="CE58" s="31" t="str">
        <f t="shared" si="35"/>
        <v/>
      </c>
      <c r="CG58" s="32">
        <f t="shared" si="42"/>
        <v>0</v>
      </c>
      <c r="CH58" s="32">
        <f t="shared" si="36"/>
        <v>0</v>
      </c>
      <c r="CI58" s="32">
        <f t="shared" si="43"/>
        <v>0</v>
      </c>
      <c r="CJ58" s="32">
        <f t="shared" si="37"/>
        <v>0</v>
      </c>
      <c r="CK58" s="32">
        <f t="shared" si="38"/>
        <v>0</v>
      </c>
      <c r="CL58" s="13"/>
    </row>
    <row r="59" spans="1:90" ht="16.149999999999999" customHeight="1" x14ac:dyDescent="0.25">
      <c r="A59" s="1032"/>
      <c r="B59" s="1033"/>
      <c r="C59" s="216" t="s">
        <v>74</v>
      </c>
      <c r="D59" s="161">
        <f>SUM(E59:F59)</f>
        <v>0</v>
      </c>
      <c r="E59" s="162">
        <f>+Y59+AA59+AC59</f>
        <v>0</v>
      </c>
      <c r="F59" s="154">
        <f t="shared" si="50"/>
        <v>0</v>
      </c>
      <c r="G59" s="213"/>
      <c r="H59" s="214"/>
      <c r="I59" s="213"/>
      <c r="J59" s="214"/>
      <c r="K59" s="213"/>
      <c r="L59" s="214"/>
      <c r="M59" s="213"/>
      <c r="N59" s="214"/>
      <c r="O59" s="213"/>
      <c r="P59" s="214"/>
      <c r="Q59" s="213"/>
      <c r="R59" s="214"/>
      <c r="S59" s="209"/>
      <c r="T59" s="210"/>
      <c r="U59" s="209"/>
      <c r="V59" s="210"/>
      <c r="W59" s="209"/>
      <c r="X59" s="210"/>
      <c r="Y59" s="192"/>
      <c r="Z59" s="194"/>
      <c r="AA59" s="192"/>
      <c r="AB59" s="194"/>
      <c r="AC59" s="192"/>
      <c r="AD59" s="195"/>
      <c r="AE59" s="171"/>
      <c r="AF59" s="171"/>
      <c r="AG59" s="215"/>
      <c r="AH59" s="171"/>
      <c r="AI59" s="215"/>
      <c r="AJ59" s="66" t="str">
        <f t="shared" si="32"/>
        <v/>
      </c>
      <c r="AK59" s="176"/>
      <c r="AL59" s="176"/>
      <c r="AM59" s="176"/>
      <c r="AN59" s="176"/>
      <c r="AO59" s="176"/>
      <c r="AP59" s="176"/>
      <c r="AQ59" s="176"/>
      <c r="AR59" s="176"/>
      <c r="AS59" s="176"/>
      <c r="AT59" s="8"/>
      <c r="AU59" s="8"/>
      <c r="BU59" s="3"/>
      <c r="BV59" s="3"/>
      <c r="BW59" s="3"/>
      <c r="CA59" s="31" t="str">
        <f t="shared" si="40"/>
        <v/>
      </c>
      <c r="CB59" s="31" t="str">
        <f t="shared" si="33"/>
        <v/>
      </c>
      <c r="CC59" s="31" t="str">
        <f t="shared" si="41"/>
        <v/>
      </c>
      <c r="CD59" s="31" t="str">
        <f t="shared" si="34"/>
        <v/>
      </c>
      <c r="CE59" s="31" t="str">
        <f t="shared" si="35"/>
        <v/>
      </c>
      <c r="CG59" s="32">
        <f t="shared" si="42"/>
        <v>0</v>
      </c>
      <c r="CH59" s="32">
        <f t="shared" si="36"/>
        <v>0</v>
      </c>
      <c r="CI59" s="32">
        <f t="shared" si="43"/>
        <v>0</v>
      </c>
      <c r="CJ59" s="32">
        <f t="shared" si="37"/>
        <v>0</v>
      </c>
      <c r="CK59" s="32">
        <f t="shared" si="38"/>
        <v>0</v>
      </c>
      <c r="CL59" s="13"/>
    </row>
    <row r="60" spans="1:90" ht="16.149999999999999" customHeight="1" x14ac:dyDescent="0.2">
      <c r="A60" s="1034"/>
      <c r="B60" s="1089"/>
      <c r="C60" s="217" t="s">
        <v>4</v>
      </c>
      <c r="D60" s="199">
        <f>SUM(E60:F60)</f>
        <v>0</v>
      </c>
      <c r="E60" s="200">
        <f>SUM(E57:E59)</f>
        <v>0</v>
      </c>
      <c r="F60" s="601">
        <f>SUM(F57:F59)</f>
        <v>0</v>
      </c>
      <c r="G60" s="218"/>
      <c r="H60" s="219"/>
      <c r="I60" s="218"/>
      <c r="J60" s="219"/>
      <c r="K60" s="218"/>
      <c r="L60" s="219"/>
      <c r="M60" s="218"/>
      <c r="N60" s="219"/>
      <c r="O60" s="218"/>
      <c r="P60" s="219"/>
      <c r="Q60" s="218"/>
      <c r="R60" s="219"/>
      <c r="S60" s="218"/>
      <c r="T60" s="219"/>
      <c r="U60" s="218"/>
      <c r="V60" s="219"/>
      <c r="W60" s="218"/>
      <c r="X60" s="219"/>
      <c r="Y60" s="50">
        <f>SUM(Y57:Y59)</f>
        <v>0</v>
      </c>
      <c r="Z60" s="601">
        <f t="shared" ref="Z60:AI60" si="51">SUM(Z57:Z59)</f>
        <v>0</v>
      </c>
      <c r="AA60" s="50">
        <f t="shared" si="51"/>
        <v>0</v>
      </c>
      <c r="AB60" s="601">
        <f t="shared" si="51"/>
        <v>0</v>
      </c>
      <c r="AC60" s="50">
        <f t="shared" si="51"/>
        <v>0</v>
      </c>
      <c r="AD60" s="203">
        <f t="shared" si="51"/>
        <v>0</v>
      </c>
      <c r="AE60" s="601">
        <f t="shared" si="51"/>
        <v>0</v>
      </c>
      <c r="AF60" s="601">
        <f t="shared" si="51"/>
        <v>0</v>
      </c>
      <c r="AG60" s="175">
        <f t="shared" si="51"/>
        <v>0</v>
      </c>
      <c r="AH60" s="601">
        <f t="shared" si="51"/>
        <v>0</v>
      </c>
      <c r="AI60" s="175">
        <f t="shared" si="51"/>
        <v>0</v>
      </c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8"/>
      <c r="AU60" s="8"/>
      <c r="BU60" s="3"/>
      <c r="BV60" s="3"/>
      <c r="BW60" s="3"/>
      <c r="CG60" s="13"/>
      <c r="CH60" s="13"/>
      <c r="CI60" s="13"/>
      <c r="CJ60" s="13"/>
      <c r="CK60" s="13"/>
      <c r="CL60" s="13"/>
    </row>
    <row r="61" spans="1:90" ht="31.9" customHeight="1" x14ac:dyDescent="0.2">
      <c r="A61" s="220" t="s">
        <v>75</v>
      </c>
      <c r="B61" s="221"/>
      <c r="C61" s="221"/>
      <c r="D61" s="222"/>
      <c r="E61" s="124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BU61" s="3"/>
      <c r="BV61" s="3"/>
      <c r="BW61" s="3"/>
      <c r="CG61" s="13"/>
      <c r="CH61" s="13"/>
      <c r="CI61" s="13"/>
      <c r="CJ61" s="13"/>
      <c r="CK61" s="13"/>
      <c r="CL61" s="13"/>
    </row>
    <row r="62" spans="1:90" ht="16.149999999999999" customHeight="1" x14ac:dyDescent="0.2">
      <c r="A62" s="982" t="s">
        <v>76</v>
      </c>
      <c r="B62" s="1019"/>
      <c r="C62" s="983"/>
      <c r="D62" s="223" t="s">
        <v>4</v>
      </c>
      <c r="E62" s="223" t="s">
        <v>77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BU62" s="3"/>
      <c r="BV62" s="3"/>
      <c r="BW62" s="3"/>
      <c r="CG62" s="13"/>
      <c r="CH62" s="13"/>
      <c r="CI62" s="13"/>
      <c r="CJ62" s="13"/>
      <c r="CK62" s="13"/>
      <c r="CL62" s="13"/>
    </row>
    <row r="63" spans="1:90" ht="16.149999999999999" customHeight="1" x14ac:dyDescent="0.2">
      <c r="A63" s="1027" t="s">
        <v>78</v>
      </c>
      <c r="B63" s="1028"/>
      <c r="C63" s="1029"/>
      <c r="D63" s="224"/>
      <c r="E63" s="224"/>
      <c r="F63" s="225" t="str">
        <f>CA63</f>
        <v/>
      </c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8"/>
      <c r="BV63" s="3"/>
      <c r="BW63" s="3"/>
      <c r="CA63" s="31" t="str">
        <f>IF(CG63=1,"* Las Interconsultas a Gestantes NO DEBEN ser mayor al Total de Interconsultas. ","")</f>
        <v/>
      </c>
      <c r="CB63" s="31"/>
      <c r="CC63" s="31"/>
      <c r="CD63" s="31"/>
      <c r="CE63" s="31"/>
      <c r="CF63" s="31"/>
      <c r="CG63" s="32">
        <f>IF(D63&lt;E63,1,0)</f>
        <v>0</v>
      </c>
      <c r="CH63" s="13"/>
      <c r="CI63" s="13"/>
      <c r="CJ63" s="13"/>
      <c r="CK63" s="13"/>
      <c r="CL63" s="13"/>
    </row>
    <row r="64" spans="1:90" ht="16.149999999999999" customHeight="1" x14ac:dyDescent="0.2">
      <c r="A64" s="860" t="s">
        <v>79</v>
      </c>
      <c r="B64" s="1025" t="s">
        <v>80</v>
      </c>
      <c r="C64" s="1026"/>
      <c r="D64" s="226"/>
      <c r="E64" s="226"/>
      <c r="F64" s="225" t="str">
        <f t="shared" ref="F64:F73" si="52">CA64</f>
        <v/>
      </c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8"/>
      <c r="BV64" s="3"/>
      <c r="BW64" s="3"/>
      <c r="CA64" s="31" t="str">
        <f t="shared" ref="CA64:CA73" si="53">IF(CG64=1,"* Las Interconsultas a Gestantes NO DEBEN ser mayor al Total de Interconsultas. ","")</f>
        <v/>
      </c>
      <c r="CB64" s="31"/>
      <c r="CC64" s="31"/>
      <c r="CD64" s="31"/>
      <c r="CE64" s="31"/>
      <c r="CF64" s="31"/>
      <c r="CG64" s="32">
        <f t="shared" ref="CG64:CG73" si="54">IF(D64&lt;E64,1,0)</f>
        <v>0</v>
      </c>
      <c r="CH64" s="13"/>
      <c r="CI64" s="13"/>
      <c r="CJ64" s="13"/>
      <c r="CK64" s="13"/>
      <c r="CL64" s="13"/>
    </row>
    <row r="65" spans="1:90" ht="16.149999999999999" customHeight="1" x14ac:dyDescent="0.2">
      <c r="A65" s="861"/>
      <c r="B65" s="1017" t="s">
        <v>81</v>
      </c>
      <c r="C65" s="1018"/>
      <c r="D65" s="227"/>
      <c r="E65" s="227"/>
      <c r="F65" s="225" t="str">
        <f t="shared" si="52"/>
        <v/>
      </c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8"/>
      <c r="BV65" s="3"/>
      <c r="BW65" s="3"/>
      <c r="CA65" s="31" t="str">
        <f t="shared" si="53"/>
        <v/>
      </c>
      <c r="CB65" s="31"/>
      <c r="CC65" s="31"/>
      <c r="CD65" s="31"/>
      <c r="CE65" s="31"/>
      <c r="CF65" s="31"/>
      <c r="CG65" s="32">
        <f t="shared" si="54"/>
        <v>0</v>
      </c>
      <c r="CH65" s="13"/>
      <c r="CI65" s="13"/>
      <c r="CJ65" s="13"/>
      <c r="CK65" s="13"/>
      <c r="CL65" s="13"/>
    </row>
    <row r="66" spans="1:90" ht="16.149999999999999" customHeight="1" x14ac:dyDescent="0.2">
      <c r="A66" s="1024" t="s">
        <v>82</v>
      </c>
      <c r="B66" s="1025"/>
      <c r="C66" s="1026"/>
      <c r="D66" s="228"/>
      <c r="E66" s="228"/>
      <c r="F66" s="225" t="str">
        <f t="shared" si="52"/>
        <v/>
      </c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8"/>
      <c r="BV66" s="3"/>
      <c r="BW66" s="3"/>
      <c r="CA66" s="31" t="str">
        <f t="shared" si="53"/>
        <v/>
      </c>
      <c r="CB66" s="31"/>
      <c r="CC66" s="31"/>
      <c r="CD66" s="31"/>
      <c r="CE66" s="31"/>
      <c r="CF66" s="31"/>
      <c r="CG66" s="32">
        <f t="shared" si="54"/>
        <v>0</v>
      </c>
      <c r="CH66" s="13"/>
      <c r="CI66" s="13"/>
      <c r="CJ66" s="13"/>
      <c r="CK66" s="13"/>
      <c r="CL66" s="13"/>
    </row>
    <row r="67" spans="1:90" ht="16.149999999999999" customHeight="1" x14ac:dyDescent="0.2">
      <c r="A67" s="882" t="s">
        <v>83</v>
      </c>
      <c r="B67" s="883"/>
      <c r="C67" s="884"/>
      <c r="D67" s="228"/>
      <c r="E67" s="228"/>
      <c r="F67" s="225" t="str">
        <f t="shared" si="52"/>
        <v/>
      </c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8"/>
      <c r="BV67" s="3"/>
      <c r="BW67" s="3"/>
      <c r="CA67" s="31" t="str">
        <f t="shared" si="53"/>
        <v/>
      </c>
      <c r="CB67" s="31"/>
      <c r="CC67" s="31"/>
      <c r="CD67" s="31"/>
      <c r="CE67" s="31"/>
      <c r="CF67" s="31"/>
      <c r="CG67" s="32">
        <f t="shared" si="54"/>
        <v>0</v>
      </c>
      <c r="CH67" s="13"/>
      <c r="CI67" s="13"/>
      <c r="CJ67" s="13"/>
      <c r="CK67" s="13"/>
      <c r="CL67" s="13"/>
    </row>
    <row r="68" spans="1:90" ht="16.149999999999999" customHeight="1" x14ac:dyDescent="0.2">
      <c r="A68" s="882" t="s">
        <v>84</v>
      </c>
      <c r="B68" s="883"/>
      <c r="C68" s="884"/>
      <c r="D68" s="228"/>
      <c r="E68" s="228"/>
      <c r="F68" s="225" t="str">
        <f t="shared" si="52"/>
        <v/>
      </c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8"/>
      <c r="BV68" s="3"/>
      <c r="BW68" s="3"/>
      <c r="CA68" s="31" t="str">
        <f t="shared" si="53"/>
        <v/>
      </c>
      <c r="CB68" s="31"/>
      <c r="CC68" s="31"/>
      <c r="CD68" s="31"/>
      <c r="CE68" s="31"/>
      <c r="CF68" s="31"/>
      <c r="CG68" s="32">
        <f t="shared" si="54"/>
        <v>0</v>
      </c>
      <c r="CH68" s="13"/>
      <c r="CI68" s="13"/>
      <c r="CJ68" s="13"/>
      <c r="CK68" s="13"/>
      <c r="CL68" s="13"/>
    </row>
    <row r="69" spans="1:90" ht="16.149999999999999" customHeight="1" x14ac:dyDescent="0.2">
      <c r="A69" s="1007" t="s">
        <v>85</v>
      </c>
      <c r="B69" s="1008"/>
      <c r="C69" s="1009"/>
      <c r="D69" s="228"/>
      <c r="E69" s="228"/>
      <c r="F69" s="225" t="str">
        <f t="shared" si="52"/>
        <v/>
      </c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8"/>
      <c r="BV69" s="3"/>
      <c r="BW69" s="3"/>
      <c r="CA69" s="31" t="str">
        <f t="shared" si="53"/>
        <v/>
      </c>
      <c r="CB69" s="31"/>
      <c r="CC69" s="31"/>
      <c r="CD69" s="31"/>
      <c r="CE69" s="31"/>
      <c r="CF69" s="31"/>
      <c r="CG69" s="32">
        <f t="shared" si="54"/>
        <v>0</v>
      </c>
      <c r="CH69" s="13"/>
      <c r="CI69" s="13"/>
      <c r="CJ69" s="13"/>
      <c r="CK69" s="13"/>
      <c r="CL69" s="13"/>
    </row>
    <row r="70" spans="1:90" ht="16.149999999999999" customHeight="1" x14ac:dyDescent="0.2">
      <c r="A70" s="882" t="s">
        <v>86</v>
      </c>
      <c r="B70" s="883"/>
      <c r="C70" s="884"/>
      <c r="D70" s="228"/>
      <c r="E70" s="228"/>
      <c r="F70" s="225" t="str">
        <f t="shared" si="52"/>
        <v/>
      </c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8"/>
      <c r="BV70" s="3"/>
      <c r="BW70" s="3"/>
      <c r="CA70" s="31" t="str">
        <f t="shared" si="53"/>
        <v/>
      </c>
      <c r="CB70" s="31"/>
      <c r="CC70" s="31"/>
      <c r="CD70" s="31"/>
      <c r="CE70" s="31"/>
      <c r="CF70" s="31"/>
      <c r="CG70" s="32">
        <f t="shared" si="54"/>
        <v>0</v>
      </c>
      <c r="CH70" s="13"/>
      <c r="CI70" s="13"/>
      <c r="CJ70" s="13"/>
      <c r="CK70" s="13"/>
      <c r="CL70" s="13"/>
    </row>
    <row r="71" spans="1:90" ht="16.149999999999999" customHeight="1" x14ac:dyDescent="0.2">
      <c r="A71" s="928" t="s">
        <v>87</v>
      </c>
      <c r="B71" s="929"/>
      <c r="C71" s="930"/>
      <c r="D71" s="228"/>
      <c r="E71" s="228"/>
      <c r="F71" s="225" t="str">
        <f t="shared" si="52"/>
        <v/>
      </c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8"/>
      <c r="BV71" s="3"/>
      <c r="BW71" s="3"/>
      <c r="CA71" s="31" t="str">
        <f t="shared" si="53"/>
        <v/>
      </c>
      <c r="CB71" s="31"/>
      <c r="CC71" s="31"/>
      <c r="CD71" s="31"/>
      <c r="CE71" s="31"/>
      <c r="CF71" s="31"/>
      <c r="CG71" s="32">
        <f t="shared" si="54"/>
        <v>0</v>
      </c>
      <c r="CH71" s="13"/>
      <c r="CI71" s="13"/>
      <c r="CJ71" s="13"/>
      <c r="CK71" s="13"/>
      <c r="CL71" s="13"/>
    </row>
    <row r="72" spans="1:90" ht="16.149999999999999" customHeight="1" x14ac:dyDescent="0.2">
      <c r="A72" s="928" t="s">
        <v>88</v>
      </c>
      <c r="B72" s="929"/>
      <c r="C72" s="930"/>
      <c r="D72" s="228"/>
      <c r="E72" s="228"/>
      <c r="F72" s="225" t="str">
        <f t="shared" si="52"/>
        <v/>
      </c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8"/>
      <c r="BV72" s="3"/>
      <c r="BW72" s="3"/>
      <c r="CA72" s="31" t="str">
        <f t="shared" si="53"/>
        <v/>
      </c>
      <c r="CB72" s="31"/>
      <c r="CC72" s="31"/>
      <c r="CD72" s="31"/>
      <c r="CE72" s="31"/>
      <c r="CF72" s="31"/>
      <c r="CG72" s="32">
        <f t="shared" si="54"/>
        <v>0</v>
      </c>
      <c r="CH72" s="13"/>
      <c r="CI72" s="13"/>
      <c r="CJ72" s="13"/>
      <c r="CK72" s="13"/>
      <c r="CL72" s="13"/>
    </row>
    <row r="73" spans="1:90" ht="16.149999999999999" customHeight="1" x14ac:dyDescent="0.2">
      <c r="A73" s="1016" t="s">
        <v>89</v>
      </c>
      <c r="B73" s="1017"/>
      <c r="C73" s="1018"/>
      <c r="D73" s="227"/>
      <c r="E73" s="227"/>
      <c r="F73" s="225" t="str">
        <f t="shared" si="52"/>
        <v/>
      </c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8"/>
      <c r="BV73" s="3"/>
      <c r="BW73" s="3"/>
      <c r="CA73" s="31" t="str">
        <f t="shared" si="53"/>
        <v/>
      </c>
      <c r="CB73" s="31"/>
      <c r="CC73" s="31"/>
      <c r="CD73" s="31"/>
      <c r="CE73" s="31"/>
      <c r="CF73" s="31"/>
      <c r="CG73" s="32">
        <f t="shared" si="54"/>
        <v>0</v>
      </c>
      <c r="CH73" s="13"/>
      <c r="CI73" s="13"/>
      <c r="CJ73" s="13"/>
      <c r="CK73" s="13"/>
      <c r="CL73" s="13"/>
    </row>
    <row r="74" spans="1:90" ht="31.9" customHeight="1" x14ac:dyDescent="0.2">
      <c r="A74" s="229" t="s">
        <v>90</v>
      </c>
      <c r="B74" s="230"/>
      <c r="C74" s="231"/>
      <c r="D74" s="230"/>
      <c r="E74" s="230"/>
      <c r="F74" s="232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BV74" s="3"/>
      <c r="BW74" s="3"/>
      <c r="CG74" s="13"/>
      <c r="CH74" s="13"/>
      <c r="CI74" s="13"/>
      <c r="CJ74" s="13"/>
      <c r="CK74" s="13"/>
      <c r="CL74" s="13"/>
    </row>
    <row r="75" spans="1:90" ht="16.149999999999999" customHeight="1" x14ac:dyDescent="0.2">
      <c r="A75" s="885" t="s">
        <v>91</v>
      </c>
      <c r="B75" s="886"/>
      <c r="C75" s="887"/>
      <c r="D75" s="982" t="s">
        <v>92</v>
      </c>
      <c r="E75" s="1019"/>
      <c r="F75" s="983"/>
      <c r="BV75" s="3"/>
      <c r="BW75" s="3"/>
      <c r="CG75" s="13"/>
      <c r="CH75" s="13"/>
      <c r="CI75" s="13"/>
      <c r="CJ75" s="13"/>
      <c r="CK75" s="13"/>
      <c r="CL75" s="13"/>
    </row>
    <row r="76" spans="1:90" ht="16.149999999999999" customHeight="1" x14ac:dyDescent="0.2">
      <c r="A76" s="891"/>
      <c r="B76" s="1084"/>
      <c r="C76" s="1085"/>
      <c r="D76" s="223" t="s">
        <v>4</v>
      </c>
      <c r="E76" s="14" t="s">
        <v>24</v>
      </c>
      <c r="F76" s="233" t="s">
        <v>25</v>
      </c>
      <c r="BV76" s="3"/>
      <c r="BW76" s="3"/>
      <c r="CG76" s="13"/>
      <c r="CH76" s="13"/>
      <c r="CI76" s="13"/>
      <c r="CJ76" s="13"/>
      <c r="CK76" s="13"/>
      <c r="CL76" s="13"/>
    </row>
    <row r="77" spans="1:90" ht="16.149999999999999" customHeight="1" x14ac:dyDescent="0.2">
      <c r="A77" s="1086" t="s">
        <v>93</v>
      </c>
      <c r="B77" s="1022" t="s">
        <v>94</v>
      </c>
      <c r="C77" s="1023"/>
      <c r="D77" s="234">
        <f>SUM(E77+F77)</f>
        <v>0</v>
      </c>
      <c r="E77" s="22"/>
      <c r="F77" s="25"/>
      <c r="BV77" s="3"/>
      <c r="BW77" s="3"/>
      <c r="CG77" s="13"/>
      <c r="CH77" s="13"/>
      <c r="CI77" s="13"/>
      <c r="CJ77" s="13"/>
      <c r="CK77" s="13"/>
      <c r="CL77" s="13"/>
    </row>
    <row r="78" spans="1:90" ht="16.149999999999999" customHeight="1" x14ac:dyDescent="0.2">
      <c r="A78" s="1021"/>
      <c r="B78" s="874" t="s">
        <v>95</v>
      </c>
      <c r="C78" s="876"/>
      <c r="D78" s="235">
        <f>SUM(E78+F78)</f>
        <v>0</v>
      </c>
      <c r="E78" s="42"/>
      <c r="F78" s="44"/>
      <c r="BV78" s="3"/>
      <c r="BW78" s="3"/>
      <c r="CG78" s="13"/>
      <c r="CH78" s="13"/>
      <c r="CI78" s="13"/>
      <c r="CJ78" s="13"/>
      <c r="CK78" s="13"/>
      <c r="CL78" s="13"/>
    </row>
    <row r="79" spans="1:90" ht="31.9" customHeight="1" x14ac:dyDescent="0.2">
      <c r="A79" s="236" t="s">
        <v>96</v>
      </c>
      <c r="B79" s="123"/>
      <c r="C79" s="123"/>
      <c r="D79" s="123"/>
      <c r="E79" s="124"/>
      <c r="F79" s="124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BV79" s="3"/>
      <c r="BW79" s="3"/>
      <c r="CG79" s="13"/>
      <c r="CH79" s="13"/>
      <c r="CI79" s="13"/>
      <c r="CJ79" s="13"/>
      <c r="CK79" s="13"/>
      <c r="CL79" s="13"/>
    </row>
    <row r="80" spans="1:90" ht="16.149999999999999" customHeight="1" x14ac:dyDescent="0.2">
      <c r="A80" s="885" t="s">
        <v>97</v>
      </c>
      <c r="B80" s="886"/>
      <c r="C80" s="887"/>
      <c r="D80" s="862" t="s">
        <v>4</v>
      </c>
      <c r="E80" s="900"/>
      <c r="F80" s="970"/>
      <c r="G80" s="862" t="s">
        <v>56</v>
      </c>
      <c r="H80" s="900"/>
      <c r="I80" s="900"/>
      <c r="J80" s="900"/>
      <c r="K80" s="900"/>
      <c r="L80" s="900"/>
      <c r="M80" s="900"/>
      <c r="N80" s="901"/>
      <c r="O80" s="887" t="s">
        <v>6</v>
      </c>
      <c r="P80" s="859" t="s">
        <v>33</v>
      </c>
      <c r="Q80" s="859" t="s">
        <v>7</v>
      </c>
      <c r="R80" s="859" t="s">
        <v>98</v>
      </c>
      <c r="S80" s="1083" t="s">
        <v>99</v>
      </c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BV80" s="3"/>
      <c r="BW80" s="3"/>
      <c r="CG80" s="13"/>
      <c r="CH80" s="13"/>
      <c r="CI80" s="13"/>
      <c r="CJ80" s="13"/>
      <c r="CK80" s="13"/>
      <c r="CL80" s="13"/>
    </row>
    <row r="81" spans="1:90" ht="31.5" customHeight="1" x14ac:dyDescent="0.2">
      <c r="A81" s="891"/>
      <c r="B81" s="1084"/>
      <c r="C81" s="1085"/>
      <c r="D81" s="605" t="s">
        <v>23</v>
      </c>
      <c r="E81" s="50" t="s">
        <v>24</v>
      </c>
      <c r="F81" s="601" t="s">
        <v>25</v>
      </c>
      <c r="G81" s="14" t="s">
        <v>100</v>
      </c>
      <c r="H81" s="15" t="s">
        <v>101</v>
      </c>
      <c r="I81" s="15" t="s">
        <v>102</v>
      </c>
      <c r="J81" s="15" t="s">
        <v>18</v>
      </c>
      <c r="K81" s="15" t="s">
        <v>19</v>
      </c>
      <c r="L81" s="15" t="s">
        <v>20</v>
      </c>
      <c r="M81" s="237" t="s">
        <v>21</v>
      </c>
      <c r="N81" s="603" t="s">
        <v>22</v>
      </c>
      <c r="O81" s="1085"/>
      <c r="P81" s="861"/>
      <c r="Q81" s="861"/>
      <c r="R81" s="861"/>
      <c r="S81" s="1011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BV81" s="3"/>
      <c r="BW81" s="3"/>
      <c r="CG81" s="13"/>
      <c r="CH81" s="13"/>
      <c r="CI81" s="13"/>
      <c r="CJ81" s="13"/>
      <c r="CK81" s="13"/>
      <c r="CL81" s="13"/>
    </row>
    <row r="82" spans="1:90" ht="16.149999999999999" customHeight="1" x14ac:dyDescent="0.2">
      <c r="A82" s="1012" t="s">
        <v>103</v>
      </c>
      <c r="B82" s="1012"/>
      <c r="C82" s="1012"/>
      <c r="D82" s="239">
        <f>SUM(G82:N82)</f>
        <v>160</v>
      </c>
      <c r="E82" s="22">
        <v>52</v>
      </c>
      <c r="F82" s="240">
        <v>108</v>
      </c>
      <c r="G82" s="24">
        <v>30</v>
      </c>
      <c r="H82" s="241">
        <v>2</v>
      </c>
      <c r="I82" s="241">
        <v>6</v>
      </c>
      <c r="J82" s="241">
        <v>8</v>
      </c>
      <c r="K82" s="241">
        <v>21</v>
      </c>
      <c r="L82" s="241">
        <v>20</v>
      </c>
      <c r="M82" s="242">
        <v>66</v>
      </c>
      <c r="N82" s="64">
        <v>7</v>
      </c>
      <c r="O82" s="62">
        <v>12</v>
      </c>
      <c r="P82" s="243">
        <v>160</v>
      </c>
      <c r="Q82" s="243">
        <v>0</v>
      </c>
      <c r="R82" s="243">
        <v>0</v>
      </c>
      <c r="S82" s="62">
        <v>0</v>
      </c>
      <c r="T82" s="225" t="str">
        <f>CA82&amp;CB82&amp;CC82&amp;CD82&amp;CE82</f>
        <v/>
      </c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8"/>
      <c r="AG82" s="8"/>
      <c r="BV82" s="3"/>
      <c r="BW82" s="3"/>
      <c r="CA82" s="31" t="str">
        <f>IF(CG82=1,"* La suma de los sexos NO DEBE ser diferente al Total. ","")</f>
        <v/>
      </c>
      <c r="CB82" s="31" t="str">
        <f>IF(AND(D82&lt;&gt;0,P82=""),"* No olvide digitar la columna Beneficiarios (Digite CEROS si no tiene).",IF(D82&lt;P82,"* El número de Beneficiarios NO DEBE ser mayor que el total. ",""))</f>
        <v/>
      </c>
      <c r="CC82" s="31" t="str">
        <f>IF(CI82=1,"* Las actividades de 60 Años NO DEBE ser mayor que el grupo etario 20-64 años. ","")</f>
        <v/>
      </c>
      <c r="CD82" s="31" t="str">
        <f>IF(AND(D82&lt;&gt;0,O82=""),"* Recuerde que las Embarazadas deben ser incluídas en el ingreso por rango Etario (Digite CEROS si no tiene). ",IF(F82&lt;O82,"* Las Embarazadas NO DEBEN ser mayor al total de Mujeres. ",""))</f>
        <v/>
      </c>
      <c r="CE82" s="31" t="str">
        <f>IF(CK82=1,"* Los usuario en situación de discapacidad NO DEBE ser mayor que el Total. ","")</f>
        <v/>
      </c>
      <c r="CG82" s="32">
        <f>IF(D82&lt;&gt;(E82+F82),1,0)</f>
        <v>0</v>
      </c>
      <c r="CH82" s="32">
        <f>IF(AND(D82&lt;&gt;0,P82=""),1,IF(D82&lt;P82,1,0))</f>
        <v>0</v>
      </c>
      <c r="CI82" s="32">
        <f>IF(M82&lt;Q82,1,0)</f>
        <v>0</v>
      </c>
      <c r="CJ82" s="32">
        <f>IF(AND(D82&lt;&gt;0,O82=""),1,IF(F82&lt;O82,1,0))</f>
        <v>0</v>
      </c>
      <c r="CK82" s="32">
        <f>IF(D82&lt;S82,1,0)</f>
        <v>0</v>
      </c>
      <c r="CL82" s="13"/>
    </row>
    <row r="83" spans="1:90" ht="16.149999999999999" customHeight="1" x14ac:dyDescent="0.2">
      <c r="A83" s="995" t="s">
        <v>104</v>
      </c>
      <c r="B83" s="995"/>
      <c r="C83" s="995"/>
      <c r="D83" s="244">
        <f t="shared" ref="D83:D110" si="55">SUM(G83:N83)</f>
        <v>54</v>
      </c>
      <c r="E83" s="33">
        <v>24</v>
      </c>
      <c r="F83" s="245">
        <v>30</v>
      </c>
      <c r="G83" s="33">
        <v>8</v>
      </c>
      <c r="H83" s="246">
        <v>0</v>
      </c>
      <c r="I83" s="246">
        <v>0</v>
      </c>
      <c r="J83" s="246">
        <v>2</v>
      </c>
      <c r="K83" s="246">
        <v>3</v>
      </c>
      <c r="L83" s="246">
        <v>1</v>
      </c>
      <c r="M83" s="245">
        <v>36</v>
      </c>
      <c r="N83" s="87">
        <v>4</v>
      </c>
      <c r="O83" s="34">
        <v>0</v>
      </c>
      <c r="P83" s="38">
        <v>54</v>
      </c>
      <c r="Q83" s="38">
        <v>1</v>
      </c>
      <c r="R83" s="38">
        <v>0</v>
      </c>
      <c r="S83" s="34">
        <v>0</v>
      </c>
      <c r="T83" s="225" t="str">
        <f t="shared" ref="T83:T110" si="56">CA83&amp;CB83&amp;CC83&amp;CD83&amp;CE83</f>
        <v/>
      </c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8"/>
      <c r="AG83" s="8"/>
      <c r="BV83" s="3"/>
      <c r="BW83" s="3"/>
      <c r="CA83" s="31" t="str">
        <f t="shared" ref="CA83:CA110" si="57">IF(CG83=1,"* La suma de los sexos NO DEBE ser diferente al Total. ","")</f>
        <v/>
      </c>
      <c r="CB83" s="31" t="str">
        <f t="shared" ref="CB83:CB110" si="58">IF(AND(D83&lt;&gt;0,P83=""),"* No olvide digitar la columna Beneficiarios (Digite CEROS si no tiene).",IF(D83&lt;P83,"* El número de Beneficiarios NO DEBE ser mayor que el total. ",""))</f>
        <v/>
      </c>
      <c r="CC83" s="31" t="str">
        <f t="shared" ref="CC83:CC110" si="59">IF(CI83=1,"* Las actividades de 60 Años NO DEBE ser mayor que el grupo etario 20-64 años. ","")</f>
        <v/>
      </c>
      <c r="CD83" s="31" t="str">
        <f t="shared" ref="CD83:CD110" si="60">IF(AND(D83&lt;&gt;0,O83=""),"* Recuerde que las Embarazadas deben ser incluídas en el ingreso por rango Etario (Digite CEROS si no tiene). ",IF(F83&lt;O83,"* Las Embarazadas NO DEBEN ser mayor al total de Mujeres. ",""))</f>
        <v/>
      </c>
      <c r="CE83" s="31" t="str">
        <f t="shared" ref="CE83:CE110" si="61">IF(CK83=1,"* Los usuario en situación de discapacidad NO DEBE ser mayor que el Total. ","")</f>
        <v/>
      </c>
      <c r="CG83" s="32">
        <f t="shared" ref="CG83:CG109" si="62">IF(D83&lt;&gt;(E83+F83),1,0)</f>
        <v>0</v>
      </c>
      <c r="CH83" s="32">
        <f t="shared" ref="CH83:CH109" si="63">IF(AND(D83&lt;&gt;0,P83=""),1,IF(D83&lt;P83,1,0))</f>
        <v>0</v>
      </c>
      <c r="CI83" s="32">
        <f t="shared" ref="CI83:CI109" si="64">IF(M83&lt;Q83,1,0)</f>
        <v>0</v>
      </c>
      <c r="CJ83" s="32">
        <f t="shared" ref="CJ83:CJ109" si="65">IF(AND(D83&lt;&gt;0,O83=""),1,IF(F83&lt;O83,1,0))</f>
        <v>0</v>
      </c>
      <c r="CK83" s="32">
        <f t="shared" ref="CK83:CK109" si="66">IF(D83&lt;S83,1,0)</f>
        <v>0</v>
      </c>
      <c r="CL83" s="13"/>
    </row>
    <row r="84" spans="1:90" ht="16.149999999999999" customHeight="1" x14ac:dyDescent="0.2">
      <c r="A84" s="882" t="s">
        <v>105</v>
      </c>
      <c r="B84" s="883"/>
      <c r="C84" s="884"/>
      <c r="D84" s="247">
        <f t="shared" si="55"/>
        <v>393</v>
      </c>
      <c r="E84" s="33">
        <v>159</v>
      </c>
      <c r="F84" s="245">
        <v>234</v>
      </c>
      <c r="G84" s="33">
        <v>89</v>
      </c>
      <c r="H84" s="248">
        <v>19</v>
      </c>
      <c r="I84" s="248">
        <v>20</v>
      </c>
      <c r="J84" s="248">
        <v>6</v>
      </c>
      <c r="K84" s="248">
        <v>62</v>
      </c>
      <c r="L84" s="248">
        <v>8</v>
      </c>
      <c r="M84" s="240">
        <v>170</v>
      </c>
      <c r="N84" s="73">
        <v>19</v>
      </c>
      <c r="O84" s="23">
        <v>0</v>
      </c>
      <c r="P84" s="28">
        <v>393</v>
      </c>
      <c r="Q84" s="28">
        <v>2</v>
      </c>
      <c r="R84" s="28">
        <v>0</v>
      </c>
      <c r="S84" s="23">
        <v>0</v>
      </c>
      <c r="T84" s="225" t="str">
        <f t="shared" si="56"/>
        <v/>
      </c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8"/>
      <c r="AG84" s="8"/>
      <c r="BV84" s="3"/>
      <c r="BW84" s="3"/>
      <c r="CA84" s="31" t="str">
        <f t="shared" si="57"/>
        <v/>
      </c>
      <c r="CB84" s="31" t="str">
        <f t="shared" si="58"/>
        <v/>
      </c>
      <c r="CC84" s="31" t="str">
        <f t="shared" si="59"/>
        <v/>
      </c>
      <c r="CD84" s="31" t="str">
        <f t="shared" si="60"/>
        <v/>
      </c>
      <c r="CE84" s="31" t="str">
        <f t="shared" si="61"/>
        <v/>
      </c>
      <c r="CG84" s="32">
        <f t="shared" si="62"/>
        <v>0</v>
      </c>
      <c r="CH84" s="32">
        <f t="shared" si="63"/>
        <v>0</v>
      </c>
      <c r="CI84" s="32">
        <f t="shared" si="64"/>
        <v>0</v>
      </c>
      <c r="CJ84" s="32">
        <f t="shared" si="65"/>
        <v>0</v>
      </c>
      <c r="CK84" s="32">
        <f t="shared" si="66"/>
        <v>0</v>
      </c>
      <c r="CL84" s="13"/>
    </row>
    <row r="85" spans="1:90" ht="16.149999999999999" customHeight="1" x14ac:dyDescent="0.2">
      <c r="A85" s="995" t="s">
        <v>106</v>
      </c>
      <c r="B85" s="995"/>
      <c r="C85" s="995"/>
      <c r="D85" s="244">
        <f t="shared" si="55"/>
        <v>0</v>
      </c>
      <c r="E85" s="33">
        <v>0</v>
      </c>
      <c r="F85" s="245">
        <v>0</v>
      </c>
      <c r="G85" s="33">
        <v>0</v>
      </c>
      <c r="H85" s="246">
        <v>0</v>
      </c>
      <c r="I85" s="246">
        <v>0</v>
      </c>
      <c r="J85" s="246">
        <v>0</v>
      </c>
      <c r="K85" s="246">
        <v>0</v>
      </c>
      <c r="L85" s="246">
        <v>0</v>
      </c>
      <c r="M85" s="245">
        <v>0</v>
      </c>
      <c r="N85" s="87">
        <v>0</v>
      </c>
      <c r="O85" s="34">
        <v>0</v>
      </c>
      <c r="P85" s="38">
        <v>0</v>
      </c>
      <c r="Q85" s="38">
        <v>0</v>
      </c>
      <c r="R85" s="38">
        <v>0</v>
      </c>
      <c r="S85" s="34">
        <v>0</v>
      </c>
      <c r="T85" s="225" t="str">
        <f t="shared" si="56"/>
        <v/>
      </c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8"/>
      <c r="AG85" s="8"/>
      <c r="BV85" s="3"/>
      <c r="BW85" s="3"/>
      <c r="CA85" s="31" t="str">
        <f t="shared" si="57"/>
        <v/>
      </c>
      <c r="CB85" s="31" t="str">
        <f t="shared" si="58"/>
        <v/>
      </c>
      <c r="CC85" s="31" t="str">
        <f t="shared" si="59"/>
        <v/>
      </c>
      <c r="CD85" s="31" t="str">
        <f t="shared" si="60"/>
        <v/>
      </c>
      <c r="CE85" s="31" t="str">
        <f t="shared" si="61"/>
        <v/>
      </c>
      <c r="CG85" s="32">
        <f t="shared" si="62"/>
        <v>0</v>
      </c>
      <c r="CH85" s="32">
        <f t="shared" si="63"/>
        <v>0</v>
      </c>
      <c r="CI85" s="32">
        <f t="shared" si="64"/>
        <v>0</v>
      </c>
      <c r="CJ85" s="32">
        <f t="shared" si="65"/>
        <v>0</v>
      </c>
      <c r="CK85" s="32">
        <f t="shared" si="66"/>
        <v>0</v>
      </c>
      <c r="CL85" s="13"/>
    </row>
    <row r="86" spans="1:90" ht="16.149999999999999" customHeight="1" x14ac:dyDescent="0.2">
      <c r="A86" s="995" t="s">
        <v>107</v>
      </c>
      <c r="B86" s="995"/>
      <c r="C86" s="995"/>
      <c r="D86" s="244">
        <f t="shared" si="55"/>
        <v>230</v>
      </c>
      <c r="E86" s="33">
        <v>64</v>
      </c>
      <c r="F86" s="245">
        <v>166</v>
      </c>
      <c r="G86" s="98"/>
      <c r="H86" s="249"/>
      <c r="I86" s="249"/>
      <c r="J86" s="246">
        <v>3</v>
      </c>
      <c r="K86" s="246">
        <v>10</v>
      </c>
      <c r="L86" s="246">
        <v>13</v>
      </c>
      <c r="M86" s="245">
        <v>176</v>
      </c>
      <c r="N86" s="87">
        <v>28</v>
      </c>
      <c r="O86" s="34">
        <v>0</v>
      </c>
      <c r="P86" s="38">
        <v>230</v>
      </c>
      <c r="Q86" s="38">
        <v>2</v>
      </c>
      <c r="R86" s="38">
        <v>0</v>
      </c>
      <c r="S86" s="34">
        <v>0</v>
      </c>
      <c r="T86" s="225" t="str">
        <f t="shared" si="56"/>
        <v/>
      </c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8"/>
      <c r="AG86" s="8"/>
      <c r="BV86" s="3"/>
      <c r="BW86" s="3"/>
      <c r="CA86" s="31" t="str">
        <f t="shared" si="57"/>
        <v/>
      </c>
      <c r="CB86" s="31" t="str">
        <f t="shared" si="58"/>
        <v/>
      </c>
      <c r="CC86" s="31" t="str">
        <f t="shared" si="59"/>
        <v/>
      </c>
      <c r="CD86" s="31" t="str">
        <f t="shared" si="60"/>
        <v/>
      </c>
      <c r="CE86" s="31" t="str">
        <f t="shared" si="61"/>
        <v/>
      </c>
      <c r="CG86" s="32">
        <f t="shared" si="62"/>
        <v>0</v>
      </c>
      <c r="CH86" s="32">
        <f t="shared" si="63"/>
        <v>0</v>
      </c>
      <c r="CI86" s="32">
        <f t="shared" si="64"/>
        <v>0</v>
      </c>
      <c r="CJ86" s="32">
        <f t="shared" si="65"/>
        <v>0</v>
      </c>
      <c r="CK86" s="32">
        <f t="shared" si="66"/>
        <v>0</v>
      </c>
      <c r="CL86" s="13"/>
    </row>
    <row r="87" spans="1:90" ht="16.149999999999999" customHeight="1" x14ac:dyDescent="0.2">
      <c r="A87" s="911" t="s">
        <v>108</v>
      </c>
      <c r="B87" s="911"/>
      <c r="C87" s="911"/>
      <c r="D87" s="250">
        <f t="shared" si="55"/>
        <v>30</v>
      </c>
      <c r="E87" s="33">
        <v>10</v>
      </c>
      <c r="F87" s="245">
        <v>20</v>
      </c>
      <c r="G87" s="98"/>
      <c r="H87" s="249"/>
      <c r="I87" s="249"/>
      <c r="J87" s="246">
        <v>6</v>
      </c>
      <c r="K87" s="246">
        <v>6</v>
      </c>
      <c r="L87" s="246">
        <v>0</v>
      </c>
      <c r="M87" s="245">
        <v>15</v>
      </c>
      <c r="N87" s="87">
        <v>3</v>
      </c>
      <c r="O87" s="34">
        <v>4</v>
      </c>
      <c r="P87" s="38">
        <v>30</v>
      </c>
      <c r="Q87" s="38">
        <v>0</v>
      </c>
      <c r="R87" s="38">
        <v>0</v>
      </c>
      <c r="S87" s="34">
        <v>0</v>
      </c>
      <c r="T87" s="225" t="str">
        <f t="shared" si="56"/>
        <v/>
      </c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8"/>
      <c r="AG87" s="8"/>
      <c r="BV87" s="3"/>
      <c r="BW87" s="3"/>
      <c r="CA87" s="31" t="str">
        <f t="shared" si="57"/>
        <v/>
      </c>
      <c r="CB87" s="31" t="str">
        <f t="shared" si="58"/>
        <v/>
      </c>
      <c r="CC87" s="31" t="str">
        <f t="shared" si="59"/>
        <v/>
      </c>
      <c r="CD87" s="31" t="str">
        <f t="shared" si="60"/>
        <v/>
      </c>
      <c r="CE87" s="31" t="str">
        <f t="shared" si="61"/>
        <v/>
      </c>
      <c r="CG87" s="32">
        <f t="shared" si="62"/>
        <v>0</v>
      </c>
      <c r="CH87" s="32">
        <f t="shared" si="63"/>
        <v>0</v>
      </c>
      <c r="CI87" s="32">
        <f t="shared" si="64"/>
        <v>0</v>
      </c>
      <c r="CJ87" s="32">
        <f t="shared" si="65"/>
        <v>0</v>
      </c>
      <c r="CK87" s="32">
        <f t="shared" si="66"/>
        <v>0</v>
      </c>
      <c r="CL87" s="13"/>
    </row>
    <row r="88" spans="1:90" ht="16.149999999999999" customHeight="1" x14ac:dyDescent="0.2">
      <c r="A88" s="911" t="s">
        <v>109</v>
      </c>
      <c r="B88" s="911"/>
      <c r="C88" s="911"/>
      <c r="D88" s="250">
        <f t="shared" si="55"/>
        <v>31</v>
      </c>
      <c r="E88" s="33">
        <v>7</v>
      </c>
      <c r="F88" s="245">
        <v>24</v>
      </c>
      <c r="G88" s="98"/>
      <c r="H88" s="249"/>
      <c r="I88" s="249"/>
      <c r="J88" s="246">
        <v>1</v>
      </c>
      <c r="K88" s="246">
        <v>1</v>
      </c>
      <c r="L88" s="246">
        <v>2</v>
      </c>
      <c r="M88" s="245">
        <v>27</v>
      </c>
      <c r="N88" s="87">
        <v>0</v>
      </c>
      <c r="O88" s="34">
        <v>2</v>
      </c>
      <c r="P88" s="38">
        <v>31</v>
      </c>
      <c r="Q88" s="38">
        <v>0</v>
      </c>
      <c r="R88" s="38">
        <v>0</v>
      </c>
      <c r="S88" s="34">
        <v>0</v>
      </c>
      <c r="T88" s="225" t="str">
        <f t="shared" si="56"/>
        <v/>
      </c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8"/>
      <c r="AG88" s="8"/>
      <c r="BV88" s="3"/>
      <c r="BW88" s="3"/>
      <c r="CA88" s="31" t="str">
        <f t="shared" si="57"/>
        <v/>
      </c>
      <c r="CB88" s="31" t="str">
        <f t="shared" si="58"/>
        <v/>
      </c>
      <c r="CC88" s="31" t="str">
        <f t="shared" si="59"/>
        <v/>
      </c>
      <c r="CD88" s="31" t="str">
        <f t="shared" si="60"/>
        <v/>
      </c>
      <c r="CE88" s="31" t="str">
        <f t="shared" si="61"/>
        <v/>
      </c>
      <c r="CG88" s="32">
        <f t="shared" si="62"/>
        <v>0</v>
      </c>
      <c r="CH88" s="32">
        <f t="shared" si="63"/>
        <v>0</v>
      </c>
      <c r="CI88" s="32">
        <f t="shared" si="64"/>
        <v>0</v>
      </c>
      <c r="CJ88" s="32">
        <f t="shared" si="65"/>
        <v>0</v>
      </c>
      <c r="CK88" s="32">
        <f t="shared" si="66"/>
        <v>0</v>
      </c>
      <c r="CL88" s="13"/>
    </row>
    <row r="89" spans="1:90" ht="16.149999999999999" customHeight="1" x14ac:dyDescent="0.2">
      <c r="A89" s="911" t="s">
        <v>110</v>
      </c>
      <c r="B89" s="911"/>
      <c r="C89" s="911"/>
      <c r="D89" s="250">
        <f t="shared" si="55"/>
        <v>10</v>
      </c>
      <c r="E89" s="33">
        <v>4</v>
      </c>
      <c r="F89" s="245">
        <v>6</v>
      </c>
      <c r="G89" s="98"/>
      <c r="H89" s="249"/>
      <c r="I89" s="249"/>
      <c r="J89" s="246">
        <v>1</v>
      </c>
      <c r="K89" s="246">
        <v>0</v>
      </c>
      <c r="L89" s="246">
        <v>3</v>
      </c>
      <c r="M89" s="245">
        <v>6</v>
      </c>
      <c r="N89" s="87">
        <v>0</v>
      </c>
      <c r="O89" s="34">
        <v>1</v>
      </c>
      <c r="P89" s="38">
        <v>10</v>
      </c>
      <c r="Q89" s="38">
        <v>0</v>
      </c>
      <c r="R89" s="38">
        <v>0</v>
      </c>
      <c r="S89" s="34">
        <v>0</v>
      </c>
      <c r="T89" s="225" t="str">
        <f t="shared" si="56"/>
        <v/>
      </c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8"/>
      <c r="AG89" s="8"/>
      <c r="BV89" s="3"/>
      <c r="BW89" s="3"/>
      <c r="CA89" s="31" t="str">
        <f t="shared" si="57"/>
        <v/>
      </c>
      <c r="CB89" s="31" t="str">
        <f t="shared" si="58"/>
        <v/>
      </c>
      <c r="CC89" s="31" t="str">
        <f t="shared" si="59"/>
        <v/>
      </c>
      <c r="CD89" s="31" t="str">
        <f t="shared" si="60"/>
        <v/>
      </c>
      <c r="CE89" s="31" t="str">
        <f t="shared" si="61"/>
        <v/>
      </c>
      <c r="CG89" s="32">
        <f t="shared" si="62"/>
        <v>0</v>
      </c>
      <c r="CH89" s="32">
        <f t="shared" si="63"/>
        <v>0</v>
      </c>
      <c r="CI89" s="32">
        <f t="shared" si="64"/>
        <v>0</v>
      </c>
      <c r="CJ89" s="32">
        <f t="shared" si="65"/>
        <v>0</v>
      </c>
      <c r="CK89" s="32">
        <f t="shared" si="66"/>
        <v>0</v>
      </c>
      <c r="CL89" s="13"/>
    </row>
    <row r="90" spans="1:90" ht="16.149999999999999" customHeight="1" x14ac:dyDescent="0.2">
      <c r="A90" s="911" t="s">
        <v>49</v>
      </c>
      <c r="B90" s="911"/>
      <c r="C90" s="911"/>
      <c r="D90" s="250">
        <f t="shared" si="55"/>
        <v>0</v>
      </c>
      <c r="E90" s="33">
        <v>0</v>
      </c>
      <c r="F90" s="245">
        <v>0</v>
      </c>
      <c r="G90" s="98"/>
      <c r="H90" s="249"/>
      <c r="I90" s="249"/>
      <c r="J90" s="246">
        <v>0</v>
      </c>
      <c r="K90" s="246">
        <v>0</v>
      </c>
      <c r="L90" s="246">
        <v>0</v>
      </c>
      <c r="M90" s="245">
        <v>0</v>
      </c>
      <c r="N90" s="87">
        <v>0</v>
      </c>
      <c r="O90" s="34">
        <v>0</v>
      </c>
      <c r="P90" s="38">
        <v>0</v>
      </c>
      <c r="Q90" s="38">
        <v>0</v>
      </c>
      <c r="R90" s="38">
        <v>0</v>
      </c>
      <c r="S90" s="34">
        <v>0</v>
      </c>
      <c r="T90" s="225" t="str">
        <f t="shared" si="56"/>
        <v/>
      </c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8"/>
      <c r="AG90" s="8"/>
      <c r="BV90" s="3"/>
      <c r="BW90" s="3"/>
      <c r="CA90" s="31" t="str">
        <f t="shared" si="57"/>
        <v/>
      </c>
      <c r="CB90" s="31" t="str">
        <f t="shared" si="58"/>
        <v/>
      </c>
      <c r="CC90" s="31" t="str">
        <f t="shared" si="59"/>
        <v/>
      </c>
      <c r="CD90" s="31" t="str">
        <f t="shared" si="60"/>
        <v/>
      </c>
      <c r="CE90" s="31" t="str">
        <f t="shared" si="61"/>
        <v/>
      </c>
      <c r="CG90" s="32">
        <f t="shared" si="62"/>
        <v>0</v>
      </c>
      <c r="CH90" s="32">
        <f t="shared" si="63"/>
        <v>0</v>
      </c>
      <c r="CI90" s="32">
        <f t="shared" si="64"/>
        <v>0</v>
      </c>
      <c r="CJ90" s="32">
        <f t="shared" si="65"/>
        <v>0</v>
      </c>
      <c r="CK90" s="32">
        <f t="shared" si="66"/>
        <v>0</v>
      </c>
      <c r="CL90" s="13"/>
    </row>
    <row r="91" spans="1:90" ht="16.149999999999999" customHeight="1" x14ac:dyDescent="0.2">
      <c r="A91" s="995" t="s">
        <v>111</v>
      </c>
      <c r="B91" s="995"/>
      <c r="C91" s="995"/>
      <c r="D91" s="244">
        <f t="shared" si="55"/>
        <v>0</v>
      </c>
      <c r="E91" s="33">
        <v>0</v>
      </c>
      <c r="F91" s="245">
        <v>0</v>
      </c>
      <c r="G91" s="98"/>
      <c r="H91" s="249"/>
      <c r="I91" s="249"/>
      <c r="J91" s="246">
        <v>0</v>
      </c>
      <c r="K91" s="246">
        <v>0</v>
      </c>
      <c r="L91" s="246">
        <v>0</v>
      </c>
      <c r="M91" s="245">
        <v>0</v>
      </c>
      <c r="N91" s="87">
        <v>0</v>
      </c>
      <c r="O91" s="34">
        <v>0</v>
      </c>
      <c r="P91" s="38">
        <v>0</v>
      </c>
      <c r="Q91" s="38">
        <v>0</v>
      </c>
      <c r="R91" s="38">
        <v>0</v>
      </c>
      <c r="S91" s="34">
        <v>0</v>
      </c>
      <c r="T91" s="225" t="str">
        <f t="shared" si="56"/>
        <v/>
      </c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8"/>
      <c r="AG91" s="8"/>
      <c r="BV91" s="3"/>
      <c r="BW91" s="3"/>
      <c r="CA91" s="31" t="str">
        <f t="shared" si="57"/>
        <v/>
      </c>
      <c r="CB91" s="31" t="str">
        <f t="shared" si="58"/>
        <v/>
      </c>
      <c r="CC91" s="31" t="str">
        <f t="shared" si="59"/>
        <v/>
      </c>
      <c r="CD91" s="31" t="str">
        <f t="shared" si="60"/>
        <v/>
      </c>
      <c r="CE91" s="31" t="str">
        <f t="shared" si="61"/>
        <v/>
      </c>
      <c r="CG91" s="32">
        <f t="shared" si="62"/>
        <v>0</v>
      </c>
      <c r="CH91" s="32">
        <f t="shared" si="63"/>
        <v>0</v>
      </c>
      <c r="CI91" s="32">
        <f t="shared" si="64"/>
        <v>0</v>
      </c>
      <c r="CJ91" s="32">
        <f t="shared" si="65"/>
        <v>0</v>
      </c>
      <c r="CK91" s="32">
        <f t="shared" si="66"/>
        <v>0</v>
      </c>
      <c r="CL91" s="13"/>
    </row>
    <row r="92" spans="1:90" ht="16.149999999999999" customHeight="1" x14ac:dyDescent="0.2">
      <c r="A92" s="995" t="s">
        <v>112</v>
      </c>
      <c r="B92" s="995"/>
      <c r="C92" s="995"/>
      <c r="D92" s="244">
        <f t="shared" si="55"/>
        <v>0</v>
      </c>
      <c r="E92" s="33">
        <v>0</v>
      </c>
      <c r="F92" s="245">
        <v>0</v>
      </c>
      <c r="G92" s="98"/>
      <c r="H92" s="249"/>
      <c r="I92" s="249"/>
      <c r="J92" s="249"/>
      <c r="K92" s="249"/>
      <c r="L92" s="246">
        <v>0</v>
      </c>
      <c r="M92" s="245">
        <v>0</v>
      </c>
      <c r="N92" s="87">
        <v>0</v>
      </c>
      <c r="O92" s="34">
        <v>0</v>
      </c>
      <c r="P92" s="38">
        <v>0</v>
      </c>
      <c r="Q92" s="38">
        <v>0</v>
      </c>
      <c r="R92" s="38">
        <v>0</v>
      </c>
      <c r="S92" s="34">
        <v>0</v>
      </c>
      <c r="T92" s="225" t="str">
        <f t="shared" si="56"/>
        <v/>
      </c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8"/>
      <c r="AG92" s="8"/>
      <c r="BV92" s="3"/>
      <c r="BW92" s="3"/>
      <c r="CA92" s="31" t="str">
        <f t="shared" si="57"/>
        <v/>
      </c>
      <c r="CB92" s="31" t="str">
        <f t="shared" si="58"/>
        <v/>
      </c>
      <c r="CC92" s="31" t="str">
        <f t="shared" si="59"/>
        <v/>
      </c>
      <c r="CD92" s="31" t="str">
        <f t="shared" si="60"/>
        <v/>
      </c>
      <c r="CE92" s="31" t="str">
        <f t="shared" si="61"/>
        <v/>
      </c>
      <c r="CG92" s="32">
        <f t="shared" si="62"/>
        <v>0</v>
      </c>
      <c r="CH92" s="32">
        <f t="shared" si="63"/>
        <v>0</v>
      </c>
      <c r="CI92" s="32">
        <f t="shared" si="64"/>
        <v>0</v>
      </c>
      <c r="CJ92" s="32">
        <f t="shared" si="65"/>
        <v>0</v>
      </c>
      <c r="CK92" s="32">
        <f t="shared" si="66"/>
        <v>0</v>
      </c>
      <c r="CL92" s="13"/>
    </row>
    <row r="93" spans="1:90" ht="16.149999999999999" customHeight="1" x14ac:dyDescent="0.2">
      <c r="A93" s="995" t="s">
        <v>113</v>
      </c>
      <c r="B93" s="995"/>
      <c r="C93" s="995"/>
      <c r="D93" s="244">
        <f t="shared" si="55"/>
        <v>17</v>
      </c>
      <c r="E93" s="33">
        <v>3</v>
      </c>
      <c r="F93" s="245">
        <v>14</v>
      </c>
      <c r="G93" s="98"/>
      <c r="H93" s="249"/>
      <c r="I93" s="246">
        <v>0</v>
      </c>
      <c r="J93" s="246">
        <v>2</v>
      </c>
      <c r="K93" s="246">
        <v>4</v>
      </c>
      <c r="L93" s="246">
        <v>2</v>
      </c>
      <c r="M93" s="245">
        <v>7</v>
      </c>
      <c r="N93" s="87">
        <v>2</v>
      </c>
      <c r="O93" s="34">
        <v>0</v>
      </c>
      <c r="P93" s="38">
        <v>17</v>
      </c>
      <c r="Q93" s="38">
        <v>0</v>
      </c>
      <c r="R93" s="38">
        <v>0</v>
      </c>
      <c r="S93" s="34">
        <v>0</v>
      </c>
      <c r="T93" s="225" t="str">
        <f t="shared" si="56"/>
        <v/>
      </c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8"/>
      <c r="AG93" s="8"/>
      <c r="BV93" s="3"/>
      <c r="BW93" s="3"/>
      <c r="CA93" s="31" t="str">
        <f t="shared" si="57"/>
        <v/>
      </c>
      <c r="CB93" s="31" t="str">
        <f t="shared" si="58"/>
        <v/>
      </c>
      <c r="CC93" s="31" t="str">
        <f t="shared" si="59"/>
        <v/>
      </c>
      <c r="CD93" s="31" t="str">
        <f t="shared" si="60"/>
        <v/>
      </c>
      <c r="CE93" s="31" t="str">
        <f t="shared" si="61"/>
        <v/>
      </c>
      <c r="CG93" s="32">
        <f t="shared" si="62"/>
        <v>0</v>
      </c>
      <c r="CH93" s="32">
        <f t="shared" si="63"/>
        <v>0</v>
      </c>
      <c r="CI93" s="32">
        <f t="shared" si="64"/>
        <v>0</v>
      </c>
      <c r="CJ93" s="32">
        <f t="shared" si="65"/>
        <v>0</v>
      </c>
      <c r="CK93" s="32">
        <f t="shared" si="66"/>
        <v>0</v>
      </c>
      <c r="CL93" s="13"/>
    </row>
    <row r="94" spans="1:90" ht="16.149999999999999" customHeight="1" x14ac:dyDescent="0.2">
      <c r="A94" s="995" t="s">
        <v>114</v>
      </c>
      <c r="B94" s="995"/>
      <c r="C94" s="995"/>
      <c r="D94" s="244">
        <f t="shared" si="55"/>
        <v>0</v>
      </c>
      <c r="E94" s="33">
        <v>0</v>
      </c>
      <c r="F94" s="245">
        <v>0</v>
      </c>
      <c r="G94" s="33"/>
      <c r="H94" s="249"/>
      <c r="I94" s="249"/>
      <c r="J94" s="249"/>
      <c r="K94" s="246"/>
      <c r="L94" s="249"/>
      <c r="M94" s="100"/>
      <c r="N94" s="251"/>
      <c r="O94" s="99"/>
      <c r="P94" s="38"/>
      <c r="Q94" s="252"/>
      <c r="R94" s="38">
        <v>0</v>
      </c>
      <c r="S94" s="34">
        <v>0</v>
      </c>
      <c r="T94" s="225" t="str">
        <f t="shared" si="56"/>
        <v/>
      </c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8"/>
      <c r="AG94" s="8"/>
      <c r="BV94" s="3"/>
      <c r="BW94" s="3"/>
      <c r="CA94" s="31" t="str">
        <f t="shared" si="57"/>
        <v/>
      </c>
      <c r="CB94" s="31" t="str">
        <f t="shared" si="58"/>
        <v/>
      </c>
      <c r="CC94" s="31"/>
      <c r="CD94" s="31"/>
      <c r="CE94" s="31" t="str">
        <f t="shared" si="61"/>
        <v/>
      </c>
      <c r="CG94" s="32">
        <f t="shared" si="62"/>
        <v>0</v>
      </c>
      <c r="CH94" s="32">
        <f t="shared" si="63"/>
        <v>0</v>
      </c>
      <c r="CI94" s="32"/>
      <c r="CJ94" s="32"/>
      <c r="CK94" s="32">
        <f t="shared" si="66"/>
        <v>0</v>
      </c>
      <c r="CL94" s="13"/>
    </row>
    <row r="95" spans="1:90" ht="16.149999999999999" customHeight="1" x14ac:dyDescent="0.2">
      <c r="A95" s="995" t="s">
        <v>115</v>
      </c>
      <c r="B95" s="995"/>
      <c r="C95" s="995"/>
      <c r="D95" s="244">
        <f t="shared" si="55"/>
        <v>0</v>
      </c>
      <c r="E95" s="33">
        <v>0</v>
      </c>
      <c r="F95" s="245">
        <v>0</v>
      </c>
      <c r="G95" s="33"/>
      <c r="H95" s="249"/>
      <c r="I95" s="249"/>
      <c r="J95" s="249"/>
      <c r="K95" s="246"/>
      <c r="L95" s="249"/>
      <c r="M95" s="100"/>
      <c r="N95" s="251"/>
      <c r="O95" s="99"/>
      <c r="P95" s="38"/>
      <c r="Q95" s="252"/>
      <c r="R95" s="38">
        <v>0</v>
      </c>
      <c r="S95" s="34">
        <v>0</v>
      </c>
      <c r="T95" s="225" t="str">
        <f t="shared" si="56"/>
        <v/>
      </c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8"/>
      <c r="AG95" s="8"/>
      <c r="BV95" s="3"/>
      <c r="BW95" s="3"/>
      <c r="CA95" s="31" t="str">
        <f t="shared" si="57"/>
        <v/>
      </c>
      <c r="CB95" s="31" t="str">
        <f t="shared" si="58"/>
        <v/>
      </c>
      <c r="CC95" s="31"/>
      <c r="CD95" s="31"/>
      <c r="CE95" s="31" t="str">
        <f t="shared" si="61"/>
        <v/>
      </c>
      <c r="CG95" s="32">
        <f t="shared" si="62"/>
        <v>0</v>
      </c>
      <c r="CH95" s="32">
        <f t="shared" si="63"/>
        <v>0</v>
      </c>
      <c r="CI95" s="32"/>
      <c r="CJ95" s="32"/>
      <c r="CK95" s="32">
        <f t="shared" si="66"/>
        <v>0</v>
      </c>
      <c r="CL95" s="13"/>
    </row>
    <row r="96" spans="1:90" ht="16.149999999999999" customHeight="1" x14ac:dyDescent="0.2">
      <c r="A96" s="995" t="s">
        <v>116</v>
      </c>
      <c r="B96" s="995"/>
      <c r="C96" s="995"/>
      <c r="D96" s="244">
        <f t="shared" si="55"/>
        <v>586</v>
      </c>
      <c r="E96" s="33">
        <v>266</v>
      </c>
      <c r="F96" s="245">
        <v>320</v>
      </c>
      <c r="G96" s="33">
        <v>0</v>
      </c>
      <c r="H96" s="246">
        <v>4</v>
      </c>
      <c r="I96" s="246">
        <v>2</v>
      </c>
      <c r="J96" s="246">
        <v>58</v>
      </c>
      <c r="K96" s="246">
        <v>204</v>
      </c>
      <c r="L96" s="246">
        <v>294</v>
      </c>
      <c r="M96" s="245">
        <v>24</v>
      </c>
      <c r="N96" s="87">
        <v>0</v>
      </c>
      <c r="O96" s="99"/>
      <c r="P96" s="38">
        <v>586</v>
      </c>
      <c r="Q96" s="38"/>
      <c r="R96" s="38">
        <v>0</v>
      </c>
      <c r="S96" s="34">
        <v>0</v>
      </c>
      <c r="T96" s="225" t="str">
        <f t="shared" si="56"/>
        <v/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8"/>
      <c r="AG96" s="8"/>
      <c r="BV96" s="3"/>
      <c r="BW96" s="3"/>
      <c r="CA96" s="31" t="str">
        <f t="shared" si="57"/>
        <v/>
      </c>
      <c r="CB96" s="31" t="str">
        <f t="shared" si="58"/>
        <v/>
      </c>
      <c r="CC96" s="31" t="str">
        <f t="shared" si="59"/>
        <v/>
      </c>
      <c r="CD96" s="31"/>
      <c r="CE96" s="31" t="str">
        <f t="shared" si="61"/>
        <v/>
      </c>
      <c r="CG96" s="32">
        <f t="shared" si="62"/>
        <v>0</v>
      </c>
      <c r="CH96" s="32">
        <f t="shared" si="63"/>
        <v>0</v>
      </c>
      <c r="CI96" s="32">
        <f t="shared" si="64"/>
        <v>0</v>
      </c>
      <c r="CJ96" s="32"/>
      <c r="CK96" s="32">
        <f t="shared" si="66"/>
        <v>0</v>
      </c>
      <c r="CL96" s="13"/>
    </row>
    <row r="97" spans="1:90" ht="16.149999999999999" customHeight="1" x14ac:dyDescent="0.2">
      <c r="A97" s="995" t="s">
        <v>117</v>
      </c>
      <c r="B97" s="995"/>
      <c r="C97" s="995"/>
      <c r="D97" s="244">
        <f t="shared" si="55"/>
        <v>8</v>
      </c>
      <c r="E97" s="33">
        <v>1</v>
      </c>
      <c r="F97" s="245">
        <v>7</v>
      </c>
      <c r="G97" s="33">
        <v>0</v>
      </c>
      <c r="H97" s="246">
        <v>0</v>
      </c>
      <c r="I97" s="246">
        <v>0</v>
      </c>
      <c r="J97" s="246">
        <v>1</v>
      </c>
      <c r="K97" s="246">
        <v>7</v>
      </c>
      <c r="L97" s="246">
        <v>0</v>
      </c>
      <c r="M97" s="245">
        <v>0</v>
      </c>
      <c r="N97" s="87">
        <v>0</v>
      </c>
      <c r="O97" s="99"/>
      <c r="P97" s="38">
        <v>8</v>
      </c>
      <c r="Q97" s="38"/>
      <c r="R97" s="38">
        <v>0</v>
      </c>
      <c r="S97" s="34">
        <v>0</v>
      </c>
      <c r="T97" s="225" t="str">
        <f t="shared" si="56"/>
        <v/>
      </c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8"/>
      <c r="AG97" s="8"/>
      <c r="BV97" s="3"/>
      <c r="BW97" s="3"/>
      <c r="CA97" s="31" t="str">
        <f t="shared" si="57"/>
        <v/>
      </c>
      <c r="CB97" s="31" t="str">
        <f t="shared" si="58"/>
        <v/>
      </c>
      <c r="CC97" s="31" t="str">
        <f t="shared" si="59"/>
        <v/>
      </c>
      <c r="CD97" s="31"/>
      <c r="CE97" s="31" t="str">
        <f t="shared" si="61"/>
        <v/>
      </c>
      <c r="CG97" s="32">
        <f t="shared" si="62"/>
        <v>0</v>
      </c>
      <c r="CH97" s="32">
        <f t="shared" si="63"/>
        <v>0</v>
      </c>
      <c r="CI97" s="32">
        <f t="shared" si="64"/>
        <v>0</v>
      </c>
      <c r="CJ97" s="32"/>
      <c r="CK97" s="32">
        <f t="shared" si="66"/>
        <v>0</v>
      </c>
      <c r="CL97" s="13"/>
    </row>
    <row r="98" spans="1:90" ht="16.149999999999999" customHeight="1" x14ac:dyDescent="0.2">
      <c r="A98" s="1007" t="s">
        <v>118</v>
      </c>
      <c r="B98" s="1008"/>
      <c r="C98" s="1009"/>
      <c r="D98" s="253">
        <f t="shared" si="55"/>
        <v>18</v>
      </c>
      <c r="E98" s="33">
        <v>12</v>
      </c>
      <c r="F98" s="245">
        <v>6</v>
      </c>
      <c r="G98" s="33">
        <v>0</v>
      </c>
      <c r="H98" s="246">
        <v>1</v>
      </c>
      <c r="I98" s="246">
        <v>0</v>
      </c>
      <c r="J98" s="246">
        <v>4</v>
      </c>
      <c r="K98" s="246">
        <v>8</v>
      </c>
      <c r="L98" s="246">
        <v>4</v>
      </c>
      <c r="M98" s="245">
        <v>1</v>
      </c>
      <c r="N98" s="87">
        <v>0</v>
      </c>
      <c r="O98" s="99"/>
      <c r="P98" s="38">
        <v>18</v>
      </c>
      <c r="Q98" s="38"/>
      <c r="R98" s="38">
        <v>0</v>
      </c>
      <c r="S98" s="34">
        <v>0</v>
      </c>
      <c r="T98" s="225" t="str">
        <f t="shared" si="56"/>
        <v/>
      </c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8"/>
      <c r="AG98" s="8"/>
      <c r="BV98" s="3"/>
      <c r="BW98" s="3"/>
      <c r="CA98" s="31" t="str">
        <f t="shared" si="57"/>
        <v/>
      </c>
      <c r="CB98" s="31" t="str">
        <f t="shared" si="58"/>
        <v/>
      </c>
      <c r="CC98" s="31" t="str">
        <f t="shared" si="59"/>
        <v/>
      </c>
      <c r="CD98" s="31"/>
      <c r="CE98" s="31" t="str">
        <f t="shared" si="61"/>
        <v/>
      </c>
      <c r="CG98" s="32">
        <f t="shared" si="62"/>
        <v>0</v>
      </c>
      <c r="CH98" s="32">
        <f t="shared" si="63"/>
        <v>0</v>
      </c>
      <c r="CI98" s="32">
        <f t="shared" si="64"/>
        <v>0</v>
      </c>
      <c r="CJ98" s="32"/>
      <c r="CK98" s="32">
        <f t="shared" si="66"/>
        <v>0</v>
      </c>
      <c r="CL98" s="13"/>
    </row>
    <row r="99" spans="1:90" ht="16.149999999999999" customHeight="1" x14ac:dyDescent="0.2">
      <c r="A99" s="1004" t="s">
        <v>119</v>
      </c>
      <c r="B99" s="1005"/>
      <c r="C99" s="1006"/>
      <c r="D99" s="254">
        <f t="shared" si="55"/>
        <v>0</v>
      </c>
      <c r="E99" s="33">
        <v>0</v>
      </c>
      <c r="F99" s="245">
        <v>0</v>
      </c>
      <c r="G99" s="33"/>
      <c r="H99" s="246"/>
      <c r="I99" s="246"/>
      <c r="J99" s="246"/>
      <c r="K99" s="246"/>
      <c r="L99" s="246"/>
      <c r="M99" s="245"/>
      <c r="N99" s="87"/>
      <c r="O99" s="99"/>
      <c r="P99" s="38"/>
      <c r="Q99" s="38"/>
      <c r="R99" s="38">
        <v>0</v>
      </c>
      <c r="S99" s="34">
        <v>0</v>
      </c>
      <c r="T99" s="225" t="str">
        <f t="shared" si="56"/>
        <v/>
      </c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8"/>
      <c r="AG99" s="8"/>
      <c r="BV99" s="3"/>
      <c r="BW99" s="3"/>
      <c r="CA99" s="31" t="str">
        <f t="shared" si="57"/>
        <v/>
      </c>
      <c r="CB99" s="31" t="str">
        <f t="shared" si="58"/>
        <v/>
      </c>
      <c r="CC99" s="31" t="str">
        <f t="shared" si="59"/>
        <v/>
      </c>
      <c r="CD99" s="31"/>
      <c r="CE99" s="31" t="str">
        <f t="shared" si="61"/>
        <v/>
      </c>
      <c r="CG99" s="32">
        <f t="shared" si="62"/>
        <v>0</v>
      </c>
      <c r="CH99" s="32">
        <f t="shared" si="63"/>
        <v>0</v>
      </c>
      <c r="CI99" s="32">
        <f t="shared" si="64"/>
        <v>0</v>
      </c>
      <c r="CJ99" s="32"/>
      <c r="CK99" s="32">
        <f t="shared" si="66"/>
        <v>0</v>
      </c>
      <c r="CL99" s="13"/>
    </row>
    <row r="100" spans="1:90" ht="16.149999999999999" customHeight="1" x14ac:dyDescent="0.2">
      <c r="A100" s="995" t="s">
        <v>120</v>
      </c>
      <c r="B100" s="995"/>
      <c r="C100" s="995"/>
      <c r="D100" s="244">
        <f t="shared" si="55"/>
        <v>0</v>
      </c>
      <c r="E100" s="33">
        <v>0</v>
      </c>
      <c r="F100" s="245">
        <v>0</v>
      </c>
      <c r="G100" s="98"/>
      <c r="H100" s="249"/>
      <c r="I100" s="249"/>
      <c r="J100" s="246"/>
      <c r="K100" s="246"/>
      <c r="L100" s="246"/>
      <c r="M100" s="245"/>
      <c r="N100" s="87"/>
      <c r="O100" s="34"/>
      <c r="P100" s="38"/>
      <c r="Q100" s="38"/>
      <c r="R100" s="38">
        <v>0</v>
      </c>
      <c r="S100" s="34">
        <v>0</v>
      </c>
      <c r="T100" s="225" t="str">
        <f t="shared" si="56"/>
        <v/>
      </c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8"/>
      <c r="AG100" s="8"/>
      <c r="BV100" s="3"/>
      <c r="BW100" s="3"/>
      <c r="CA100" s="31" t="str">
        <f t="shared" si="57"/>
        <v/>
      </c>
      <c r="CB100" s="31" t="str">
        <f t="shared" si="58"/>
        <v/>
      </c>
      <c r="CC100" s="31" t="str">
        <f t="shared" si="59"/>
        <v/>
      </c>
      <c r="CD100" s="31" t="str">
        <f t="shared" si="60"/>
        <v/>
      </c>
      <c r="CE100" s="31" t="str">
        <f t="shared" si="61"/>
        <v/>
      </c>
      <c r="CG100" s="32">
        <f t="shared" si="62"/>
        <v>0</v>
      </c>
      <c r="CH100" s="32">
        <f t="shared" si="63"/>
        <v>0</v>
      </c>
      <c r="CI100" s="32">
        <f t="shared" si="64"/>
        <v>0</v>
      </c>
      <c r="CJ100" s="32">
        <f t="shared" si="65"/>
        <v>0</v>
      </c>
      <c r="CK100" s="32">
        <f t="shared" si="66"/>
        <v>0</v>
      </c>
      <c r="CL100" s="13"/>
    </row>
    <row r="101" spans="1:90" ht="16.149999999999999" customHeight="1" x14ac:dyDescent="0.2">
      <c r="A101" s="1004" t="s">
        <v>121</v>
      </c>
      <c r="B101" s="1005"/>
      <c r="C101" s="1006"/>
      <c r="D101" s="254">
        <f t="shared" si="55"/>
        <v>0</v>
      </c>
      <c r="E101" s="33">
        <v>0</v>
      </c>
      <c r="F101" s="245">
        <v>0</v>
      </c>
      <c r="G101" s="98"/>
      <c r="H101" s="249"/>
      <c r="I101" s="249"/>
      <c r="J101" s="246"/>
      <c r="K101" s="246"/>
      <c r="L101" s="246"/>
      <c r="M101" s="245"/>
      <c r="N101" s="87"/>
      <c r="O101" s="34"/>
      <c r="P101" s="38"/>
      <c r="Q101" s="38"/>
      <c r="R101" s="38">
        <v>0</v>
      </c>
      <c r="S101" s="34">
        <v>0</v>
      </c>
      <c r="T101" s="225" t="str">
        <f t="shared" si="56"/>
        <v/>
      </c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8"/>
      <c r="AG101" s="8"/>
      <c r="BV101" s="3"/>
      <c r="BW101" s="3"/>
      <c r="CA101" s="31" t="str">
        <f t="shared" si="57"/>
        <v/>
      </c>
      <c r="CB101" s="31" t="str">
        <f t="shared" si="58"/>
        <v/>
      </c>
      <c r="CC101" s="31" t="str">
        <f t="shared" si="59"/>
        <v/>
      </c>
      <c r="CD101" s="31" t="str">
        <f t="shared" si="60"/>
        <v/>
      </c>
      <c r="CE101" s="31" t="str">
        <f t="shared" si="61"/>
        <v/>
      </c>
      <c r="CG101" s="32">
        <f t="shared" si="62"/>
        <v>0</v>
      </c>
      <c r="CH101" s="32">
        <f t="shared" si="63"/>
        <v>0</v>
      </c>
      <c r="CI101" s="32">
        <f t="shared" si="64"/>
        <v>0</v>
      </c>
      <c r="CJ101" s="32">
        <f t="shared" si="65"/>
        <v>0</v>
      </c>
      <c r="CK101" s="32">
        <f t="shared" si="66"/>
        <v>0</v>
      </c>
      <c r="CL101" s="13"/>
    </row>
    <row r="102" spans="1:90" ht="16.149999999999999" customHeight="1" x14ac:dyDescent="0.2">
      <c r="A102" s="1004" t="s">
        <v>122</v>
      </c>
      <c r="B102" s="1005"/>
      <c r="C102" s="1006"/>
      <c r="D102" s="254">
        <f t="shared" si="55"/>
        <v>14</v>
      </c>
      <c r="E102" s="33">
        <v>0</v>
      </c>
      <c r="F102" s="245">
        <v>14</v>
      </c>
      <c r="G102" s="98"/>
      <c r="H102" s="249"/>
      <c r="I102" s="249"/>
      <c r="J102" s="249"/>
      <c r="K102" s="249"/>
      <c r="L102" s="246">
        <v>0</v>
      </c>
      <c r="M102" s="245">
        <v>4</v>
      </c>
      <c r="N102" s="87">
        <v>10</v>
      </c>
      <c r="O102" s="34">
        <v>1</v>
      </c>
      <c r="P102" s="38">
        <v>14</v>
      </c>
      <c r="Q102" s="252"/>
      <c r="R102" s="38">
        <v>0</v>
      </c>
      <c r="S102" s="34">
        <v>0</v>
      </c>
      <c r="T102" s="225" t="str">
        <f t="shared" si="56"/>
        <v/>
      </c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8"/>
      <c r="AG102" s="8"/>
      <c r="BV102" s="3"/>
      <c r="BW102" s="3"/>
      <c r="CA102" s="31" t="str">
        <f t="shared" si="57"/>
        <v/>
      </c>
      <c r="CB102" s="31" t="str">
        <f t="shared" si="58"/>
        <v/>
      </c>
      <c r="CC102" s="31"/>
      <c r="CD102" s="31" t="str">
        <f t="shared" si="60"/>
        <v/>
      </c>
      <c r="CE102" s="31" t="str">
        <f t="shared" si="61"/>
        <v/>
      </c>
      <c r="CG102" s="32">
        <f t="shared" si="62"/>
        <v>0</v>
      </c>
      <c r="CH102" s="32">
        <f t="shared" si="63"/>
        <v>0</v>
      </c>
      <c r="CI102" s="32"/>
      <c r="CJ102" s="32">
        <f t="shared" si="65"/>
        <v>0</v>
      </c>
      <c r="CK102" s="32">
        <f t="shared" si="66"/>
        <v>0</v>
      </c>
      <c r="CL102" s="13"/>
    </row>
    <row r="103" spans="1:90" ht="16.149999999999999" customHeight="1" x14ac:dyDescent="0.2">
      <c r="A103" s="1004" t="s">
        <v>123</v>
      </c>
      <c r="B103" s="1005"/>
      <c r="C103" s="1006"/>
      <c r="D103" s="254">
        <f t="shared" si="55"/>
        <v>0</v>
      </c>
      <c r="E103" s="33">
        <v>0</v>
      </c>
      <c r="F103" s="245">
        <v>0</v>
      </c>
      <c r="G103" s="98"/>
      <c r="H103" s="249"/>
      <c r="I103" s="249"/>
      <c r="J103" s="249"/>
      <c r="K103" s="249"/>
      <c r="L103" s="246">
        <v>0</v>
      </c>
      <c r="M103" s="245">
        <v>0</v>
      </c>
      <c r="N103" s="87">
        <v>0</v>
      </c>
      <c r="O103" s="34">
        <v>0</v>
      </c>
      <c r="P103" s="38">
        <v>0</v>
      </c>
      <c r="Q103" s="252"/>
      <c r="R103" s="38">
        <v>0</v>
      </c>
      <c r="S103" s="34">
        <v>0</v>
      </c>
      <c r="T103" s="225" t="str">
        <f t="shared" si="56"/>
        <v/>
      </c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8"/>
      <c r="AG103" s="8"/>
      <c r="BV103" s="3"/>
      <c r="BW103" s="3"/>
      <c r="CA103" s="31" t="str">
        <f t="shared" si="57"/>
        <v/>
      </c>
      <c r="CB103" s="31" t="str">
        <f t="shared" si="58"/>
        <v/>
      </c>
      <c r="CC103" s="31"/>
      <c r="CD103" s="31" t="str">
        <f t="shared" si="60"/>
        <v/>
      </c>
      <c r="CE103" s="31" t="str">
        <f t="shared" si="61"/>
        <v/>
      </c>
      <c r="CG103" s="32">
        <f t="shared" si="62"/>
        <v>0</v>
      </c>
      <c r="CH103" s="32">
        <f t="shared" si="63"/>
        <v>0</v>
      </c>
      <c r="CI103" s="32"/>
      <c r="CJ103" s="32">
        <f t="shared" si="65"/>
        <v>0</v>
      </c>
      <c r="CK103" s="32">
        <f t="shared" si="66"/>
        <v>0</v>
      </c>
      <c r="CL103" s="13"/>
    </row>
    <row r="104" spans="1:90" ht="16.149999999999999" customHeight="1" x14ac:dyDescent="0.2">
      <c r="A104" s="1004" t="s">
        <v>124</v>
      </c>
      <c r="B104" s="1005"/>
      <c r="C104" s="1006"/>
      <c r="D104" s="254">
        <f t="shared" si="55"/>
        <v>16</v>
      </c>
      <c r="E104" s="33">
        <v>4</v>
      </c>
      <c r="F104" s="245">
        <v>12</v>
      </c>
      <c r="G104" s="98"/>
      <c r="H104" s="249"/>
      <c r="I104" s="249"/>
      <c r="J104" s="249"/>
      <c r="K104" s="249"/>
      <c r="L104" s="246">
        <v>0</v>
      </c>
      <c r="M104" s="245">
        <v>9</v>
      </c>
      <c r="N104" s="87">
        <v>7</v>
      </c>
      <c r="O104" s="34">
        <v>0</v>
      </c>
      <c r="P104" s="38">
        <v>16</v>
      </c>
      <c r="Q104" s="252"/>
      <c r="R104" s="38">
        <v>0</v>
      </c>
      <c r="S104" s="34">
        <v>0</v>
      </c>
      <c r="T104" s="225" t="str">
        <f t="shared" si="56"/>
        <v/>
      </c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8"/>
      <c r="AG104" s="8"/>
      <c r="BV104" s="3"/>
      <c r="BW104" s="3"/>
      <c r="CA104" s="31" t="str">
        <f t="shared" si="57"/>
        <v/>
      </c>
      <c r="CB104" s="31" t="str">
        <f t="shared" si="58"/>
        <v/>
      </c>
      <c r="CC104" s="31"/>
      <c r="CD104" s="31" t="str">
        <f t="shared" si="60"/>
        <v/>
      </c>
      <c r="CE104" s="31" t="str">
        <f t="shared" si="61"/>
        <v/>
      </c>
      <c r="CG104" s="32">
        <f t="shared" si="62"/>
        <v>0</v>
      </c>
      <c r="CH104" s="32">
        <f t="shared" si="63"/>
        <v>0</v>
      </c>
      <c r="CI104" s="32"/>
      <c r="CJ104" s="32">
        <f t="shared" si="65"/>
        <v>0</v>
      </c>
      <c r="CK104" s="32">
        <f t="shared" si="66"/>
        <v>0</v>
      </c>
      <c r="CL104" s="13"/>
    </row>
    <row r="105" spans="1:90" ht="16.149999999999999" customHeight="1" x14ac:dyDescent="0.2">
      <c r="A105" s="995" t="s">
        <v>125</v>
      </c>
      <c r="B105" s="995"/>
      <c r="C105" s="995"/>
      <c r="D105" s="244">
        <f t="shared" si="55"/>
        <v>4</v>
      </c>
      <c r="E105" s="33">
        <v>1</v>
      </c>
      <c r="F105" s="245">
        <v>3</v>
      </c>
      <c r="G105" s="33">
        <v>0</v>
      </c>
      <c r="H105" s="246">
        <v>0</v>
      </c>
      <c r="I105" s="246">
        <v>0</v>
      </c>
      <c r="J105" s="246">
        <v>0</v>
      </c>
      <c r="K105" s="246">
        <v>0</v>
      </c>
      <c r="L105" s="246">
        <v>0</v>
      </c>
      <c r="M105" s="245">
        <v>4</v>
      </c>
      <c r="N105" s="87">
        <v>0</v>
      </c>
      <c r="O105" s="34">
        <v>0</v>
      </c>
      <c r="P105" s="38">
        <v>4</v>
      </c>
      <c r="Q105" s="38"/>
      <c r="R105" s="38">
        <v>0</v>
      </c>
      <c r="S105" s="34">
        <v>0</v>
      </c>
      <c r="T105" s="225" t="str">
        <f t="shared" si="56"/>
        <v/>
      </c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8"/>
      <c r="AG105" s="8"/>
      <c r="BV105" s="3"/>
      <c r="BW105" s="3"/>
      <c r="CA105" s="31" t="str">
        <f t="shared" si="57"/>
        <v/>
      </c>
      <c r="CB105" s="31" t="str">
        <f t="shared" si="58"/>
        <v/>
      </c>
      <c r="CC105" s="31" t="str">
        <f t="shared" si="59"/>
        <v/>
      </c>
      <c r="CD105" s="31" t="str">
        <f t="shared" si="60"/>
        <v/>
      </c>
      <c r="CE105" s="31" t="str">
        <f t="shared" si="61"/>
        <v/>
      </c>
      <c r="CG105" s="32">
        <f t="shared" si="62"/>
        <v>0</v>
      </c>
      <c r="CH105" s="32">
        <f t="shared" si="63"/>
        <v>0</v>
      </c>
      <c r="CI105" s="32">
        <f t="shared" si="64"/>
        <v>0</v>
      </c>
      <c r="CJ105" s="32">
        <f t="shared" si="65"/>
        <v>0</v>
      </c>
      <c r="CK105" s="32">
        <f t="shared" si="66"/>
        <v>0</v>
      </c>
      <c r="CL105" s="13"/>
    </row>
    <row r="106" spans="1:90" ht="16.149999999999999" customHeight="1" x14ac:dyDescent="0.2">
      <c r="A106" s="995" t="s">
        <v>126</v>
      </c>
      <c r="B106" s="995"/>
      <c r="C106" s="995"/>
      <c r="D106" s="244">
        <f t="shared" si="55"/>
        <v>114</v>
      </c>
      <c r="E106" s="33">
        <v>52</v>
      </c>
      <c r="F106" s="245">
        <v>62</v>
      </c>
      <c r="G106" s="33">
        <v>1</v>
      </c>
      <c r="H106" s="246">
        <v>0</v>
      </c>
      <c r="I106" s="246">
        <v>0</v>
      </c>
      <c r="J106" s="246">
        <v>2</v>
      </c>
      <c r="K106" s="246">
        <v>5</v>
      </c>
      <c r="L106" s="246">
        <v>35</v>
      </c>
      <c r="M106" s="245">
        <v>68</v>
      </c>
      <c r="N106" s="87">
        <v>3</v>
      </c>
      <c r="O106" s="34">
        <v>0</v>
      </c>
      <c r="P106" s="38">
        <v>114</v>
      </c>
      <c r="Q106" s="38"/>
      <c r="R106" s="38">
        <v>0</v>
      </c>
      <c r="S106" s="34">
        <v>0</v>
      </c>
      <c r="T106" s="225" t="str">
        <f t="shared" si="56"/>
        <v/>
      </c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8"/>
      <c r="AG106" s="8"/>
      <c r="BV106" s="3"/>
      <c r="BW106" s="3"/>
      <c r="CA106" s="31" t="str">
        <f t="shared" si="57"/>
        <v/>
      </c>
      <c r="CB106" s="31" t="str">
        <f t="shared" si="58"/>
        <v/>
      </c>
      <c r="CC106" s="31" t="str">
        <f t="shared" si="59"/>
        <v/>
      </c>
      <c r="CD106" s="31" t="str">
        <f t="shared" si="60"/>
        <v/>
      </c>
      <c r="CE106" s="31" t="str">
        <f t="shared" si="61"/>
        <v/>
      </c>
      <c r="CG106" s="32">
        <f t="shared" si="62"/>
        <v>0</v>
      </c>
      <c r="CH106" s="32">
        <f t="shared" si="63"/>
        <v>0</v>
      </c>
      <c r="CI106" s="32">
        <f t="shared" si="64"/>
        <v>0</v>
      </c>
      <c r="CJ106" s="32">
        <f t="shared" si="65"/>
        <v>0</v>
      </c>
      <c r="CK106" s="32">
        <f t="shared" si="66"/>
        <v>0</v>
      </c>
      <c r="CL106" s="13"/>
    </row>
    <row r="107" spans="1:90" ht="16.149999999999999" customHeight="1" x14ac:dyDescent="0.2">
      <c r="A107" s="911" t="s">
        <v>127</v>
      </c>
      <c r="B107" s="911"/>
      <c r="C107" s="911"/>
      <c r="D107" s="250">
        <f t="shared" si="55"/>
        <v>0</v>
      </c>
      <c r="E107" s="33">
        <v>0</v>
      </c>
      <c r="F107" s="245">
        <v>0</v>
      </c>
      <c r="G107" s="33">
        <v>0</v>
      </c>
      <c r="H107" s="246">
        <v>0</v>
      </c>
      <c r="I107" s="246">
        <v>0</v>
      </c>
      <c r="J107" s="246">
        <v>0</v>
      </c>
      <c r="K107" s="246">
        <v>0</v>
      </c>
      <c r="L107" s="246">
        <v>0</v>
      </c>
      <c r="M107" s="245">
        <v>0</v>
      </c>
      <c r="N107" s="87">
        <v>0</v>
      </c>
      <c r="O107" s="34">
        <v>0</v>
      </c>
      <c r="P107" s="38">
        <v>0</v>
      </c>
      <c r="Q107" s="38"/>
      <c r="R107" s="38">
        <v>0</v>
      </c>
      <c r="S107" s="34">
        <v>0</v>
      </c>
      <c r="T107" s="225" t="str">
        <f t="shared" si="56"/>
        <v/>
      </c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8"/>
      <c r="AG107" s="8"/>
      <c r="BV107" s="3"/>
      <c r="BW107" s="3"/>
      <c r="CA107" s="31" t="str">
        <f t="shared" si="57"/>
        <v/>
      </c>
      <c r="CB107" s="31" t="str">
        <f t="shared" si="58"/>
        <v/>
      </c>
      <c r="CC107" s="31" t="str">
        <f t="shared" si="59"/>
        <v/>
      </c>
      <c r="CD107" s="31" t="str">
        <f t="shared" si="60"/>
        <v/>
      </c>
      <c r="CE107" s="31" t="str">
        <f t="shared" si="61"/>
        <v/>
      </c>
      <c r="CG107" s="32">
        <f t="shared" si="62"/>
        <v>0</v>
      </c>
      <c r="CH107" s="32">
        <f t="shared" si="63"/>
        <v>0</v>
      </c>
      <c r="CI107" s="32">
        <f t="shared" si="64"/>
        <v>0</v>
      </c>
      <c r="CJ107" s="32">
        <f t="shared" si="65"/>
        <v>0</v>
      </c>
      <c r="CK107" s="32">
        <f t="shared" si="66"/>
        <v>0</v>
      </c>
      <c r="CL107" s="13"/>
    </row>
    <row r="108" spans="1:90" ht="16.149999999999999" customHeight="1" x14ac:dyDescent="0.2">
      <c r="A108" s="911" t="s">
        <v>128</v>
      </c>
      <c r="B108" s="911"/>
      <c r="C108" s="911"/>
      <c r="D108" s="250">
        <f t="shared" si="55"/>
        <v>4</v>
      </c>
      <c r="E108" s="33">
        <v>2</v>
      </c>
      <c r="F108" s="245">
        <v>2</v>
      </c>
      <c r="G108" s="33">
        <v>2</v>
      </c>
      <c r="H108" s="246">
        <v>0</v>
      </c>
      <c r="I108" s="246">
        <v>0</v>
      </c>
      <c r="J108" s="246">
        <v>1</v>
      </c>
      <c r="K108" s="246">
        <v>1</v>
      </c>
      <c r="L108" s="246">
        <v>0</v>
      </c>
      <c r="M108" s="245">
        <v>0</v>
      </c>
      <c r="N108" s="87">
        <v>0</v>
      </c>
      <c r="O108" s="34">
        <v>0</v>
      </c>
      <c r="P108" s="38">
        <v>4</v>
      </c>
      <c r="Q108" s="38"/>
      <c r="R108" s="38">
        <v>0</v>
      </c>
      <c r="S108" s="34">
        <v>0</v>
      </c>
      <c r="T108" s="225" t="str">
        <f t="shared" si="56"/>
        <v/>
      </c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8"/>
      <c r="AG108" s="8"/>
      <c r="BV108" s="3"/>
      <c r="BW108" s="3"/>
      <c r="CA108" s="31" t="str">
        <f t="shared" si="57"/>
        <v/>
      </c>
      <c r="CB108" s="31" t="str">
        <f t="shared" si="58"/>
        <v/>
      </c>
      <c r="CC108" s="31" t="str">
        <f t="shared" si="59"/>
        <v/>
      </c>
      <c r="CD108" s="31" t="str">
        <f t="shared" si="60"/>
        <v/>
      </c>
      <c r="CE108" s="31" t="str">
        <f t="shared" si="61"/>
        <v/>
      </c>
      <c r="CG108" s="32">
        <f t="shared" si="62"/>
        <v>0</v>
      </c>
      <c r="CH108" s="32">
        <f t="shared" si="63"/>
        <v>0</v>
      </c>
      <c r="CI108" s="32">
        <f t="shared" si="64"/>
        <v>0</v>
      </c>
      <c r="CJ108" s="32">
        <f t="shared" si="65"/>
        <v>0</v>
      </c>
      <c r="CK108" s="32">
        <f t="shared" si="66"/>
        <v>0</v>
      </c>
      <c r="CL108" s="13"/>
    </row>
    <row r="109" spans="1:90" ht="16.149999999999999" customHeight="1" x14ac:dyDescent="0.2">
      <c r="A109" s="928" t="s">
        <v>129</v>
      </c>
      <c r="B109" s="929"/>
      <c r="C109" s="930"/>
      <c r="D109" s="254">
        <f t="shared" si="55"/>
        <v>0</v>
      </c>
      <c r="E109" s="33">
        <v>0</v>
      </c>
      <c r="F109" s="245">
        <v>0</v>
      </c>
      <c r="G109" s="255">
        <v>0</v>
      </c>
      <c r="H109" s="256">
        <v>0</v>
      </c>
      <c r="I109" s="256">
        <v>0</v>
      </c>
      <c r="J109" s="256">
        <v>0</v>
      </c>
      <c r="K109" s="256">
        <v>0</v>
      </c>
      <c r="L109" s="256">
        <v>0</v>
      </c>
      <c r="M109" s="257">
        <v>0</v>
      </c>
      <c r="N109" s="258">
        <v>0</v>
      </c>
      <c r="O109" s="259">
        <v>0</v>
      </c>
      <c r="P109" s="38">
        <v>0</v>
      </c>
      <c r="Q109" s="38"/>
      <c r="R109" s="38">
        <v>0</v>
      </c>
      <c r="S109" s="34">
        <v>0</v>
      </c>
      <c r="T109" s="225" t="str">
        <f t="shared" si="56"/>
        <v/>
      </c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8"/>
      <c r="AG109" s="8"/>
      <c r="BV109" s="3"/>
      <c r="BW109" s="3"/>
      <c r="CA109" s="31" t="str">
        <f t="shared" si="57"/>
        <v/>
      </c>
      <c r="CB109" s="31" t="str">
        <f t="shared" si="58"/>
        <v/>
      </c>
      <c r="CC109" s="31" t="str">
        <f t="shared" si="59"/>
        <v/>
      </c>
      <c r="CD109" s="31" t="str">
        <f t="shared" si="60"/>
        <v/>
      </c>
      <c r="CE109" s="31" t="str">
        <f t="shared" si="61"/>
        <v/>
      </c>
      <c r="CG109" s="32">
        <f t="shared" si="62"/>
        <v>0</v>
      </c>
      <c r="CH109" s="32">
        <f t="shared" si="63"/>
        <v>0</v>
      </c>
      <c r="CI109" s="32">
        <f t="shared" si="64"/>
        <v>0</v>
      </c>
      <c r="CJ109" s="32">
        <f t="shared" si="65"/>
        <v>0</v>
      </c>
      <c r="CK109" s="32">
        <f t="shared" si="66"/>
        <v>0</v>
      </c>
      <c r="CL109" s="13"/>
    </row>
    <row r="110" spans="1:90" ht="16.149999999999999" customHeight="1" x14ac:dyDescent="0.2">
      <c r="A110" s="995" t="s">
        <v>130</v>
      </c>
      <c r="B110" s="995"/>
      <c r="C110" s="995"/>
      <c r="D110" s="244">
        <f t="shared" si="55"/>
        <v>0</v>
      </c>
      <c r="E110" s="33">
        <v>0</v>
      </c>
      <c r="F110" s="245">
        <v>0</v>
      </c>
      <c r="G110" s="42">
        <v>0</v>
      </c>
      <c r="H110" s="260">
        <v>0</v>
      </c>
      <c r="I110" s="260">
        <v>0</v>
      </c>
      <c r="J110" s="260">
        <v>0</v>
      </c>
      <c r="K110" s="260">
        <v>0</v>
      </c>
      <c r="L110" s="260">
        <v>0</v>
      </c>
      <c r="M110" s="261">
        <v>0</v>
      </c>
      <c r="N110" s="262">
        <v>0</v>
      </c>
      <c r="O110" s="43">
        <v>0</v>
      </c>
      <c r="P110" s="38">
        <v>0</v>
      </c>
      <c r="Q110" s="38"/>
      <c r="R110" s="46">
        <v>0</v>
      </c>
      <c r="S110" s="34">
        <v>0</v>
      </c>
      <c r="T110" s="225" t="str">
        <f t="shared" si="56"/>
        <v/>
      </c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8"/>
      <c r="AG110" s="8"/>
      <c r="BV110" s="3"/>
      <c r="BW110" s="3"/>
      <c r="CA110" s="31" t="str">
        <f t="shared" si="57"/>
        <v/>
      </c>
      <c r="CB110" s="31" t="str">
        <f t="shared" si="58"/>
        <v/>
      </c>
      <c r="CC110" s="31" t="str">
        <f t="shared" si="59"/>
        <v/>
      </c>
      <c r="CD110" s="31" t="str">
        <f t="shared" si="60"/>
        <v/>
      </c>
      <c r="CE110" s="31" t="str">
        <f t="shared" si="61"/>
        <v/>
      </c>
      <c r="CG110" s="32">
        <f>IF(D110&lt;&gt;(E110+F110),1,0)</f>
        <v>0</v>
      </c>
      <c r="CH110" s="32">
        <f>IF(AND(D110&lt;&gt;0,P110=""),1,IF(D110&lt;P110,1,0))</f>
        <v>0</v>
      </c>
      <c r="CI110" s="32">
        <f>IF(M110&lt;Q110,1,0)</f>
        <v>0</v>
      </c>
      <c r="CJ110" s="32">
        <f>IF(AND(D110&lt;&gt;0,O110=""),1,IF(F110&lt;O110,1,0))</f>
        <v>0</v>
      </c>
      <c r="CK110" s="32">
        <f>IF(D110&lt;S110,1,0)</f>
        <v>0</v>
      </c>
      <c r="CL110" s="13"/>
    </row>
    <row r="111" spans="1:90" ht="16.149999999999999" customHeight="1" x14ac:dyDescent="0.2">
      <c r="A111" s="862" t="s">
        <v>4</v>
      </c>
      <c r="B111" s="900"/>
      <c r="C111" s="970"/>
      <c r="D111" s="263">
        <f t="shared" ref="D111:S111" si="67">SUM(D82:D110)</f>
        <v>1689</v>
      </c>
      <c r="E111" s="264">
        <f t="shared" si="67"/>
        <v>661</v>
      </c>
      <c r="F111" s="265">
        <f t="shared" si="67"/>
        <v>1028</v>
      </c>
      <c r="G111" s="266">
        <f t="shared" si="67"/>
        <v>130</v>
      </c>
      <c r="H111" s="267">
        <f t="shared" si="67"/>
        <v>26</v>
      </c>
      <c r="I111" s="267">
        <f t="shared" si="67"/>
        <v>28</v>
      </c>
      <c r="J111" s="267">
        <f t="shared" si="67"/>
        <v>95</v>
      </c>
      <c r="K111" s="267">
        <f t="shared" si="67"/>
        <v>332</v>
      </c>
      <c r="L111" s="267">
        <f t="shared" si="67"/>
        <v>382</v>
      </c>
      <c r="M111" s="268">
        <f t="shared" si="67"/>
        <v>613</v>
      </c>
      <c r="N111" s="269">
        <f t="shared" si="67"/>
        <v>83</v>
      </c>
      <c r="O111" s="270">
        <f t="shared" si="67"/>
        <v>20</v>
      </c>
      <c r="P111" s="267">
        <f t="shared" si="67"/>
        <v>1689</v>
      </c>
      <c r="Q111" s="265">
        <f t="shared" si="67"/>
        <v>5</v>
      </c>
      <c r="R111" s="271">
        <f t="shared" si="67"/>
        <v>0</v>
      </c>
      <c r="S111" s="272">
        <f t="shared" si="67"/>
        <v>0</v>
      </c>
      <c r="T111" s="273" t="s">
        <v>131</v>
      </c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BV111" s="3"/>
      <c r="BW111" s="3"/>
      <c r="CG111" s="13"/>
      <c r="CH111" s="13"/>
      <c r="CI111" s="13"/>
      <c r="CJ111" s="13"/>
      <c r="CK111" s="13"/>
      <c r="CL111" s="13"/>
    </row>
    <row r="112" spans="1:90" ht="31.9" customHeight="1" x14ac:dyDescent="0.2">
      <c r="A112" s="236" t="s">
        <v>132</v>
      </c>
      <c r="B112" s="49"/>
      <c r="C112" s="49"/>
      <c r="D112" s="49"/>
      <c r="E112" s="49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BV112" s="3"/>
      <c r="BW112" s="3"/>
      <c r="CG112" s="13"/>
      <c r="CH112" s="13"/>
      <c r="CI112" s="13"/>
      <c r="CJ112" s="13"/>
      <c r="CK112" s="13"/>
      <c r="CL112" s="13"/>
    </row>
    <row r="113" spans="1:90" ht="16.149999999999999" customHeight="1" x14ac:dyDescent="0.2">
      <c r="A113" s="953" t="s">
        <v>133</v>
      </c>
      <c r="B113" s="954"/>
      <c r="C113" s="955"/>
      <c r="D113" s="894" t="s">
        <v>4</v>
      </c>
      <c r="E113" s="895"/>
      <c r="F113" s="896"/>
      <c r="G113" s="862" t="s">
        <v>56</v>
      </c>
      <c r="H113" s="900"/>
      <c r="I113" s="900"/>
      <c r="J113" s="900"/>
      <c r="K113" s="900"/>
      <c r="L113" s="900"/>
      <c r="M113" s="900"/>
      <c r="N113" s="901"/>
      <c r="O113" s="896" t="s">
        <v>6</v>
      </c>
      <c r="P113" s="859" t="s">
        <v>33</v>
      </c>
      <c r="Q113" s="859" t="s">
        <v>7</v>
      </c>
      <c r="R113" s="859" t="s">
        <v>98</v>
      </c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BV113" s="3"/>
      <c r="BW113" s="3"/>
      <c r="CG113" s="13"/>
      <c r="CH113" s="13"/>
      <c r="CI113" s="13"/>
      <c r="CJ113" s="13"/>
      <c r="CK113" s="13"/>
      <c r="CL113" s="13"/>
    </row>
    <row r="114" spans="1:90" ht="16.149999999999999" customHeight="1" x14ac:dyDescent="0.2">
      <c r="A114" s="956"/>
      <c r="B114" s="957"/>
      <c r="C114" s="958"/>
      <c r="D114" s="897"/>
      <c r="E114" s="1080"/>
      <c r="F114" s="1081"/>
      <c r="G114" s="1077" t="s">
        <v>100</v>
      </c>
      <c r="H114" s="1077" t="s">
        <v>101</v>
      </c>
      <c r="I114" s="1077" t="s">
        <v>102</v>
      </c>
      <c r="J114" s="1077" t="s">
        <v>18</v>
      </c>
      <c r="K114" s="1077" t="s">
        <v>19</v>
      </c>
      <c r="L114" s="1077" t="s">
        <v>20</v>
      </c>
      <c r="M114" s="1077" t="s">
        <v>21</v>
      </c>
      <c r="N114" s="1082" t="s">
        <v>22</v>
      </c>
      <c r="O114" s="902"/>
      <c r="P114" s="860"/>
      <c r="Q114" s="860"/>
      <c r="R114" s="860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BV114" s="3"/>
      <c r="BW114" s="3"/>
      <c r="CG114" s="13"/>
      <c r="CH114" s="13"/>
      <c r="CI114" s="13"/>
      <c r="CJ114" s="13"/>
      <c r="CK114" s="13"/>
      <c r="CL114" s="13"/>
    </row>
    <row r="115" spans="1:90" ht="16.149999999999999" customHeight="1" x14ac:dyDescent="0.2">
      <c r="A115" s="959"/>
      <c r="B115" s="1078"/>
      <c r="C115" s="1079"/>
      <c r="D115" s="599" t="s">
        <v>23</v>
      </c>
      <c r="E115" s="198" t="s">
        <v>24</v>
      </c>
      <c r="F115" s="175" t="s">
        <v>25</v>
      </c>
      <c r="G115" s="994"/>
      <c r="H115" s="994"/>
      <c r="I115" s="994"/>
      <c r="J115" s="994"/>
      <c r="K115" s="994"/>
      <c r="L115" s="994"/>
      <c r="M115" s="994"/>
      <c r="N115" s="1003"/>
      <c r="O115" s="1081"/>
      <c r="P115" s="861"/>
      <c r="Q115" s="861"/>
      <c r="R115" s="861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BV115" s="3"/>
      <c r="BW115" s="3"/>
      <c r="CG115" s="13"/>
      <c r="CH115" s="13"/>
      <c r="CI115" s="13"/>
      <c r="CJ115" s="13"/>
      <c r="CK115" s="13"/>
      <c r="CL115" s="13"/>
    </row>
    <row r="116" spans="1:90" ht="16.149999999999999" customHeight="1" x14ac:dyDescent="0.2">
      <c r="A116" s="879" t="s">
        <v>134</v>
      </c>
      <c r="B116" s="880"/>
      <c r="C116" s="881"/>
      <c r="D116" s="275">
        <f t="shared" ref="D116:D121" si="68">SUM(G116:N116)</f>
        <v>0</v>
      </c>
      <c r="E116" s="276"/>
      <c r="F116" s="277"/>
      <c r="G116" s="24"/>
      <c r="H116" s="24"/>
      <c r="I116" s="24"/>
      <c r="J116" s="24"/>
      <c r="K116" s="24"/>
      <c r="L116" s="24"/>
      <c r="M116" s="24"/>
      <c r="N116" s="278"/>
      <c r="O116" s="62"/>
      <c r="P116" s="62"/>
      <c r="Q116" s="243"/>
      <c r="R116" s="243"/>
      <c r="S116" s="225" t="str">
        <f>CA116&amp;CB116&amp;CC116</f>
        <v/>
      </c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8"/>
      <c r="AF116" s="8"/>
      <c r="BV116" s="3"/>
      <c r="BW116" s="3"/>
      <c r="CA116" s="31" t="str">
        <f t="shared" ref="CA116:CA121" si="69">IF(CG116=1,"* La suma de los sexos NO DEBE ser diferente al Total. ","")</f>
        <v/>
      </c>
      <c r="CB116" s="31" t="str">
        <f t="shared" ref="CB116:CB121" si="70">IF(AND(D116&lt;&gt;0,P116=""),"* No olvide digitar la columna Beneficiarios (Digite CEROS si no tiene).",IF(D116&lt;P116,"* El número de Beneficiarios NO DEBE ser mayor que el total. ",""))</f>
        <v/>
      </c>
      <c r="CC116" s="31" t="str">
        <f>IF(AND(D116&lt;&gt;0,O116=""),"* Recuerde que las Embarazadas deben ser incluídas en el ingreso por rango Etario (Digite CEROS si no tiene). ",IF(F116&lt;O116,"* Las Embarazadas NO DEBEN ser mayor al total de Mujeres. ",""))</f>
        <v/>
      </c>
      <c r="CG116" s="32">
        <f>IF(D116&lt;&gt;(E116+F116),1,0)</f>
        <v>0</v>
      </c>
      <c r="CH116" s="32">
        <f>IF(AND(D116&lt;&gt;0,P116=""),1,IF(D116&lt;P116,1,0))</f>
        <v>0</v>
      </c>
      <c r="CI116" s="32">
        <f>IF(AND(D116&lt;&gt;0,O116=""),1,IF(F116&lt;O116,1,0))</f>
        <v>0</v>
      </c>
      <c r="CJ116" s="13"/>
      <c r="CK116" s="13"/>
      <c r="CL116" s="13"/>
    </row>
    <row r="117" spans="1:90" ht="16.149999999999999" customHeight="1" x14ac:dyDescent="0.2">
      <c r="A117" s="882" t="s">
        <v>135</v>
      </c>
      <c r="B117" s="883"/>
      <c r="C117" s="884"/>
      <c r="D117" s="247">
        <f>SUM(G117:N117)</f>
        <v>0</v>
      </c>
      <c r="E117" s="279"/>
      <c r="F117" s="280"/>
      <c r="G117" s="22"/>
      <c r="H117" s="22"/>
      <c r="I117" s="22"/>
      <c r="J117" s="22"/>
      <c r="K117" s="22"/>
      <c r="L117" s="22"/>
      <c r="M117" s="22"/>
      <c r="N117" s="281"/>
      <c r="O117" s="23"/>
      <c r="P117" s="23"/>
      <c r="Q117" s="28"/>
      <c r="R117" s="28"/>
      <c r="S117" s="225" t="str">
        <f t="shared" ref="S117:S121" si="71">CA117&amp;CB117&amp;CC117</f>
        <v/>
      </c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8"/>
      <c r="AF117" s="8"/>
      <c r="BV117" s="3"/>
      <c r="BW117" s="3"/>
      <c r="CA117" s="31" t="str">
        <f t="shared" si="69"/>
        <v/>
      </c>
      <c r="CB117" s="31" t="str">
        <f t="shared" si="70"/>
        <v/>
      </c>
      <c r="CC117" s="31" t="str">
        <f t="shared" ref="CC117:CC120" si="72">IF(AND(D117&lt;&gt;0,O117=""),"* Recuerde que las Embarazadas deben ser incluídas en el ingreso por rango Etario (Digite CEROS si no tiene). ",IF(F117&lt;O117,"* Las Embarazadas NO DEBEN ser mayor al total de Mujeres. ",""))</f>
        <v/>
      </c>
      <c r="CG117" s="32">
        <f t="shared" ref="CG117:CG121" si="73">IF(D117&lt;&gt;(E117+F117),1,0)</f>
        <v>0</v>
      </c>
      <c r="CH117" s="32">
        <f t="shared" ref="CH117:CH121" si="74">IF(AND(D117&lt;&gt;0,P117=""),1,IF(D117&lt;P117,1,0))</f>
        <v>0</v>
      </c>
      <c r="CI117" s="32">
        <f t="shared" ref="CI117:CI121" si="75">IF(AND(D117&lt;&gt;0,O117=""),1,IF(F117&lt;O117,1,0))</f>
        <v>0</v>
      </c>
      <c r="CJ117" s="13"/>
      <c r="CK117" s="13"/>
      <c r="CL117" s="13"/>
    </row>
    <row r="118" spans="1:90" ht="16.149999999999999" customHeight="1" x14ac:dyDescent="0.2">
      <c r="A118" s="928" t="s">
        <v>136</v>
      </c>
      <c r="B118" s="929"/>
      <c r="C118" s="930"/>
      <c r="D118" s="282">
        <f t="shared" si="68"/>
        <v>0</v>
      </c>
      <c r="E118" s="279"/>
      <c r="F118" s="280"/>
      <c r="G118" s="22"/>
      <c r="H118" s="22"/>
      <c r="I118" s="22"/>
      <c r="J118" s="22"/>
      <c r="K118" s="22"/>
      <c r="L118" s="22"/>
      <c r="M118" s="22"/>
      <c r="N118" s="281"/>
      <c r="O118" s="23"/>
      <c r="P118" s="23"/>
      <c r="Q118" s="28"/>
      <c r="R118" s="28"/>
      <c r="S118" s="225" t="str">
        <f t="shared" si="71"/>
        <v/>
      </c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8"/>
      <c r="AF118" s="8"/>
      <c r="BV118" s="3"/>
      <c r="BW118" s="3"/>
      <c r="CA118" s="31" t="str">
        <f t="shared" si="69"/>
        <v/>
      </c>
      <c r="CB118" s="31" t="str">
        <f t="shared" si="70"/>
        <v/>
      </c>
      <c r="CC118" s="31" t="str">
        <f t="shared" si="72"/>
        <v/>
      </c>
      <c r="CG118" s="32">
        <f t="shared" si="73"/>
        <v>0</v>
      </c>
      <c r="CH118" s="32">
        <f t="shared" si="74"/>
        <v>0</v>
      </c>
      <c r="CI118" s="32">
        <f t="shared" si="75"/>
        <v>0</v>
      </c>
      <c r="CJ118" s="13"/>
      <c r="CK118" s="13"/>
      <c r="CL118" s="13"/>
    </row>
    <row r="119" spans="1:90" ht="16.149999999999999" customHeight="1" x14ac:dyDescent="0.2">
      <c r="A119" s="928" t="s">
        <v>137</v>
      </c>
      <c r="B119" s="929"/>
      <c r="C119" s="930"/>
      <c r="D119" s="282">
        <f t="shared" si="68"/>
        <v>0</v>
      </c>
      <c r="E119" s="279"/>
      <c r="F119" s="280"/>
      <c r="G119" s="22"/>
      <c r="H119" s="22"/>
      <c r="I119" s="22"/>
      <c r="J119" s="22"/>
      <c r="K119" s="22"/>
      <c r="L119" s="22"/>
      <c r="M119" s="22"/>
      <c r="N119" s="281"/>
      <c r="O119" s="23"/>
      <c r="P119" s="23"/>
      <c r="Q119" s="28"/>
      <c r="R119" s="28"/>
      <c r="S119" s="225" t="str">
        <f t="shared" si="71"/>
        <v/>
      </c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8"/>
      <c r="AF119" s="8"/>
      <c r="BV119" s="3"/>
      <c r="BW119" s="3"/>
      <c r="CA119" s="31" t="str">
        <f t="shared" si="69"/>
        <v/>
      </c>
      <c r="CB119" s="31" t="str">
        <f t="shared" si="70"/>
        <v/>
      </c>
      <c r="CC119" s="31" t="str">
        <f t="shared" si="72"/>
        <v/>
      </c>
      <c r="CG119" s="32">
        <f t="shared" si="73"/>
        <v>0</v>
      </c>
      <c r="CH119" s="32">
        <f t="shared" si="74"/>
        <v>0</v>
      </c>
      <c r="CI119" s="32">
        <f t="shared" si="75"/>
        <v>0</v>
      </c>
      <c r="CJ119" s="13"/>
      <c r="CK119" s="13"/>
      <c r="CL119" s="13"/>
    </row>
    <row r="120" spans="1:90" ht="16.149999999999999" customHeight="1" x14ac:dyDescent="0.2">
      <c r="A120" s="928" t="s">
        <v>138</v>
      </c>
      <c r="B120" s="929"/>
      <c r="C120" s="930"/>
      <c r="D120" s="282">
        <f t="shared" si="68"/>
        <v>0</v>
      </c>
      <c r="E120" s="279"/>
      <c r="F120" s="280"/>
      <c r="G120" s="22"/>
      <c r="H120" s="22"/>
      <c r="I120" s="22"/>
      <c r="J120" s="22"/>
      <c r="K120" s="22"/>
      <c r="L120" s="22"/>
      <c r="M120" s="22"/>
      <c r="N120" s="281"/>
      <c r="O120" s="23"/>
      <c r="P120" s="23"/>
      <c r="Q120" s="28"/>
      <c r="R120" s="28"/>
      <c r="S120" s="225" t="str">
        <f t="shared" si="71"/>
        <v/>
      </c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8"/>
      <c r="AF120" s="8"/>
      <c r="BV120" s="3"/>
      <c r="BW120" s="3"/>
      <c r="CA120" s="31" t="str">
        <f t="shared" si="69"/>
        <v/>
      </c>
      <c r="CB120" s="31" t="str">
        <f t="shared" si="70"/>
        <v/>
      </c>
      <c r="CC120" s="31" t="str">
        <f t="shared" si="72"/>
        <v/>
      </c>
      <c r="CG120" s="32">
        <f t="shared" si="73"/>
        <v>0</v>
      </c>
      <c r="CH120" s="32">
        <f t="shared" si="74"/>
        <v>0</v>
      </c>
      <c r="CI120" s="32">
        <f t="shared" si="75"/>
        <v>0</v>
      </c>
      <c r="CJ120" s="13"/>
      <c r="CK120" s="13"/>
      <c r="CL120" s="13"/>
    </row>
    <row r="121" spans="1:90" ht="16.149999999999999" customHeight="1" x14ac:dyDescent="0.2">
      <c r="A121" s="882" t="s">
        <v>139</v>
      </c>
      <c r="B121" s="883"/>
      <c r="C121" s="884"/>
      <c r="D121" s="247">
        <f t="shared" si="68"/>
        <v>0</v>
      </c>
      <c r="E121" s="283"/>
      <c r="F121" s="280"/>
      <c r="G121" s="33"/>
      <c r="H121" s="33"/>
      <c r="I121" s="33"/>
      <c r="J121" s="33"/>
      <c r="K121" s="33"/>
      <c r="L121" s="33"/>
      <c r="M121" s="33"/>
      <c r="N121" s="284"/>
      <c r="O121" s="34"/>
      <c r="P121" s="34"/>
      <c r="Q121" s="38"/>
      <c r="R121" s="285"/>
      <c r="S121" s="225" t="str">
        <f t="shared" si="71"/>
        <v/>
      </c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8"/>
      <c r="AF121" s="8"/>
      <c r="BV121" s="3"/>
      <c r="BW121" s="3"/>
      <c r="CA121" s="31" t="str">
        <f t="shared" si="69"/>
        <v/>
      </c>
      <c r="CB121" s="31" t="str">
        <f t="shared" si="70"/>
        <v/>
      </c>
      <c r="CC121" s="31" t="str">
        <f>IF(AND(D121&lt;&gt;0,O121=""),"* Recuerde que las Embarazadas deben ser incluídas en el ingreso por rango Etario (Digite CEROS si no tiene). ",IF(F121&lt;O121,"* Las Embarazadas NO DEBEN ser mayor al total de Mujeres. ",""))</f>
        <v/>
      </c>
      <c r="CG121" s="32">
        <f t="shared" si="73"/>
        <v>0</v>
      </c>
      <c r="CH121" s="32">
        <f t="shared" si="74"/>
        <v>0</v>
      </c>
      <c r="CI121" s="32">
        <f t="shared" si="75"/>
        <v>0</v>
      </c>
      <c r="CJ121" s="13"/>
      <c r="CK121" s="13"/>
      <c r="CL121" s="13"/>
    </row>
    <row r="122" spans="1:90" ht="16.149999999999999" customHeight="1" x14ac:dyDescent="0.2">
      <c r="A122" s="862" t="s">
        <v>4</v>
      </c>
      <c r="B122" s="900"/>
      <c r="C122" s="970"/>
      <c r="D122" s="263">
        <f t="shared" ref="D122:R122" si="76">SUM(D116:D121)</f>
        <v>0</v>
      </c>
      <c r="E122" s="263">
        <f t="shared" si="76"/>
        <v>0</v>
      </c>
      <c r="F122" s="272">
        <f t="shared" si="76"/>
        <v>0</v>
      </c>
      <c r="G122" s="266">
        <f t="shared" si="76"/>
        <v>0</v>
      </c>
      <c r="H122" s="266">
        <f t="shared" si="76"/>
        <v>0</v>
      </c>
      <c r="I122" s="266">
        <f t="shared" si="76"/>
        <v>0</v>
      </c>
      <c r="J122" s="266">
        <f t="shared" si="76"/>
        <v>0</v>
      </c>
      <c r="K122" s="266">
        <f t="shared" si="76"/>
        <v>0</v>
      </c>
      <c r="L122" s="266">
        <f t="shared" si="76"/>
        <v>0</v>
      </c>
      <c r="M122" s="266">
        <f t="shared" si="76"/>
        <v>0</v>
      </c>
      <c r="N122" s="286">
        <f t="shared" si="76"/>
        <v>0</v>
      </c>
      <c r="O122" s="270">
        <f t="shared" si="76"/>
        <v>0</v>
      </c>
      <c r="P122" s="272">
        <f t="shared" si="76"/>
        <v>0</v>
      </c>
      <c r="Q122" s="265">
        <f t="shared" si="76"/>
        <v>0</v>
      </c>
      <c r="R122" s="287">
        <f t="shared" si="76"/>
        <v>0</v>
      </c>
      <c r="S122" s="8" t="s">
        <v>131</v>
      </c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BV122" s="3"/>
      <c r="BW122" s="3"/>
      <c r="CG122" s="13"/>
      <c r="CH122" s="13"/>
      <c r="CI122" s="13"/>
      <c r="CJ122" s="13"/>
      <c r="CK122" s="13"/>
      <c r="CL122" s="13"/>
    </row>
    <row r="123" spans="1:90" ht="31.9" customHeight="1" x14ac:dyDescent="0.2">
      <c r="A123" s="122" t="s">
        <v>140</v>
      </c>
      <c r="B123" s="123"/>
      <c r="C123" s="123"/>
      <c r="D123" s="123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30"/>
      <c r="R123" s="49"/>
      <c r="S123" s="8"/>
      <c r="T123" s="8"/>
      <c r="U123" s="8"/>
      <c r="V123" s="8"/>
      <c r="W123" s="8"/>
      <c r="X123" s="288"/>
      <c r="Y123" s="8"/>
      <c r="Z123" s="8"/>
      <c r="AA123" s="8"/>
      <c r="AB123" s="8"/>
      <c r="AC123" s="8"/>
      <c r="AD123" s="8"/>
      <c r="AE123" s="8"/>
      <c r="AF123" s="8"/>
      <c r="BV123" s="3"/>
      <c r="BW123" s="3"/>
      <c r="CG123" s="13"/>
      <c r="CH123" s="13"/>
      <c r="CI123" s="13"/>
      <c r="CJ123" s="13"/>
      <c r="CK123" s="13"/>
      <c r="CL123" s="13"/>
    </row>
    <row r="124" spans="1:90" ht="16.149999999999999" customHeight="1" x14ac:dyDescent="0.2">
      <c r="A124" s="885" t="s">
        <v>141</v>
      </c>
      <c r="B124" s="886"/>
      <c r="C124" s="887"/>
      <c r="D124" s="894" t="s">
        <v>4</v>
      </c>
      <c r="E124" s="895"/>
      <c r="F124" s="896"/>
      <c r="G124" s="862" t="s">
        <v>56</v>
      </c>
      <c r="H124" s="900"/>
      <c r="I124" s="900"/>
      <c r="J124" s="900"/>
      <c r="K124" s="900"/>
      <c r="L124" s="901"/>
      <c r="M124" s="896" t="s">
        <v>34</v>
      </c>
      <c r="N124" s="955" t="s">
        <v>8</v>
      </c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BV124" s="3"/>
      <c r="BW124" s="3"/>
      <c r="CG124" s="13"/>
      <c r="CH124" s="13"/>
      <c r="CI124" s="13"/>
      <c r="CJ124" s="13"/>
      <c r="CK124" s="13"/>
      <c r="CL124" s="13"/>
    </row>
    <row r="125" spans="1:90" ht="16.149999999999999" customHeight="1" x14ac:dyDescent="0.2">
      <c r="A125" s="888"/>
      <c r="B125" s="889"/>
      <c r="C125" s="890"/>
      <c r="D125" s="980"/>
      <c r="E125" s="981"/>
      <c r="F125" s="902"/>
      <c r="G125" s="982" t="s">
        <v>20</v>
      </c>
      <c r="H125" s="983"/>
      <c r="I125" s="982" t="s">
        <v>21</v>
      </c>
      <c r="J125" s="983"/>
      <c r="K125" s="982" t="s">
        <v>22</v>
      </c>
      <c r="L125" s="984"/>
      <c r="M125" s="902"/>
      <c r="N125" s="95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BV125" s="3"/>
      <c r="BW125" s="3"/>
      <c r="CG125" s="13"/>
      <c r="CH125" s="13"/>
      <c r="CI125" s="13"/>
      <c r="CJ125" s="13"/>
      <c r="CK125" s="13"/>
      <c r="CL125" s="13"/>
    </row>
    <row r="126" spans="1:90" ht="16.149999999999999" customHeight="1" x14ac:dyDescent="0.2">
      <c r="A126" s="891"/>
      <c r="B126" s="892"/>
      <c r="C126" s="893"/>
      <c r="D126" s="223" t="s">
        <v>23</v>
      </c>
      <c r="E126" s="602" t="s">
        <v>24</v>
      </c>
      <c r="F126" s="175" t="s">
        <v>25</v>
      </c>
      <c r="G126" s="50" t="s">
        <v>24</v>
      </c>
      <c r="H126" s="601" t="s">
        <v>25</v>
      </c>
      <c r="I126" s="590" t="s">
        <v>24</v>
      </c>
      <c r="J126" s="601" t="s">
        <v>25</v>
      </c>
      <c r="K126" s="590" t="s">
        <v>24</v>
      </c>
      <c r="L126" s="595" t="s">
        <v>25</v>
      </c>
      <c r="M126" s="899"/>
      <c r="N126" s="961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BV126" s="3"/>
      <c r="BW126" s="3"/>
      <c r="CG126" s="13"/>
      <c r="CH126" s="13"/>
      <c r="CI126" s="13"/>
      <c r="CJ126" s="13"/>
      <c r="CK126" s="13"/>
      <c r="CL126" s="13"/>
    </row>
    <row r="127" spans="1:90" ht="16.149999999999999" customHeight="1" x14ac:dyDescent="0.2">
      <c r="A127" s="859" t="s">
        <v>142</v>
      </c>
      <c r="B127" s="988" t="s">
        <v>143</v>
      </c>
      <c r="C127" s="989"/>
      <c r="D127" s="290">
        <f>SUM(E127+F127)</f>
        <v>0</v>
      </c>
      <c r="E127" s="291"/>
      <c r="F127" s="292">
        <f>SUM(+J127+L127)</f>
        <v>0</v>
      </c>
      <c r="G127" s="293"/>
      <c r="H127" s="294"/>
      <c r="I127" s="295"/>
      <c r="J127" s="62"/>
      <c r="K127" s="295"/>
      <c r="L127" s="64"/>
      <c r="M127" s="62"/>
      <c r="N127" s="296"/>
      <c r="O127" s="225" t="str">
        <f>CA127</f>
        <v/>
      </c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8"/>
      <c r="AB127" s="8"/>
      <c r="BV127" s="3"/>
      <c r="BW127" s="3"/>
      <c r="CA127" s="31" t="str">
        <f>IF(CG127=1,"* El número de actividades en usuarios en situacion de discapacidad NO DEBE ser mayor al total. ","")</f>
        <v/>
      </c>
      <c r="CG127" s="32">
        <f>IF(F127&lt;N127,1,0)</f>
        <v>0</v>
      </c>
      <c r="CH127" s="13"/>
      <c r="CI127" s="13"/>
      <c r="CJ127" s="13"/>
      <c r="CK127" s="13"/>
      <c r="CL127" s="13"/>
    </row>
    <row r="128" spans="1:90" ht="16.149999999999999" customHeight="1" x14ac:dyDescent="0.2">
      <c r="A128" s="860"/>
      <c r="B128" s="928" t="s">
        <v>80</v>
      </c>
      <c r="C128" s="930"/>
      <c r="D128" s="250">
        <f>SUM(E128+F128)</f>
        <v>0</v>
      </c>
      <c r="E128" s="297"/>
      <c r="F128" s="298">
        <f t="shared" ref="F128:F129" si="77">SUM(+J128+L128)</f>
        <v>0</v>
      </c>
      <c r="G128" s="75"/>
      <c r="H128" s="299"/>
      <c r="I128" s="300"/>
      <c r="J128" s="23"/>
      <c r="K128" s="300"/>
      <c r="L128" s="73"/>
      <c r="M128" s="23"/>
      <c r="N128" s="25"/>
      <c r="O128" s="225" t="str">
        <f t="shared" ref="O128:O155" si="78">CA128</f>
        <v/>
      </c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8"/>
      <c r="AB128" s="8"/>
      <c r="BV128" s="3"/>
      <c r="BW128" s="3"/>
      <c r="CA128" s="31" t="str">
        <f t="shared" ref="CA128:CA155" si="79">IF(CG128=1,"* El número de actividades en usuarios en situacion de discapacidad NO DEBE ser mayor al total. ","")</f>
        <v/>
      </c>
      <c r="CG128" s="32">
        <f t="shared" ref="CG128:CG136" si="80">IF(F128&lt;N128,1,0)</f>
        <v>0</v>
      </c>
      <c r="CH128" s="13"/>
      <c r="CI128" s="13"/>
      <c r="CJ128" s="13"/>
      <c r="CK128" s="13"/>
      <c r="CL128" s="13"/>
    </row>
    <row r="129" spans="1:90" ht="16.149999999999999" customHeight="1" x14ac:dyDescent="0.2">
      <c r="A129" s="860"/>
      <c r="B129" s="990" t="s">
        <v>124</v>
      </c>
      <c r="C129" s="991"/>
      <c r="D129" s="301">
        <f>SUM(E129+F129)</f>
        <v>0</v>
      </c>
      <c r="E129" s="302"/>
      <c r="F129" s="303">
        <f t="shared" si="77"/>
        <v>0</v>
      </c>
      <c r="G129" s="304"/>
      <c r="H129" s="305"/>
      <c r="I129" s="306"/>
      <c r="J129" s="307"/>
      <c r="K129" s="306"/>
      <c r="L129" s="308"/>
      <c r="M129" s="307"/>
      <c r="N129" s="309"/>
      <c r="O129" s="225" t="str">
        <f t="shared" si="78"/>
        <v/>
      </c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8"/>
      <c r="AB129" s="8"/>
      <c r="BV129" s="3"/>
      <c r="BW129" s="3"/>
      <c r="CA129" s="31" t="str">
        <f t="shared" si="79"/>
        <v/>
      </c>
      <c r="CG129" s="32">
        <f t="shared" si="80"/>
        <v>0</v>
      </c>
      <c r="CH129" s="13"/>
      <c r="CI129" s="13"/>
      <c r="CJ129" s="13"/>
      <c r="CK129" s="13"/>
      <c r="CL129" s="13"/>
    </row>
    <row r="130" spans="1:90" ht="16.149999999999999" customHeight="1" x14ac:dyDescent="0.2">
      <c r="A130" s="860"/>
      <c r="B130" s="859" t="s">
        <v>144</v>
      </c>
      <c r="C130" s="310" t="s">
        <v>4</v>
      </c>
      <c r="D130" s="311">
        <f t="shared" ref="D130:D140" si="81">E130+F130</f>
        <v>0</v>
      </c>
      <c r="E130" s="302"/>
      <c r="F130" s="303">
        <f>SUM(F131:F136)</f>
        <v>0</v>
      </c>
      <c r="G130" s="172"/>
      <c r="H130" s="312"/>
      <c r="I130" s="313"/>
      <c r="J130" s="120">
        <f>SUM(J131:J136)</f>
        <v>0</v>
      </c>
      <c r="K130" s="313"/>
      <c r="L130" s="314">
        <f>SUM(L131:L136)</f>
        <v>0</v>
      </c>
      <c r="M130" s="120">
        <f>SUM(M131:M136)</f>
        <v>0</v>
      </c>
      <c r="N130" s="315">
        <f>SUM(N131:N136)</f>
        <v>0</v>
      </c>
      <c r="O130" s="225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BV130" s="3"/>
      <c r="BW130" s="3"/>
      <c r="CA130" s="31"/>
      <c r="CG130" s="32"/>
      <c r="CH130" s="13"/>
      <c r="CI130" s="13"/>
      <c r="CJ130" s="13"/>
      <c r="CK130" s="13"/>
      <c r="CL130" s="13"/>
    </row>
    <row r="131" spans="1:90" ht="16.149999999999999" customHeight="1" x14ac:dyDescent="0.2">
      <c r="A131" s="860"/>
      <c r="B131" s="860"/>
      <c r="C131" s="316" t="s">
        <v>145</v>
      </c>
      <c r="D131" s="317">
        <f t="shared" si="81"/>
        <v>0</v>
      </c>
      <c r="E131" s="291"/>
      <c r="F131" s="292">
        <f t="shared" ref="F131:F136" si="82">SUM(H131+J131+L131)</f>
        <v>0</v>
      </c>
      <c r="G131" s="75"/>
      <c r="H131" s="299"/>
      <c r="I131" s="300"/>
      <c r="J131" s="23"/>
      <c r="K131" s="300"/>
      <c r="L131" s="73"/>
      <c r="M131" s="23"/>
      <c r="N131" s="25"/>
      <c r="O131" s="225" t="str">
        <f t="shared" si="78"/>
        <v/>
      </c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8"/>
      <c r="AB131" s="8"/>
      <c r="BV131" s="3"/>
      <c r="BW131" s="3"/>
      <c r="CA131" s="31" t="str">
        <f t="shared" si="79"/>
        <v/>
      </c>
      <c r="CG131" s="32">
        <f t="shared" si="80"/>
        <v>0</v>
      </c>
      <c r="CH131" s="13"/>
      <c r="CI131" s="13"/>
      <c r="CJ131" s="13"/>
      <c r="CK131" s="13"/>
      <c r="CL131" s="13"/>
    </row>
    <row r="132" spans="1:90" ht="16.149999999999999" customHeight="1" x14ac:dyDescent="0.2">
      <c r="A132" s="860"/>
      <c r="B132" s="860"/>
      <c r="C132" s="318" t="s">
        <v>146</v>
      </c>
      <c r="D132" s="319">
        <f t="shared" si="81"/>
        <v>0</v>
      </c>
      <c r="E132" s="297"/>
      <c r="F132" s="298">
        <f t="shared" si="82"/>
        <v>0</v>
      </c>
      <c r="G132" s="98"/>
      <c r="H132" s="149"/>
      <c r="I132" s="300"/>
      <c r="J132" s="23"/>
      <c r="K132" s="300"/>
      <c r="L132" s="73"/>
      <c r="M132" s="23"/>
      <c r="N132" s="25"/>
      <c r="O132" s="225" t="str">
        <f t="shared" si="78"/>
        <v/>
      </c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8"/>
      <c r="AB132" s="8"/>
      <c r="BV132" s="3"/>
      <c r="BW132" s="3"/>
      <c r="CA132" s="31" t="str">
        <f t="shared" si="79"/>
        <v/>
      </c>
      <c r="CG132" s="32">
        <f t="shared" si="80"/>
        <v>0</v>
      </c>
      <c r="CH132" s="13"/>
      <c r="CI132" s="13"/>
      <c r="CJ132" s="13"/>
      <c r="CK132" s="13"/>
      <c r="CL132" s="13"/>
    </row>
    <row r="133" spans="1:90" ht="16.149999999999999" customHeight="1" x14ac:dyDescent="0.2">
      <c r="A133" s="860"/>
      <c r="B133" s="860"/>
      <c r="C133" s="320" t="s">
        <v>147</v>
      </c>
      <c r="D133" s="319">
        <f t="shared" si="81"/>
        <v>0</v>
      </c>
      <c r="E133" s="297"/>
      <c r="F133" s="298">
        <f>+J133+L133</f>
        <v>0</v>
      </c>
      <c r="G133" s="75"/>
      <c r="H133" s="299"/>
      <c r="I133" s="300"/>
      <c r="J133" s="23"/>
      <c r="K133" s="300"/>
      <c r="L133" s="73"/>
      <c r="M133" s="23"/>
      <c r="N133" s="25"/>
      <c r="O133" s="225" t="str">
        <f t="shared" si="78"/>
        <v/>
      </c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8"/>
      <c r="AB133" s="8"/>
      <c r="BV133" s="3"/>
      <c r="BW133" s="3"/>
      <c r="CA133" s="31" t="str">
        <f t="shared" si="79"/>
        <v/>
      </c>
      <c r="CG133" s="32">
        <f t="shared" si="80"/>
        <v>0</v>
      </c>
      <c r="CH133" s="13"/>
      <c r="CI133" s="13"/>
      <c r="CJ133" s="13"/>
      <c r="CK133" s="13"/>
      <c r="CL133" s="13"/>
    </row>
    <row r="134" spans="1:90" ht="16.149999999999999" customHeight="1" x14ac:dyDescent="0.2">
      <c r="A134" s="860"/>
      <c r="B134" s="860"/>
      <c r="C134" s="316" t="s">
        <v>148</v>
      </c>
      <c r="D134" s="319">
        <f t="shared" si="81"/>
        <v>0</v>
      </c>
      <c r="E134" s="297"/>
      <c r="F134" s="298">
        <f t="shared" si="82"/>
        <v>0</v>
      </c>
      <c r="G134" s="75"/>
      <c r="H134" s="299"/>
      <c r="I134" s="300"/>
      <c r="J134" s="23"/>
      <c r="K134" s="300"/>
      <c r="L134" s="73"/>
      <c r="M134" s="23"/>
      <c r="N134" s="25"/>
      <c r="O134" s="225" t="str">
        <f t="shared" si="78"/>
        <v/>
      </c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8"/>
      <c r="AB134" s="8"/>
      <c r="BV134" s="3"/>
      <c r="BW134" s="3"/>
      <c r="CA134" s="31" t="str">
        <f t="shared" si="79"/>
        <v/>
      </c>
      <c r="CG134" s="32">
        <f t="shared" si="80"/>
        <v>0</v>
      </c>
      <c r="CH134" s="13"/>
      <c r="CI134" s="13"/>
      <c r="CJ134" s="13"/>
      <c r="CK134" s="13"/>
      <c r="CL134" s="13"/>
    </row>
    <row r="135" spans="1:90" ht="16.149999999999999" customHeight="1" x14ac:dyDescent="0.2">
      <c r="A135" s="860"/>
      <c r="B135" s="860"/>
      <c r="C135" s="318" t="s">
        <v>149</v>
      </c>
      <c r="D135" s="319">
        <f t="shared" si="81"/>
        <v>0</v>
      </c>
      <c r="E135" s="297"/>
      <c r="F135" s="298">
        <f t="shared" si="82"/>
        <v>0</v>
      </c>
      <c r="G135" s="98"/>
      <c r="H135" s="149"/>
      <c r="I135" s="300"/>
      <c r="J135" s="23"/>
      <c r="K135" s="300"/>
      <c r="L135" s="73"/>
      <c r="M135" s="321"/>
      <c r="N135" s="25"/>
      <c r="O135" s="225" t="str">
        <f t="shared" si="78"/>
        <v/>
      </c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8"/>
      <c r="AB135" s="8"/>
      <c r="BV135" s="3"/>
      <c r="BW135" s="3"/>
      <c r="CA135" s="31" t="str">
        <f t="shared" si="79"/>
        <v/>
      </c>
      <c r="CG135" s="32">
        <f t="shared" si="80"/>
        <v>0</v>
      </c>
      <c r="CH135" s="13"/>
      <c r="CI135" s="13"/>
      <c r="CJ135" s="13"/>
      <c r="CK135" s="13"/>
      <c r="CL135" s="13"/>
    </row>
    <row r="136" spans="1:90" ht="16.149999999999999" customHeight="1" x14ac:dyDescent="0.2">
      <c r="A136" s="861"/>
      <c r="B136" s="861"/>
      <c r="C136" s="316" t="s">
        <v>150</v>
      </c>
      <c r="D136" s="322">
        <f t="shared" si="81"/>
        <v>0</v>
      </c>
      <c r="E136" s="323"/>
      <c r="F136" s="324">
        <f t="shared" si="82"/>
        <v>0</v>
      </c>
      <c r="G136" s="75"/>
      <c r="H136" s="325"/>
      <c r="I136" s="306"/>
      <c r="J136" s="114"/>
      <c r="K136" s="306"/>
      <c r="L136" s="117"/>
      <c r="M136" s="114"/>
      <c r="N136" s="326"/>
      <c r="O136" s="225" t="str">
        <f t="shared" si="78"/>
        <v/>
      </c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8"/>
      <c r="AB136" s="8"/>
      <c r="BV136" s="3"/>
      <c r="BW136" s="3"/>
      <c r="CA136" s="31" t="str">
        <f t="shared" si="79"/>
        <v/>
      </c>
      <c r="CG136" s="32">
        <f t="shared" si="80"/>
        <v>0</v>
      </c>
      <c r="CH136" s="13"/>
      <c r="CI136" s="13"/>
      <c r="CJ136" s="13"/>
      <c r="CK136" s="13"/>
      <c r="CL136" s="13"/>
    </row>
    <row r="137" spans="1:90" ht="16.149999999999999" customHeight="1" x14ac:dyDescent="0.2">
      <c r="A137" s="859" t="s">
        <v>151</v>
      </c>
      <c r="B137" s="859" t="s">
        <v>152</v>
      </c>
      <c r="C137" s="327" t="s">
        <v>80</v>
      </c>
      <c r="D137" s="328">
        <f t="shared" si="81"/>
        <v>0</v>
      </c>
      <c r="E137" s="290">
        <f>+I137+K137</f>
        <v>0</v>
      </c>
      <c r="F137" s="291"/>
      <c r="G137" s="293"/>
      <c r="H137" s="294"/>
      <c r="I137" s="24"/>
      <c r="J137" s="329"/>
      <c r="K137" s="24"/>
      <c r="L137" s="330"/>
      <c r="M137" s="62"/>
      <c r="N137" s="62"/>
      <c r="O137" s="225" t="str">
        <f t="shared" si="78"/>
        <v/>
      </c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8"/>
      <c r="AB137" s="8"/>
      <c r="BV137" s="3"/>
      <c r="BW137" s="3"/>
      <c r="CA137" s="31" t="str">
        <f t="shared" si="79"/>
        <v/>
      </c>
      <c r="CG137" s="32">
        <f>IF(E137&lt;N137,1,0)</f>
        <v>0</v>
      </c>
      <c r="CH137" s="13"/>
      <c r="CI137" s="13"/>
      <c r="CJ137" s="13"/>
      <c r="CK137" s="13"/>
      <c r="CL137" s="13"/>
    </row>
    <row r="138" spans="1:90" ht="16.149999999999999" customHeight="1" x14ac:dyDescent="0.2">
      <c r="A138" s="860"/>
      <c r="B138" s="860"/>
      <c r="C138" s="318" t="s">
        <v>153</v>
      </c>
      <c r="D138" s="331">
        <f t="shared" si="81"/>
        <v>0</v>
      </c>
      <c r="E138" s="250">
        <f>+I138+K138</f>
        <v>0</v>
      </c>
      <c r="F138" s="297"/>
      <c r="G138" s="98"/>
      <c r="H138" s="149"/>
      <c r="I138" s="22"/>
      <c r="J138" s="332"/>
      <c r="K138" s="22"/>
      <c r="L138" s="333"/>
      <c r="M138" s="34"/>
      <c r="N138" s="23"/>
      <c r="O138" s="225" t="str">
        <f t="shared" si="78"/>
        <v/>
      </c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BV138" s="3"/>
      <c r="BW138" s="3"/>
      <c r="CA138" s="31" t="str">
        <f t="shared" si="79"/>
        <v/>
      </c>
      <c r="CG138" s="32">
        <f t="shared" ref="CG138:CG140" si="83">IF(E138&lt;N138,1,0)</f>
        <v>0</v>
      </c>
      <c r="CH138" s="13"/>
      <c r="CI138" s="13"/>
      <c r="CJ138" s="13"/>
      <c r="CK138" s="13"/>
      <c r="CL138" s="13"/>
    </row>
    <row r="139" spans="1:90" ht="16.149999999999999" customHeight="1" x14ac:dyDescent="0.2">
      <c r="A139" s="860"/>
      <c r="B139" s="860"/>
      <c r="C139" s="334" t="s">
        <v>154</v>
      </c>
      <c r="D139" s="335">
        <f t="shared" si="81"/>
        <v>0</v>
      </c>
      <c r="E139" s="336">
        <f>SUM(I139+K139)</f>
        <v>0</v>
      </c>
      <c r="F139" s="337"/>
      <c r="G139" s="98"/>
      <c r="H139" s="149"/>
      <c r="I139" s="22"/>
      <c r="J139" s="332"/>
      <c r="K139" s="22"/>
      <c r="L139" s="333"/>
      <c r="M139" s="34"/>
      <c r="N139" s="23"/>
      <c r="O139" s="225" t="str">
        <f t="shared" si="78"/>
        <v/>
      </c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8"/>
      <c r="AB139" s="8"/>
      <c r="BV139" s="3"/>
      <c r="BW139" s="3"/>
      <c r="CA139" s="31" t="str">
        <f t="shared" si="79"/>
        <v/>
      </c>
      <c r="CG139" s="32">
        <f t="shared" si="83"/>
        <v>0</v>
      </c>
      <c r="CH139" s="13"/>
      <c r="CI139" s="13"/>
      <c r="CJ139" s="13"/>
      <c r="CK139" s="13"/>
      <c r="CL139" s="13"/>
    </row>
    <row r="140" spans="1:90" ht="16.149999999999999" customHeight="1" x14ac:dyDescent="0.2">
      <c r="A140" s="861"/>
      <c r="B140" s="860"/>
      <c r="C140" s="334" t="s">
        <v>155</v>
      </c>
      <c r="D140" s="338">
        <f t="shared" si="81"/>
        <v>0</v>
      </c>
      <c r="E140" s="301">
        <f>SUM(I140+K140)</f>
        <v>0</v>
      </c>
      <c r="F140" s="339"/>
      <c r="G140" s="304"/>
      <c r="H140" s="305"/>
      <c r="I140" s="115"/>
      <c r="J140" s="340"/>
      <c r="K140" s="115"/>
      <c r="L140" s="341"/>
      <c r="M140" s="43"/>
      <c r="N140" s="307"/>
      <c r="O140" s="225" t="str">
        <f t="shared" si="78"/>
        <v/>
      </c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8"/>
      <c r="AB140" s="8"/>
      <c r="BV140" s="3"/>
      <c r="BW140" s="3"/>
      <c r="CA140" s="31" t="str">
        <f t="shared" si="79"/>
        <v/>
      </c>
      <c r="CG140" s="32">
        <f t="shared" si="83"/>
        <v>0</v>
      </c>
      <c r="CH140" s="13"/>
      <c r="CI140" s="13"/>
      <c r="CJ140" s="13"/>
      <c r="CK140" s="13"/>
      <c r="CL140" s="13"/>
    </row>
    <row r="141" spans="1:90" ht="39" customHeight="1" x14ac:dyDescent="0.2">
      <c r="A141" s="604" t="s">
        <v>156</v>
      </c>
      <c r="B141" s="604" t="s">
        <v>157</v>
      </c>
      <c r="C141" s="343" t="s">
        <v>158</v>
      </c>
      <c r="D141" s="344">
        <f>SUM(E141:F141)</f>
        <v>0</v>
      </c>
      <c r="E141" s="344">
        <f>+G141+I141+K141</f>
        <v>0</v>
      </c>
      <c r="F141" s="345">
        <f>+H141+J141+L141</f>
        <v>0</v>
      </c>
      <c r="G141" s="115"/>
      <c r="H141" s="307"/>
      <c r="I141" s="115"/>
      <c r="J141" s="346"/>
      <c r="K141" s="115"/>
      <c r="L141" s="347"/>
      <c r="M141" s="307"/>
      <c r="N141" s="307"/>
      <c r="O141" s="225" t="str">
        <f t="shared" si="78"/>
        <v/>
      </c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8"/>
      <c r="AB141" s="8"/>
      <c r="BV141" s="3"/>
      <c r="BW141" s="3"/>
      <c r="CA141" s="31" t="str">
        <f t="shared" si="79"/>
        <v/>
      </c>
      <c r="CG141" s="32">
        <f t="shared" ref="CG141:CG155" si="84">IF(D141&lt;N141,1,0)</f>
        <v>0</v>
      </c>
      <c r="CH141" s="13"/>
      <c r="CI141" s="13"/>
      <c r="CJ141" s="13"/>
      <c r="CK141" s="13"/>
      <c r="CL141" s="13"/>
    </row>
    <row r="142" spans="1:90" ht="16.149999999999999" customHeight="1" x14ac:dyDescent="0.2">
      <c r="A142" s="977" t="s">
        <v>159</v>
      </c>
      <c r="B142" s="859" t="s">
        <v>160</v>
      </c>
      <c r="C142" s="348" t="s">
        <v>161</v>
      </c>
      <c r="D142" s="336">
        <f t="shared" ref="D142:D153" si="85">SUM(E142+F142)</f>
        <v>0</v>
      </c>
      <c r="E142" s="336">
        <f>SUM(G142+I142+K142)</f>
        <v>0</v>
      </c>
      <c r="F142" s="349">
        <f>SUM(H142+J142+L142)</f>
        <v>0</v>
      </c>
      <c r="G142" s="22"/>
      <c r="H142" s="23"/>
      <c r="I142" s="22"/>
      <c r="J142" s="23"/>
      <c r="K142" s="22"/>
      <c r="L142" s="27"/>
      <c r="M142" s="23"/>
      <c r="N142" s="25"/>
      <c r="O142" s="225" t="str">
        <f t="shared" si="78"/>
        <v/>
      </c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8"/>
      <c r="AB142" s="8"/>
      <c r="BV142" s="3"/>
      <c r="BW142" s="3"/>
      <c r="CA142" s="31" t="str">
        <f t="shared" si="79"/>
        <v/>
      </c>
      <c r="CG142" s="32">
        <f t="shared" si="84"/>
        <v>0</v>
      </c>
      <c r="CH142" s="13"/>
      <c r="CI142" s="13"/>
      <c r="CJ142" s="13"/>
      <c r="CK142" s="13"/>
      <c r="CL142" s="13"/>
    </row>
    <row r="143" spans="1:90" ht="16.149999999999999" customHeight="1" x14ac:dyDescent="0.2">
      <c r="A143" s="978"/>
      <c r="B143" s="860"/>
      <c r="C143" s="350" t="s">
        <v>162</v>
      </c>
      <c r="D143" s="301">
        <f t="shared" si="85"/>
        <v>0</v>
      </c>
      <c r="E143" s="301">
        <f t="shared" ref="E143:F145" si="86">SUM(G143+I143+K143)</f>
        <v>0</v>
      </c>
      <c r="F143" s="303">
        <f t="shared" si="86"/>
        <v>0</v>
      </c>
      <c r="G143" s="42"/>
      <c r="H143" s="307"/>
      <c r="I143" s="115"/>
      <c r="J143" s="309"/>
      <c r="K143" s="115"/>
      <c r="L143" s="347"/>
      <c r="M143" s="307"/>
      <c r="N143" s="309"/>
      <c r="O143" s="225" t="str">
        <f t="shared" si="78"/>
        <v/>
      </c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8"/>
      <c r="AB143" s="8"/>
      <c r="BV143" s="3"/>
      <c r="BW143" s="3"/>
      <c r="CA143" s="31" t="str">
        <f t="shared" si="79"/>
        <v/>
      </c>
      <c r="CG143" s="32">
        <f t="shared" si="84"/>
        <v>0</v>
      </c>
      <c r="CH143" s="13"/>
      <c r="CI143" s="13"/>
      <c r="CJ143" s="13"/>
      <c r="CK143" s="13"/>
      <c r="CL143" s="13"/>
    </row>
    <row r="144" spans="1:90" ht="16.149999999999999" customHeight="1" x14ac:dyDescent="0.2">
      <c r="A144" s="978"/>
      <c r="B144" s="859" t="s">
        <v>80</v>
      </c>
      <c r="C144" s="348" t="s">
        <v>161</v>
      </c>
      <c r="D144" s="336">
        <f t="shared" si="85"/>
        <v>0</v>
      </c>
      <c r="E144" s="336">
        <f t="shared" si="86"/>
        <v>0</v>
      </c>
      <c r="F144" s="349">
        <f t="shared" si="86"/>
        <v>0</v>
      </c>
      <c r="G144" s="24"/>
      <c r="H144" s="62"/>
      <c r="I144" s="24"/>
      <c r="J144" s="296"/>
      <c r="K144" s="24"/>
      <c r="L144" s="351"/>
      <c r="M144" s="62"/>
      <c r="N144" s="296"/>
      <c r="O144" s="225" t="str">
        <f t="shared" si="78"/>
        <v/>
      </c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8"/>
      <c r="AB144" s="8"/>
      <c r="BV144" s="3"/>
      <c r="BW144" s="3"/>
      <c r="CA144" s="31" t="str">
        <f t="shared" si="79"/>
        <v/>
      </c>
      <c r="CG144" s="32">
        <f t="shared" si="84"/>
        <v>0</v>
      </c>
      <c r="CH144" s="13"/>
      <c r="CI144" s="13"/>
      <c r="CJ144" s="13"/>
      <c r="CK144" s="13"/>
      <c r="CL144" s="13"/>
    </row>
    <row r="145" spans="1:121" ht="16.149999999999999" customHeight="1" x14ac:dyDescent="0.2">
      <c r="A145" s="979"/>
      <c r="B145" s="861"/>
      <c r="C145" s="352" t="s">
        <v>163</v>
      </c>
      <c r="D145" s="353">
        <f t="shared" si="85"/>
        <v>0</v>
      </c>
      <c r="E145" s="353">
        <f t="shared" si="86"/>
        <v>0</v>
      </c>
      <c r="F145" s="324">
        <f t="shared" si="86"/>
        <v>0</v>
      </c>
      <c r="G145" s="42"/>
      <c r="H145" s="307"/>
      <c r="I145" s="115"/>
      <c r="J145" s="309"/>
      <c r="K145" s="115"/>
      <c r="L145" s="347"/>
      <c r="M145" s="307"/>
      <c r="N145" s="309"/>
      <c r="O145" s="225" t="str">
        <f t="shared" si="78"/>
        <v/>
      </c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8"/>
      <c r="AB145" s="8"/>
      <c r="BV145" s="3"/>
      <c r="BW145" s="3"/>
      <c r="CA145" s="31" t="str">
        <f t="shared" si="79"/>
        <v/>
      </c>
      <c r="CG145" s="32">
        <f t="shared" si="84"/>
        <v>0</v>
      </c>
      <c r="CH145" s="13"/>
      <c r="CI145" s="13"/>
      <c r="CJ145" s="13"/>
      <c r="CK145" s="13"/>
      <c r="CL145" s="13"/>
    </row>
    <row r="146" spans="1:121" ht="16.149999999999999" customHeight="1" x14ac:dyDescent="0.2">
      <c r="A146" s="985" t="s">
        <v>164</v>
      </c>
      <c r="B146" s="982" t="s">
        <v>144</v>
      </c>
      <c r="C146" s="983"/>
      <c r="D146" s="354">
        <f>SUM(E146+F146)</f>
        <v>0</v>
      </c>
      <c r="E146" s="354">
        <f>SUM(I146+K146)</f>
        <v>0</v>
      </c>
      <c r="F146" s="287">
        <f>SUM(+J146+L146)</f>
        <v>0</v>
      </c>
      <c r="G146" s="172"/>
      <c r="H146" s="173"/>
      <c r="I146" s="355"/>
      <c r="J146" s="356"/>
      <c r="K146" s="357"/>
      <c r="L146" s="358"/>
      <c r="M146" s="359"/>
      <c r="N146" s="356"/>
      <c r="O146" s="225" t="str">
        <f t="shared" si="78"/>
        <v/>
      </c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8"/>
      <c r="AB146" s="8"/>
      <c r="BV146" s="3"/>
      <c r="BW146" s="3"/>
      <c r="CA146" s="31" t="str">
        <f t="shared" si="79"/>
        <v/>
      </c>
      <c r="CG146" s="32">
        <f t="shared" si="84"/>
        <v>0</v>
      </c>
      <c r="CH146" s="13"/>
      <c r="CI146" s="13"/>
      <c r="CJ146" s="13"/>
      <c r="CK146" s="13"/>
      <c r="CL146" s="13"/>
    </row>
    <row r="147" spans="1:121" ht="16.149999999999999" customHeight="1" x14ac:dyDescent="0.2">
      <c r="A147" s="986"/>
      <c r="B147" s="860" t="s">
        <v>160</v>
      </c>
      <c r="C147" s="316" t="s">
        <v>161</v>
      </c>
      <c r="D147" s="290">
        <f t="shared" si="85"/>
        <v>0</v>
      </c>
      <c r="E147" s="290">
        <f>SUM(I147+K147)</f>
        <v>0</v>
      </c>
      <c r="F147" s="292">
        <f>SUM(+J147+L147)</f>
        <v>0</v>
      </c>
      <c r="G147" s="360"/>
      <c r="H147" s="361"/>
      <c r="I147" s="22"/>
      <c r="J147" s="25"/>
      <c r="K147" s="26"/>
      <c r="L147" s="362"/>
      <c r="M147" s="23"/>
      <c r="N147" s="25"/>
      <c r="O147" s="225" t="str">
        <f t="shared" si="78"/>
        <v/>
      </c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8"/>
      <c r="AB147" s="8"/>
      <c r="BV147" s="3"/>
      <c r="BW147" s="3"/>
      <c r="CA147" s="31" t="str">
        <f t="shared" si="79"/>
        <v/>
      </c>
      <c r="CG147" s="32">
        <f t="shared" si="84"/>
        <v>0</v>
      </c>
      <c r="CH147" s="13"/>
      <c r="CI147" s="13"/>
      <c r="CJ147" s="13"/>
      <c r="CK147" s="13"/>
      <c r="CL147" s="13"/>
    </row>
    <row r="148" spans="1:121" ht="16.149999999999999" customHeight="1" x14ac:dyDescent="0.2">
      <c r="A148" s="986"/>
      <c r="B148" s="860"/>
      <c r="C148" s="350" t="s">
        <v>162</v>
      </c>
      <c r="D148" s="301">
        <f t="shared" si="85"/>
        <v>0</v>
      </c>
      <c r="E148" s="301">
        <f>SUM(I148+K148)</f>
        <v>0</v>
      </c>
      <c r="F148" s="303">
        <f>SUM(+J148+L148)</f>
        <v>0</v>
      </c>
      <c r="G148" s="70"/>
      <c r="H148" s="78"/>
      <c r="I148" s="113"/>
      <c r="J148" s="326"/>
      <c r="K148" s="363"/>
      <c r="L148" s="364"/>
      <c r="M148" s="114"/>
      <c r="N148" s="326"/>
      <c r="O148" s="225" t="str">
        <f t="shared" si="78"/>
        <v/>
      </c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8"/>
      <c r="AB148" s="8"/>
      <c r="BV148" s="3"/>
      <c r="BW148" s="3"/>
      <c r="CA148" s="31" t="str">
        <f t="shared" si="79"/>
        <v/>
      </c>
      <c r="CG148" s="32">
        <f t="shared" si="84"/>
        <v>0</v>
      </c>
      <c r="CH148" s="13"/>
      <c r="CI148" s="13"/>
      <c r="CJ148" s="13"/>
      <c r="CK148" s="13"/>
      <c r="CL148" s="13"/>
    </row>
    <row r="149" spans="1:121" ht="16.149999999999999" customHeight="1" x14ac:dyDescent="0.2">
      <c r="A149" s="986"/>
      <c r="B149" s="859" t="s">
        <v>80</v>
      </c>
      <c r="C149" s="348" t="s">
        <v>161</v>
      </c>
      <c r="D149" s="290">
        <f t="shared" si="85"/>
        <v>0</v>
      </c>
      <c r="E149" s="290">
        <f>SUM(I149+K149)</f>
        <v>0</v>
      </c>
      <c r="F149" s="292">
        <f>SUM(+J149+L149)</f>
        <v>0</v>
      </c>
      <c r="G149" s="293"/>
      <c r="H149" s="365"/>
      <c r="I149" s="24"/>
      <c r="J149" s="296"/>
      <c r="K149" s="366"/>
      <c r="L149" s="367"/>
      <c r="M149" s="62"/>
      <c r="N149" s="296"/>
      <c r="O149" s="225" t="str">
        <f t="shared" si="78"/>
        <v/>
      </c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8"/>
      <c r="AB149" s="8"/>
      <c r="BV149" s="3"/>
      <c r="BW149" s="3"/>
      <c r="CA149" s="31" t="str">
        <f t="shared" si="79"/>
        <v/>
      </c>
      <c r="CG149" s="32">
        <f t="shared" si="84"/>
        <v>0</v>
      </c>
      <c r="CH149" s="13"/>
      <c r="CI149" s="13"/>
      <c r="CJ149" s="13"/>
      <c r="CK149" s="13"/>
      <c r="CL149" s="13"/>
    </row>
    <row r="150" spans="1:121" ht="16.149999999999999" customHeight="1" x14ac:dyDescent="0.2">
      <c r="A150" s="987"/>
      <c r="B150" s="861"/>
      <c r="C150" s="352" t="s">
        <v>163</v>
      </c>
      <c r="D150" s="301">
        <f t="shared" si="85"/>
        <v>0</v>
      </c>
      <c r="E150" s="301">
        <f>SUM(I150+K150)</f>
        <v>0</v>
      </c>
      <c r="F150" s="303">
        <f>SUM(+J150+L150)</f>
        <v>0</v>
      </c>
      <c r="G150" s="304"/>
      <c r="H150" s="368"/>
      <c r="I150" s="115"/>
      <c r="J150" s="309"/>
      <c r="K150" s="369"/>
      <c r="L150" s="370"/>
      <c r="M150" s="307"/>
      <c r="N150" s="309"/>
      <c r="O150" s="225" t="str">
        <f t="shared" si="78"/>
        <v/>
      </c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8"/>
      <c r="AB150" s="8"/>
      <c r="BV150" s="3"/>
      <c r="BW150" s="3"/>
      <c r="CA150" s="31" t="str">
        <f t="shared" si="79"/>
        <v/>
      </c>
      <c r="CG150" s="32">
        <f t="shared" si="84"/>
        <v>0</v>
      </c>
      <c r="CH150" s="13"/>
      <c r="CI150" s="13"/>
      <c r="CJ150" s="13"/>
      <c r="CK150" s="13"/>
      <c r="CL150" s="13"/>
    </row>
    <row r="151" spans="1:121" ht="18" customHeight="1" x14ac:dyDescent="0.2">
      <c r="A151" s="977" t="s">
        <v>165</v>
      </c>
      <c r="B151" s="859" t="s">
        <v>166</v>
      </c>
      <c r="C151" s="371" t="s">
        <v>167</v>
      </c>
      <c r="D151" s="290">
        <f t="shared" si="85"/>
        <v>0</v>
      </c>
      <c r="E151" s="290">
        <f t="shared" ref="E151:F153" si="87">SUM(G151+I151+K151)</f>
        <v>0</v>
      </c>
      <c r="F151" s="292">
        <f t="shared" si="87"/>
        <v>0</v>
      </c>
      <c r="G151" s="22"/>
      <c r="H151" s="23"/>
      <c r="I151" s="22"/>
      <c r="J151" s="25"/>
      <c r="K151" s="22"/>
      <c r="L151" s="362"/>
      <c r="M151" s="23"/>
      <c r="N151" s="25"/>
      <c r="O151" s="225" t="str">
        <f t="shared" si="78"/>
        <v/>
      </c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8"/>
      <c r="AB151" s="8"/>
      <c r="BV151" s="3"/>
      <c r="BW151" s="3"/>
      <c r="CA151" s="31" t="str">
        <f t="shared" si="79"/>
        <v/>
      </c>
      <c r="CG151" s="32">
        <f t="shared" si="84"/>
        <v>0</v>
      </c>
      <c r="CH151" s="13"/>
      <c r="CI151" s="13"/>
      <c r="CJ151" s="13"/>
      <c r="CK151" s="13"/>
      <c r="CL151" s="13"/>
    </row>
    <row r="152" spans="1:121" ht="32.25" customHeight="1" x14ac:dyDescent="0.2">
      <c r="A152" s="978"/>
      <c r="B152" s="860"/>
      <c r="C152" s="372" t="s">
        <v>168</v>
      </c>
      <c r="D152" s="250">
        <f t="shared" si="85"/>
        <v>0</v>
      </c>
      <c r="E152" s="250">
        <f t="shared" si="87"/>
        <v>0</v>
      </c>
      <c r="F152" s="298">
        <f t="shared" si="87"/>
        <v>0</v>
      </c>
      <c r="G152" s="113"/>
      <c r="H152" s="114"/>
      <c r="I152" s="113"/>
      <c r="J152" s="326"/>
      <c r="K152" s="113"/>
      <c r="L152" s="373"/>
      <c r="M152" s="114"/>
      <c r="N152" s="326"/>
      <c r="O152" s="225" t="str">
        <f t="shared" si="78"/>
        <v/>
      </c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8"/>
      <c r="AB152" s="8"/>
      <c r="BV152" s="3"/>
      <c r="BW152" s="3"/>
      <c r="CA152" s="31" t="str">
        <f t="shared" si="79"/>
        <v/>
      </c>
      <c r="CG152" s="32">
        <f t="shared" si="84"/>
        <v>0</v>
      </c>
      <c r="CH152" s="13"/>
      <c r="CI152" s="13"/>
      <c r="CJ152" s="13"/>
      <c r="CK152" s="13"/>
      <c r="CL152" s="13"/>
    </row>
    <row r="153" spans="1:121" ht="29.25" customHeight="1" x14ac:dyDescent="0.2">
      <c r="A153" s="979"/>
      <c r="B153" s="861"/>
      <c r="C153" s="374" t="s">
        <v>169</v>
      </c>
      <c r="D153" s="301">
        <f t="shared" si="85"/>
        <v>0</v>
      </c>
      <c r="E153" s="301">
        <f t="shared" si="87"/>
        <v>0</v>
      </c>
      <c r="F153" s="303">
        <f t="shared" si="87"/>
        <v>0</v>
      </c>
      <c r="G153" s="42"/>
      <c r="H153" s="43"/>
      <c r="I153" s="42"/>
      <c r="J153" s="44"/>
      <c r="K153" s="375"/>
      <c r="L153" s="370"/>
      <c r="M153" s="43"/>
      <c r="N153" s="43"/>
      <c r="O153" s="225" t="str">
        <f t="shared" si="78"/>
        <v/>
      </c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8"/>
      <c r="AB153" s="8"/>
      <c r="BV153" s="3"/>
      <c r="BW153" s="3"/>
      <c r="CA153" s="31" t="str">
        <f t="shared" si="79"/>
        <v/>
      </c>
      <c r="CG153" s="32">
        <f t="shared" si="84"/>
        <v>0</v>
      </c>
      <c r="CH153" s="13"/>
      <c r="CI153" s="13"/>
      <c r="CJ153" s="13"/>
      <c r="CK153" s="13"/>
      <c r="CL153" s="13"/>
    </row>
    <row r="154" spans="1:121" ht="37.5" customHeight="1" x14ac:dyDescent="0.2">
      <c r="A154" s="978" t="s">
        <v>170</v>
      </c>
      <c r="B154" s="859" t="s">
        <v>171</v>
      </c>
      <c r="C154" s="376" t="s">
        <v>172</v>
      </c>
      <c r="D154" s="336">
        <f>SUM(E154+F154)</f>
        <v>0</v>
      </c>
      <c r="E154" s="336">
        <f>+I154+K154</f>
        <v>0</v>
      </c>
      <c r="F154" s="349">
        <f>+J154+L154</f>
        <v>0</v>
      </c>
      <c r="G154" s="293"/>
      <c r="H154" s="365"/>
      <c r="I154" s="24"/>
      <c r="J154" s="296"/>
      <c r="K154" s="366"/>
      <c r="L154" s="351"/>
      <c r="M154" s="365"/>
      <c r="N154" s="62"/>
      <c r="O154" s="225" t="str">
        <f t="shared" si="78"/>
        <v/>
      </c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8"/>
      <c r="AB154" s="8"/>
      <c r="BV154" s="3"/>
      <c r="BW154" s="3"/>
      <c r="CA154" s="31" t="str">
        <f t="shared" si="79"/>
        <v/>
      </c>
      <c r="CG154" s="32">
        <f t="shared" si="84"/>
        <v>0</v>
      </c>
      <c r="CH154" s="13"/>
      <c r="CI154" s="13"/>
      <c r="CJ154" s="13"/>
      <c r="CK154" s="13"/>
      <c r="CL154" s="13"/>
    </row>
    <row r="155" spans="1:121" ht="30" customHeight="1" x14ac:dyDescent="0.2">
      <c r="A155" s="979"/>
      <c r="B155" s="861"/>
      <c r="C155" s="377" t="s">
        <v>173</v>
      </c>
      <c r="D155" s="301">
        <f>SUM(E155+F155)</f>
        <v>0</v>
      </c>
      <c r="E155" s="301">
        <f>+I155+K155</f>
        <v>0</v>
      </c>
      <c r="F155" s="303">
        <f>+J155+L155</f>
        <v>0</v>
      </c>
      <c r="G155" s="304"/>
      <c r="H155" s="170"/>
      <c r="I155" s="42"/>
      <c r="J155" s="44"/>
      <c r="K155" s="375"/>
      <c r="L155" s="45"/>
      <c r="M155" s="170"/>
      <c r="N155" s="43"/>
      <c r="O155" s="225" t="str">
        <f t="shared" si="78"/>
        <v/>
      </c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BV155" s="3"/>
      <c r="BW155" s="3"/>
      <c r="CA155" s="31" t="str">
        <f t="shared" si="79"/>
        <v/>
      </c>
      <c r="CG155" s="32">
        <f t="shared" si="84"/>
        <v>0</v>
      </c>
      <c r="CH155" s="13"/>
      <c r="CI155" s="13"/>
      <c r="CJ155" s="13"/>
      <c r="CK155" s="13"/>
      <c r="CL155" s="13"/>
    </row>
    <row r="156" spans="1:121" ht="31.9" customHeight="1" x14ac:dyDescent="0.2">
      <c r="A156" s="47" t="s">
        <v>174</v>
      </c>
      <c r="B156" s="123"/>
      <c r="C156" s="123"/>
      <c r="D156" s="123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BV156" s="3"/>
      <c r="BW156" s="3"/>
      <c r="CG156" s="13"/>
      <c r="CH156" s="13"/>
      <c r="CI156" s="13"/>
      <c r="CJ156" s="13"/>
      <c r="CK156" s="13"/>
      <c r="CL156" s="13"/>
    </row>
    <row r="157" spans="1:121" ht="16.149999999999999" customHeight="1" x14ac:dyDescent="0.2">
      <c r="A157" s="885" t="s">
        <v>175</v>
      </c>
      <c r="B157" s="886"/>
      <c r="C157" s="887"/>
      <c r="D157" s="894" t="s">
        <v>4</v>
      </c>
      <c r="E157" s="895"/>
      <c r="F157" s="896"/>
      <c r="G157" s="862" t="s">
        <v>5</v>
      </c>
      <c r="H157" s="900"/>
      <c r="I157" s="900"/>
      <c r="J157" s="900"/>
      <c r="K157" s="900"/>
      <c r="L157" s="900"/>
      <c r="M157" s="900"/>
      <c r="N157" s="900"/>
      <c r="O157" s="900"/>
      <c r="P157" s="900"/>
      <c r="Q157" s="900"/>
      <c r="R157" s="900"/>
      <c r="S157" s="900"/>
      <c r="T157" s="900"/>
      <c r="U157" s="900"/>
      <c r="V157" s="900"/>
      <c r="W157" s="900"/>
      <c r="X157" s="900"/>
      <c r="Y157" s="900"/>
      <c r="Z157" s="901"/>
      <c r="AA157" s="955" t="s">
        <v>8</v>
      </c>
      <c r="AB157" s="955" t="s">
        <v>176</v>
      </c>
      <c r="AC157" s="971" t="s">
        <v>177</v>
      </c>
      <c r="AD157" s="971" t="s">
        <v>178</v>
      </c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CG157" s="13"/>
      <c r="CH157" s="13"/>
      <c r="CI157" s="13"/>
      <c r="CJ157" s="13"/>
      <c r="CK157" s="13"/>
      <c r="CL157" s="13"/>
      <c r="DO157" s="3"/>
      <c r="DP157" s="3"/>
      <c r="DQ157" s="3"/>
    </row>
    <row r="158" spans="1:121" ht="16.149999999999999" customHeight="1" x14ac:dyDescent="0.2">
      <c r="A158" s="888"/>
      <c r="B158" s="889"/>
      <c r="C158" s="890"/>
      <c r="D158" s="980"/>
      <c r="E158" s="981"/>
      <c r="F158" s="902"/>
      <c r="G158" s="974" t="s">
        <v>11</v>
      </c>
      <c r="H158" s="975"/>
      <c r="I158" s="976" t="s">
        <v>12</v>
      </c>
      <c r="J158" s="976"/>
      <c r="K158" s="862" t="s">
        <v>13</v>
      </c>
      <c r="L158" s="970"/>
      <c r="M158" s="862" t="s">
        <v>14</v>
      </c>
      <c r="N158" s="970"/>
      <c r="O158" s="862" t="s">
        <v>15</v>
      </c>
      <c r="P158" s="970"/>
      <c r="Q158" s="862" t="s">
        <v>16</v>
      </c>
      <c r="R158" s="970"/>
      <c r="S158" s="862" t="s">
        <v>179</v>
      </c>
      <c r="T158" s="970"/>
      <c r="U158" s="982" t="s">
        <v>20</v>
      </c>
      <c r="V158" s="983"/>
      <c r="W158" s="982" t="s">
        <v>21</v>
      </c>
      <c r="X158" s="983"/>
      <c r="Y158" s="982" t="s">
        <v>22</v>
      </c>
      <c r="Z158" s="984"/>
      <c r="AA158" s="958"/>
      <c r="AB158" s="958"/>
      <c r="AC158" s="972"/>
      <c r="AD158" s="972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CG158" s="13"/>
      <c r="CH158" s="13"/>
      <c r="CI158" s="13"/>
      <c r="CJ158" s="13"/>
      <c r="CK158" s="13"/>
      <c r="CL158" s="13"/>
      <c r="DO158" s="3"/>
      <c r="DP158" s="3"/>
      <c r="DQ158" s="3"/>
    </row>
    <row r="159" spans="1:121" ht="16.149999999999999" customHeight="1" x14ac:dyDescent="0.2">
      <c r="A159" s="891"/>
      <c r="B159" s="892"/>
      <c r="C159" s="893"/>
      <c r="D159" s="14" t="s">
        <v>23</v>
      </c>
      <c r="E159" s="15" t="s">
        <v>24</v>
      </c>
      <c r="F159" s="601" t="s">
        <v>25</v>
      </c>
      <c r="G159" s="590" t="s">
        <v>24</v>
      </c>
      <c r="H159" s="601" t="s">
        <v>25</v>
      </c>
      <c r="I159" s="594" t="s">
        <v>24</v>
      </c>
      <c r="J159" s="594" t="s">
        <v>25</v>
      </c>
      <c r="K159" s="590" t="s">
        <v>24</v>
      </c>
      <c r="L159" s="601" t="s">
        <v>25</v>
      </c>
      <c r="M159" s="590" t="s">
        <v>24</v>
      </c>
      <c r="N159" s="601" t="s">
        <v>25</v>
      </c>
      <c r="O159" s="590" t="s">
        <v>24</v>
      </c>
      <c r="P159" s="601" t="s">
        <v>25</v>
      </c>
      <c r="Q159" s="590" t="s">
        <v>24</v>
      </c>
      <c r="R159" s="601" t="s">
        <v>25</v>
      </c>
      <c r="S159" s="590" t="s">
        <v>24</v>
      </c>
      <c r="T159" s="601" t="s">
        <v>25</v>
      </c>
      <c r="U159" s="590" t="s">
        <v>24</v>
      </c>
      <c r="V159" s="601" t="s">
        <v>25</v>
      </c>
      <c r="W159" s="590" t="s">
        <v>24</v>
      </c>
      <c r="X159" s="601" t="s">
        <v>25</v>
      </c>
      <c r="Y159" s="590" t="s">
        <v>24</v>
      </c>
      <c r="Z159" s="595" t="s">
        <v>25</v>
      </c>
      <c r="AA159" s="961"/>
      <c r="AB159" s="961"/>
      <c r="AC159" s="973"/>
      <c r="AD159" s="973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CG159" s="13"/>
      <c r="CH159" s="13"/>
      <c r="CI159" s="13"/>
      <c r="CJ159" s="13"/>
      <c r="CK159" s="13"/>
      <c r="CL159" s="13"/>
      <c r="DO159" s="3"/>
      <c r="DP159" s="3"/>
      <c r="DQ159" s="3"/>
    </row>
    <row r="160" spans="1:121" ht="16.149999999999999" customHeight="1" x14ac:dyDescent="0.2">
      <c r="A160" s="967" t="s">
        <v>180</v>
      </c>
      <c r="B160" s="968"/>
      <c r="C160" s="969"/>
      <c r="D160" s="378">
        <f>SUM(E160+F160)</f>
        <v>0</v>
      </c>
      <c r="E160" s="379">
        <f t="shared" ref="E160:F161" si="88">+K160+M160+O160+Q160</f>
        <v>0</v>
      </c>
      <c r="F160" s="380">
        <f t="shared" si="88"/>
        <v>0</v>
      </c>
      <c r="G160" s="293"/>
      <c r="H160" s="365"/>
      <c r="I160" s="293"/>
      <c r="J160" s="365"/>
      <c r="K160" s="24"/>
      <c r="L160" s="62"/>
      <c r="M160" s="24"/>
      <c r="N160" s="62"/>
      <c r="O160" s="24"/>
      <c r="P160" s="62"/>
      <c r="Q160" s="24"/>
      <c r="R160" s="62"/>
      <c r="S160" s="293"/>
      <c r="T160" s="365"/>
      <c r="U160" s="293"/>
      <c r="V160" s="365"/>
      <c r="W160" s="293"/>
      <c r="X160" s="365"/>
      <c r="Y160" s="293"/>
      <c r="Z160" s="381"/>
      <c r="AA160" s="62"/>
      <c r="AB160" s="62"/>
      <c r="AC160" s="62"/>
      <c r="AD160" s="62"/>
      <c r="AE160" s="382" t="str">
        <f>CA160&amp;CB160&amp;CC160&amp;CD160</f>
        <v/>
      </c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8"/>
      <c r="AR160" s="8"/>
      <c r="CA160" s="31" t="str">
        <f t="shared" ref="CA160:CA163" si="89">IF(CG160=1,"* El número de actividades en usuarios en situacion de discapacidad NO DEBE ser mayor al total. ","")</f>
        <v/>
      </c>
      <c r="CB160" s="31" t="str">
        <f>IF(CH160=1,"* El número de actividades en usuarios JUNJI NO DEBE ser mayor al total. ","")</f>
        <v/>
      </c>
      <c r="CC160" s="31" t="str">
        <f>IF(CI160=1,"* El número de actividades en usuarios INTEGRA NO DEBE ser mayor al total. ","")</f>
        <v/>
      </c>
      <c r="CD160" s="31" t="str">
        <f>IF(CJ160=1,"* El número de actividades en usuarios MINEDUC NO DEBE ser mayor al total. ","")</f>
        <v/>
      </c>
      <c r="CG160" s="32">
        <f>IF(D160&lt;AA160,1,0)</f>
        <v>0</v>
      </c>
      <c r="CH160" s="32">
        <f>IF(D160&lt;AB160,1,0)</f>
        <v>0</v>
      </c>
      <c r="CI160" s="32">
        <f>IF(D160&lt;AC160,1,0)</f>
        <v>0</v>
      </c>
      <c r="CJ160" s="32">
        <f>IF(D160&lt;AD160,1,0)</f>
        <v>0</v>
      </c>
      <c r="CK160" s="13"/>
      <c r="CL160" s="13"/>
      <c r="DO160" s="3"/>
      <c r="DP160" s="3"/>
      <c r="DQ160" s="3"/>
    </row>
    <row r="161" spans="1:121" ht="16.149999999999999" customHeight="1" x14ac:dyDescent="0.2">
      <c r="A161" s="928" t="s">
        <v>181</v>
      </c>
      <c r="B161" s="929"/>
      <c r="C161" s="930"/>
      <c r="D161" s="383">
        <f t="shared" ref="D161:D163" si="90">SUM(E161+F161)</f>
        <v>0</v>
      </c>
      <c r="E161" s="384">
        <f t="shared" si="88"/>
        <v>0</v>
      </c>
      <c r="F161" s="385">
        <f t="shared" si="88"/>
        <v>0</v>
      </c>
      <c r="G161" s="360"/>
      <c r="H161" s="361"/>
      <c r="I161" s="360"/>
      <c r="J161" s="361"/>
      <c r="K161" s="22"/>
      <c r="L161" s="23"/>
      <c r="M161" s="22"/>
      <c r="N161" s="23"/>
      <c r="O161" s="22"/>
      <c r="P161" s="23"/>
      <c r="Q161" s="22"/>
      <c r="R161" s="23"/>
      <c r="S161" s="98"/>
      <c r="T161" s="99"/>
      <c r="U161" s="360"/>
      <c r="V161" s="361"/>
      <c r="W161" s="98"/>
      <c r="X161" s="99"/>
      <c r="Y161" s="98"/>
      <c r="Z161" s="151"/>
      <c r="AA161" s="23"/>
      <c r="AB161" s="23"/>
      <c r="AC161" s="23"/>
      <c r="AD161" s="23"/>
      <c r="AE161" s="382" t="str">
        <f t="shared" ref="AE161:AE163" si="91">CA161&amp;CB161&amp;CC161&amp;CD161</f>
        <v/>
      </c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8"/>
      <c r="AR161" s="8"/>
      <c r="CA161" s="31" t="str">
        <f t="shared" si="89"/>
        <v/>
      </c>
      <c r="CB161" s="31" t="str">
        <f t="shared" ref="CB161:CB163" si="92">IF(CH161=1,"* El número de actividades en usuarios JUNJI NO DEBE ser mayor al total. ","")</f>
        <v/>
      </c>
      <c r="CC161" s="31" t="str">
        <f t="shared" ref="CC161:CC163" si="93">IF(CI161=1,"* El número de actividades en usuarios INTEGRA NO DEBE ser mayor al total. ","")</f>
        <v/>
      </c>
      <c r="CD161" s="31" t="str">
        <f t="shared" ref="CD161:CD163" si="94">IF(CJ161=1,"* El número de actividades en usuarios MINEDUC NO DEBE ser mayor al total. ","")</f>
        <v/>
      </c>
      <c r="CG161" s="32">
        <f t="shared" ref="CG161:CG163" si="95">IF(D161&lt;AA161,1,0)</f>
        <v>0</v>
      </c>
      <c r="CH161" s="32">
        <f t="shared" ref="CH161:CH163" si="96">IF(D161&lt;AB161,1,0)</f>
        <v>0</v>
      </c>
      <c r="CI161" s="32">
        <f t="shared" ref="CI161:CI163" si="97">IF(D161&lt;AC161,1,0)</f>
        <v>0</v>
      </c>
      <c r="CJ161" s="32">
        <f t="shared" ref="CJ161:CJ163" si="98">IF(D161&lt;AD161,1,0)</f>
        <v>0</v>
      </c>
      <c r="CK161" s="13"/>
      <c r="CL161" s="13"/>
      <c r="DO161" s="3"/>
      <c r="DP161" s="3"/>
      <c r="DQ161" s="3"/>
    </row>
    <row r="162" spans="1:121" ht="16.149999999999999" customHeight="1" x14ac:dyDescent="0.2">
      <c r="A162" s="931" t="s">
        <v>182</v>
      </c>
      <c r="B162" s="932"/>
      <c r="C162" s="933"/>
      <c r="D162" s="386">
        <f t="shared" si="90"/>
        <v>0</v>
      </c>
      <c r="E162" s="384">
        <f>+K162+M162+O162+Q162</f>
        <v>0</v>
      </c>
      <c r="F162" s="385">
        <f>+L162+N162+P162+R162</f>
        <v>0</v>
      </c>
      <c r="G162" s="360"/>
      <c r="H162" s="361"/>
      <c r="I162" s="360"/>
      <c r="J162" s="361"/>
      <c r="K162" s="22"/>
      <c r="L162" s="23"/>
      <c r="M162" s="22"/>
      <c r="N162" s="23"/>
      <c r="O162" s="22"/>
      <c r="P162" s="23"/>
      <c r="Q162" s="22"/>
      <c r="R162" s="23"/>
      <c r="S162" s="98"/>
      <c r="T162" s="99"/>
      <c r="U162" s="360"/>
      <c r="V162" s="361"/>
      <c r="W162" s="98"/>
      <c r="X162" s="99"/>
      <c r="Y162" s="98"/>
      <c r="Z162" s="151"/>
      <c r="AA162" s="23"/>
      <c r="AB162" s="23"/>
      <c r="AC162" s="23"/>
      <c r="AD162" s="23"/>
      <c r="AE162" s="382" t="str">
        <f t="shared" si="91"/>
        <v/>
      </c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8"/>
      <c r="AR162" s="8"/>
      <c r="CA162" s="31" t="str">
        <f t="shared" si="89"/>
        <v/>
      </c>
      <c r="CB162" s="31" t="str">
        <f t="shared" si="92"/>
        <v/>
      </c>
      <c r="CC162" s="31" t="str">
        <f t="shared" si="93"/>
        <v/>
      </c>
      <c r="CD162" s="31" t="str">
        <f t="shared" si="94"/>
        <v/>
      </c>
      <c r="CG162" s="32">
        <f t="shared" si="95"/>
        <v>0</v>
      </c>
      <c r="CH162" s="32">
        <f t="shared" si="96"/>
        <v>0</v>
      </c>
      <c r="CI162" s="32">
        <f t="shared" si="97"/>
        <v>0</v>
      </c>
      <c r="CJ162" s="32">
        <f t="shared" si="98"/>
        <v>0</v>
      </c>
      <c r="CK162" s="13"/>
      <c r="CL162" s="13"/>
      <c r="DO162" s="3"/>
      <c r="DP162" s="3"/>
      <c r="DQ162" s="3"/>
    </row>
    <row r="163" spans="1:121" ht="16.149999999999999" customHeight="1" x14ac:dyDescent="0.2">
      <c r="A163" s="934" t="s">
        <v>183</v>
      </c>
      <c r="B163" s="935"/>
      <c r="C163" s="936"/>
      <c r="D163" s="386">
        <f t="shared" si="90"/>
        <v>0</v>
      </c>
      <c r="E163" s="387">
        <f t="shared" ref="E163:F163" si="99">+K163+M163+O163+Q163</f>
        <v>0</v>
      </c>
      <c r="F163" s="388">
        <f t="shared" si="99"/>
        <v>0</v>
      </c>
      <c r="G163" s="98"/>
      <c r="H163" s="99"/>
      <c r="I163" s="98"/>
      <c r="J163" s="99"/>
      <c r="K163" s="33"/>
      <c r="L163" s="34"/>
      <c r="M163" s="33"/>
      <c r="N163" s="34"/>
      <c r="O163" s="33"/>
      <c r="P163" s="34"/>
      <c r="Q163" s="33"/>
      <c r="R163" s="34"/>
      <c r="S163" s="98"/>
      <c r="T163" s="99"/>
      <c r="U163" s="98"/>
      <c r="V163" s="99"/>
      <c r="W163" s="98"/>
      <c r="X163" s="99"/>
      <c r="Y163" s="98"/>
      <c r="Z163" s="151"/>
      <c r="AA163" s="34"/>
      <c r="AB163" s="34"/>
      <c r="AC163" s="34"/>
      <c r="AD163" s="34"/>
      <c r="AE163" s="382" t="str">
        <f t="shared" si="91"/>
        <v/>
      </c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8"/>
      <c r="AR163" s="8"/>
      <c r="CA163" s="31" t="str">
        <f t="shared" si="89"/>
        <v/>
      </c>
      <c r="CB163" s="31" t="str">
        <f t="shared" si="92"/>
        <v/>
      </c>
      <c r="CC163" s="31" t="str">
        <f t="shared" si="93"/>
        <v/>
      </c>
      <c r="CD163" s="31" t="str">
        <f t="shared" si="94"/>
        <v/>
      </c>
      <c r="CG163" s="32">
        <f t="shared" si="95"/>
        <v>0</v>
      </c>
      <c r="CH163" s="32">
        <f t="shared" si="96"/>
        <v>0</v>
      </c>
      <c r="CI163" s="32">
        <f t="shared" si="97"/>
        <v>0</v>
      </c>
      <c r="CJ163" s="32">
        <f t="shared" si="98"/>
        <v>0</v>
      </c>
      <c r="CK163" s="13"/>
      <c r="CL163" s="13"/>
      <c r="DO163" s="3"/>
      <c r="DP163" s="3"/>
      <c r="DQ163" s="3"/>
    </row>
    <row r="164" spans="1:121" ht="16.149999999999999" customHeight="1" x14ac:dyDescent="0.2">
      <c r="A164" s="937" t="s">
        <v>184</v>
      </c>
      <c r="B164" s="938"/>
      <c r="C164" s="939"/>
      <c r="D164" s="389"/>
      <c r="E164" s="390"/>
      <c r="F164" s="391"/>
      <c r="G164" s="304"/>
      <c r="H164" s="170"/>
      <c r="I164" s="304"/>
      <c r="J164" s="170"/>
      <c r="K164" s="304"/>
      <c r="L164" s="170"/>
      <c r="M164" s="304"/>
      <c r="N164" s="170"/>
      <c r="O164" s="304"/>
      <c r="P164" s="170"/>
      <c r="Q164" s="304"/>
      <c r="R164" s="170"/>
      <c r="S164" s="304"/>
      <c r="T164" s="170"/>
      <c r="U164" s="304"/>
      <c r="V164" s="170"/>
      <c r="W164" s="304"/>
      <c r="X164" s="170"/>
      <c r="Y164" s="304"/>
      <c r="Z164" s="392"/>
      <c r="AA164" s="393"/>
      <c r="AB164" s="43"/>
      <c r="AC164" s="43"/>
      <c r="AD164" s="43"/>
      <c r="AE164" s="394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8"/>
      <c r="AR164" s="8"/>
      <c r="CA164" s="31"/>
      <c r="CB164" s="31"/>
      <c r="CC164" s="31"/>
      <c r="CD164" s="31"/>
      <c r="CG164" s="32"/>
      <c r="CH164" s="32"/>
      <c r="CI164" s="32"/>
      <c r="CJ164" s="32"/>
      <c r="CK164" s="13"/>
      <c r="CL164" s="13"/>
      <c r="DO164" s="3"/>
      <c r="DP164" s="3"/>
      <c r="DQ164" s="3"/>
    </row>
    <row r="165" spans="1:121" ht="31.9" customHeight="1" x14ac:dyDescent="0.2">
      <c r="A165" s="47" t="s">
        <v>185</v>
      </c>
      <c r="B165" s="395"/>
      <c r="C165" s="123"/>
      <c r="D165" s="124"/>
      <c r="E165" s="124"/>
      <c r="F165" s="125"/>
      <c r="G165" s="125"/>
      <c r="H165" s="125"/>
      <c r="I165" s="49"/>
      <c r="J165" s="396"/>
      <c r="K165" s="397"/>
      <c r="L165" s="49"/>
      <c r="M165" s="398"/>
      <c r="N165" s="39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BV165" s="3"/>
      <c r="BW165" s="3"/>
      <c r="CG165" s="32"/>
      <c r="CH165" s="32"/>
      <c r="CI165" s="32"/>
      <c r="CJ165" s="32"/>
      <c r="CK165" s="13"/>
      <c r="CL165" s="13"/>
    </row>
    <row r="166" spans="1:121" ht="16.149999999999999" customHeight="1" x14ac:dyDescent="0.2">
      <c r="A166" s="885" t="s">
        <v>175</v>
      </c>
      <c r="B166" s="886"/>
      <c r="C166" s="887"/>
      <c r="D166" s="895" t="s">
        <v>4</v>
      </c>
      <c r="E166" s="895"/>
      <c r="F166" s="896"/>
      <c r="G166" s="862" t="s">
        <v>5</v>
      </c>
      <c r="H166" s="900"/>
      <c r="I166" s="900"/>
      <c r="J166" s="970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BV166" s="3"/>
      <c r="BW166" s="3"/>
      <c r="CG166" s="13"/>
      <c r="CH166" s="13"/>
      <c r="CI166" s="13"/>
      <c r="CJ166" s="13"/>
      <c r="CK166" s="13"/>
      <c r="CL166" s="13"/>
    </row>
    <row r="167" spans="1:121" ht="16.149999999999999" customHeight="1" x14ac:dyDescent="0.2">
      <c r="A167" s="888"/>
      <c r="B167" s="889"/>
      <c r="C167" s="890"/>
      <c r="D167" s="898"/>
      <c r="E167" s="898"/>
      <c r="F167" s="899"/>
      <c r="G167" s="859" t="s">
        <v>186</v>
      </c>
      <c r="H167" s="859" t="s">
        <v>187</v>
      </c>
      <c r="I167" s="859" t="s">
        <v>58</v>
      </c>
      <c r="J167" s="859" t="s">
        <v>188</v>
      </c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BV167" s="3"/>
      <c r="BW167" s="3"/>
      <c r="CG167" s="13"/>
      <c r="CH167" s="13"/>
      <c r="CI167" s="13"/>
      <c r="CJ167" s="13"/>
      <c r="CK167" s="13"/>
      <c r="CL167" s="13"/>
    </row>
    <row r="168" spans="1:121" ht="16.149999999999999" customHeight="1" x14ac:dyDescent="0.2">
      <c r="A168" s="891"/>
      <c r="B168" s="892"/>
      <c r="C168" s="893"/>
      <c r="D168" s="607" t="s">
        <v>23</v>
      </c>
      <c r="E168" s="223" t="s">
        <v>24</v>
      </c>
      <c r="F168" s="588" t="s">
        <v>25</v>
      </c>
      <c r="G168" s="861"/>
      <c r="H168" s="861"/>
      <c r="I168" s="861"/>
      <c r="J168" s="861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BV168" s="3"/>
      <c r="BW168" s="3"/>
      <c r="CG168" s="13"/>
      <c r="CH168" s="13"/>
      <c r="CI168" s="13"/>
      <c r="CJ168" s="13"/>
      <c r="CK168" s="13"/>
      <c r="CL168" s="13"/>
    </row>
    <row r="169" spans="1:121" ht="16.149999999999999" customHeight="1" x14ac:dyDescent="0.2">
      <c r="A169" s="925" t="s">
        <v>189</v>
      </c>
      <c r="B169" s="926"/>
      <c r="C169" s="927"/>
      <c r="D169" s="401">
        <f>SUM(G169:J169)</f>
        <v>0</v>
      </c>
      <c r="E169" s="243"/>
      <c r="F169" s="243"/>
      <c r="G169" s="24"/>
      <c r="H169" s="24"/>
      <c r="I169" s="24"/>
      <c r="J169" s="243"/>
      <c r="K169" s="225" t="str">
        <f>CA169</f>
        <v/>
      </c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8"/>
      <c r="BV169" s="3"/>
      <c r="BW169" s="3"/>
      <c r="CA169" s="31" t="str">
        <f t="shared" ref="CA169:CA172" si="100">IF(CG169=1,"* La suma de los sexos NO DEBE ser diferente al Total. ","")</f>
        <v/>
      </c>
      <c r="CG169" s="32">
        <f>IF(D169&lt;&gt;(E169+F169),1,0)</f>
        <v>0</v>
      </c>
      <c r="CH169" s="13"/>
      <c r="CI169" s="13"/>
      <c r="CJ169" s="13"/>
      <c r="CK169" s="13"/>
      <c r="CL169" s="13"/>
    </row>
    <row r="170" spans="1:121" ht="16.149999999999999" customHeight="1" x14ac:dyDescent="0.2">
      <c r="A170" s="945" t="s">
        <v>190</v>
      </c>
      <c r="B170" s="946"/>
      <c r="C170" s="947"/>
      <c r="D170" s="402">
        <f>SUM(G170:J170)</f>
        <v>0</v>
      </c>
      <c r="E170" s="363"/>
      <c r="F170" s="28"/>
      <c r="G170" s="113"/>
      <c r="H170" s="113"/>
      <c r="I170" s="113"/>
      <c r="J170" s="403"/>
      <c r="K170" s="225" t="str">
        <f t="shared" ref="K170:K172" si="101">CA170</f>
        <v/>
      </c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8"/>
      <c r="BV170" s="3"/>
      <c r="BW170" s="3"/>
      <c r="CA170" s="31" t="str">
        <f t="shared" si="100"/>
        <v/>
      </c>
      <c r="CG170" s="32">
        <f t="shared" ref="CG170:CG172" si="102">IF(D170&lt;&gt;(E170+F170),1,0)</f>
        <v>0</v>
      </c>
      <c r="CH170" s="13"/>
      <c r="CI170" s="13"/>
      <c r="CJ170" s="13"/>
      <c r="CK170" s="13"/>
      <c r="CL170" s="13"/>
    </row>
    <row r="171" spans="1:121" ht="16.149999999999999" customHeight="1" x14ac:dyDescent="0.2">
      <c r="A171" s="948" t="s">
        <v>191</v>
      </c>
      <c r="B171" s="949"/>
      <c r="C171" s="950"/>
      <c r="D171" s="253">
        <f>SUM(G171:J171)</f>
        <v>0</v>
      </c>
      <c r="E171" s="285"/>
      <c r="F171" s="28"/>
      <c r="G171" s="255"/>
      <c r="H171" s="255"/>
      <c r="I171" s="255"/>
      <c r="J171" s="285"/>
      <c r="K171" s="225" t="str">
        <f t="shared" si="101"/>
        <v/>
      </c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8"/>
      <c r="BV171" s="3"/>
      <c r="BW171" s="3"/>
      <c r="CA171" s="31" t="str">
        <f t="shared" si="100"/>
        <v/>
      </c>
      <c r="CG171" s="32">
        <f t="shared" si="102"/>
        <v>0</v>
      </c>
      <c r="CH171" s="13"/>
      <c r="CI171" s="13"/>
      <c r="CJ171" s="13"/>
      <c r="CK171" s="13"/>
      <c r="CL171" s="13"/>
    </row>
    <row r="172" spans="1:121" s="12" customFormat="1" ht="16.149999999999999" customHeight="1" x14ac:dyDescent="0.2">
      <c r="A172" s="951" t="s">
        <v>192</v>
      </c>
      <c r="B172" s="951"/>
      <c r="C172" s="952"/>
      <c r="D172" s="404">
        <f>SUM(G172:J172)</f>
        <v>0</v>
      </c>
      <c r="E172" s="46"/>
      <c r="F172" s="46"/>
      <c r="G172" s="42"/>
      <c r="H172" s="42"/>
      <c r="I172" s="42"/>
      <c r="J172" s="46"/>
      <c r="K172" s="225" t="str">
        <f t="shared" si="101"/>
        <v/>
      </c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405"/>
      <c r="X172" s="406"/>
      <c r="Y172" s="406"/>
      <c r="Z172" s="406"/>
      <c r="AA172" s="406"/>
      <c r="AB172" s="406"/>
      <c r="AC172" s="406"/>
      <c r="AD172" s="406"/>
      <c r="AE172" s="406"/>
      <c r="AF172" s="406"/>
      <c r="AG172" s="2"/>
      <c r="AH172" s="406"/>
      <c r="AI172" s="406"/>
      <c r="AJ172" s="406"/>
      <c r="AK172" s="406"/>
      <c r="AL172" s="406"/>
      <c r="AM172" s="406"/>
      <c r="AN172" s="406"/>
      <c r="AO172" s="407"/>
      <c r="AP172" s="407"/>
      <c r="AR172" s="407"/>
      <c r="AS172" s="407"/>
      <c r="AT172" s="407"/>
      <c r="AV172" s="407"/>
      <c r="AX172" s="406"/>
      <c r="AY172" s="407"/>
      <c r="BA172" s="406"/>
      <c r="BB172" s="406"/>
      <c r="BC172" s="406"/>
      <c r="BD172" s="407"/>
      <c r="BF172" s="407"/>
      <c r="BH172" s="406"/>
      <c r="BI172" s="406"/>
      <c r="BJ172" s="406"/>
      <c r="BK172" s="406"/>
      <c r="BL172" s="406"/>
      <c r="BM172" s="406"/>
      <c r="BN172" s="406"/>
      <c r="BO172" s="407"/>
      <c r="BQ172" s="406"/>
      <c r="BR172" s="406"/>
      <c r="BS172" s="406"/>
      <c r="BT172" s="406"/>
      <c r="BU172" s="407"/>
      <c r="BV172" s="408"/>
      <c r="BW172" s="409"/>
      <c r="BX172" s="4"/>
      <c r="BY172" s="410"/>
      <c r="BZ172" s="4"/>
      <c r="CA172" s="31" t="str">
        <f t="shared" si="100"/>
        <v/>
      </c>
      <c r="CB172" s="5"/>
      <c r="CC172" s="5"/>
      <c r="CD172" s="5"/>
      <c r="CE172" s="5"/>
      <c r="CF172" s="5"/>
      <c r="CG172" s="32">
        <f t="shared" si="102"/>
        <v>0</v>
      </c>
      <c r="CH172" s="13"/>
      <c r="CI172" s="13"/>
      <c r="CJ172" s="13"/>
      <c r="CK172" s="13"/>
      <c r="CL172" s="13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408"/>
      <c r="DB172" s="408"/>
      <c r="DC172" s="408"/>
      <c r="DD172" s="408"/>
      <c r="DE172" s="408"/>
      <c r="DF172" s="408"/>
      <c r="DG172" s="408"/>
      <c r="DH172" s="408"/>
      <c r="DI172" s="408"/>
      <c r="DJ172" s="408"/>
      <c r="DK172" s="408"/>
      <c r="DL172" s="408"/>
      <c r="DM172" s="408"/>
      <c r="DN172" s="408"/>
    </row>
    <row r="173" spans="1:121" ht="31.9" customHeight="1" x14ac:dyDescent="0.2">
      <c r="A173" s="236" t="s">
        <v>193</v>
      </c>
      <c r="B173" s="411"/>
      <c r="C173" s="411"/>
      <c r="D173" s="412"/>
      <c r="E173" s="412"/>
      <c r="F173" s="412"/>
      <c r="G173" s="413"/>
      <c r="H173" s="413"/>
      <c r="I173" s="414"/>
      <c r="J173" s="414"/>
      <c r="K173" s="415"/>
      <c r="L173" s="416"/>
      <c r="M173" s="415"/>
      <c r="N173" s="417"/>
      <c r="O173" s="8"/>
      <c r="P173" s="8"/>
      <c r="Q173" s="8"/>
      <c r="R173" s="8"/>
      <c r="S173" s="8"/>
      <c r="T173" s="8"/>
      <c r="U173" s="8"/>
      <c r="V173" s="8"/>
      <c r="W173" s="8"/>
      <c r="BV173" s="3"/>
      <c r="BW173" s="3"/>
      <c r="CG173" s="13"/>
      <c r="CH173" s="13"/>
      <c r="CI173" s="13"/>
      <c r="CJ173" s="13"/>
      <c r="CK173" s="13"/>
      <c r="CL173" s="13"/>
    </row>
    <row r="174" spans="1:121" ht="25.15" customHeight="1" x14ac:dyDescent="0.2">
      <c r="A174" s="953" t="s">
        <v>194</v>
      </c>
      <c r="B174" s="954"/>
      <c r="C174" s="955"/>
      <c r="D174" s="894" t="s">
        <v>195</v>
      </c>
      <c r="E174" s="895"/>
      <c r="F174" s="896"/>
      <c r="G174" s="940" t="s">
        <v>5</v>
      </c>
      <c r="H174" s="942"/>
      <c r="I174" s="942"/>
      <c r="J174" s="942"/>
      <c r="K174" s="942"/>
      <c r="L174" s="942"/>
      <c r="M174" s="942"/>
      <c r="N174" s="942"/>
      <c r="O174" s="942"/>
      <c r="P174" s="942"/>
      <c r="Q174" s="942"/>
      <c r="R174" s="942"/>
      <c r="S174" s="942"/>
      <c r="T174" s="942"/>
      <c r="U174" s="942"/>
      <c r="V174" s="962"/>
      <c r="W174" s="922" t="s">
        <v>6</v>
      </c>
      <c r="X174" s="964" t="s">
        <v>7</v>
      </c>
      <c r="Y174" s="51" t="s">
        <v>196</v>
      </c>
      <c r="Z174" s="896" t="s">
        <v>197</v>
      </c>
      <c r="BV174" s="3"/>
      <c r="BW174" s="3"/>
      <c r="CG174" s="13"/>
      <c r="CH174" s="13"/>
      <c r="CI174" s="13"/>
      <c r="CJ174" s="13"/>
      <c r="CK174" s="13"/>
      <c r="CL174" s="13"/>
    </row>
    <row r="175" spans="1:121" ht="16.149999999999999" customHeight="1" x14ac:dyDescent="0.2">
      <c r="A175" s="956"/>
      <c r="B175" s="957"/>
      <c r="C175" s="958"/>
      <c r="D175" s="897"/>
      <c r="E175" s="898"/>
      <c r="F175" s="899"/>
      <c r="G175" s="940" t="s">
        <v>186</v>
      </c>
      <c r="H175" s="941"/>
      <c r="I175" s="942" t="s">
        <v>17</v>
      </c>
      <c r="J175" s="941"/>
      <c r="K175" s="942" t="s">
        <v>198</v>
      </c>
      <c r="L175" s="941"/>
      <c r="M175" s="942" t="s">
        <v>57</v>
      </c>
      <c r="N175" s="941"/>
      <c r="O175" s="942" t="s">
        <v>199</v>
      </c>
      <c r="P175" s="941"/>
      <c r="Q175" s="942" t="s">
        <v>58</v>
      </c>
      <c r="R175" s="941"/>
      <c r="S175" s="943" t="s">
        <v>21</v>
      </c>
      <c r="T175" s="944"/>
      <c r="U175" s="943" t="s">
        <v>22</v>
      </c>
      <c r="V175" s="963"/>
      <c r="W175" s="923"/>
      <c r="X175" s="966"/>
      <c r="Y175" s="964" t="s">
        <v>200</v>
      </c>
      <c r="Z175" s="902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BV175" s="3"/>
      <c r="BW175" s="3"/>
      <c r="CG175" s="13"/>
      <c r="CH175" s="13"/>
      <c r="CI175" s="13"/>
      <c r="CJ175" s="13"/>
      <c r="CK175" s="13"/>
      <c r="CL175" s="13"/>
    </row>
    <row r="176" spans="1:121" ht="16.149999999999999" customHeight="1" x14ac:dyDescent="0.2">
      <c r="A176" s="959"/>
      <c r="B176" s="960"/>
      <c r="C176" s="961"/>
      <c r="D176" s="418" t="s">
        <v>23</v>
      </c>
      <c r="E176" s="419" t="s">
        <v>24</v>
      </c>
      <c r="F176" s="596" t="s">
        <v>25</v>
      </c>
      <c r="G176" s="420" t="s">
        <v>24</v>
      </c>
      <c r="H176" s="421" t="s">
        <v>25</v>
      </c>
      <c r="I176" s="422" t="s">
        <v>24</v>
      </c>
      <c r="J176" s="421" t="s">
        <v>25</v>
      </c>
      <c r="K176" s="422" t="s">
        <v>24</v>
      </c>
      <c r="L176" s="421" t="s">
        <v>25</v>
      </c>
      <c r="M176" s="422" t="s">
        <v>24</v>
      </c>
      <c r="N176" s="421" t="s">
        <v>25</v>
      </c>
      <c r="O176" s="422" t="s">
        <v>24</v>
      </c>
      <c r="P176" s="421" t="s">
        <v>25</v>
      </c>
      <c r="Q176" s="422" t="s">
        <v>24</v>
      </c>
      <c r="R176" s="421" t="s">
        <v>25</v>
      </c>
      <c r="S176" s="423" t="s">
        <v>24</v>
      </c>
      <c r="T176" s="424" t="s">
        <v>25</v>
      </c>
      <c r="U176" s="423" t="s">
        <v>24</v>
      </c>
      <c r="V176" s="600" t="s">
        <v>25</v>
      </c>
      <c r="W176" s="924"/>
      <c r="X176" s="965"/>
      <c r="Y176" s="965"/>
      <c r="Z176" s="899"/>
      <c r="AA176" s="273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BV176" s="3"/>
      <c r="BW176" s="3"/>
      <c r="CG176" s="13"/>
      <c r="CH176" s="13"/>
      <c r="CI176" s="13"/>
      <c r="CJ176" s="13"/>
      <c r="CK176" s="13"/>
      <c r="CL176" s="13"/>
    </row>
    <row r="177" spans="1:90" ht="16.149999999999999" customHeight="1" x14ac:dyDescent="0.2">
      <c r="A177" s="916" t="s">
        <v>201</v>
      </c>
      <c r="B177" s="918" t="s">
        <v>202</v>
      </c>
      <c r="C177" s="919"/>
      <c r="D177" s="425">
        <f t="shared" ref="D177:D207" si="103">SUM(E177+F177)</f>
        <v>56</v>
      </c>
      <c r="E177" s="426">
        <f t="shared" ref="E177:E190" si="104">SUM(G177+I177+K177+M177+O177+Q177+S177+U177)</f>
        <v>24</v>
      </c>
      <c r="F177" s="427">
        <f t="shared" ref="F177:F190" si="105">SUM(H177+J177+L177+N177+P177+R177+T177+V177)</f>
        <v>32</v>
      </c>
      <c r="G177" s="428">
        <v>5</v>
      </c>
      <c r="H177" s="429">
        <v>3</v>
      </c>
      <c r="I177" s="430">
        <v>0</v>
      </c>
      <c r="J177" s="429">
        <v>0</v>
      </c>
      <c r="K177" s="430">
        <v>0</v>
      </c>
      <c r="L177" s="429">
        <v>0</v>
      </c>
      <c r="M177" s="430">
        <v>2</v>
      </c>
      <c r="N177" s="429">
        <v>0</v>
      </c>
      <c r="O177" s="430">
        <v>1</v>
      </c>
      <c r="P177" s="429">
        <v>2</v>
      </c>
      <c r="Q177" s="430">
        <v>1</v>
      </c>
      <c r="R177" s="429">
        <v>0</v>
      </c>
      <c r="S177" s="430">
        <v>13</v>
      </c>
      <c r="T177" s="429">
        <v>25</v>
      </c>
      <c r="U177" s="430">
        <v>2</v>
      </c>
      <c r="V177" s="431">
        <v>2</v>
      </c>
      <c r="W177" s="432">
        <v>0</v>
      </c>
      <c r="X177" s="433">
        <v>0</v>
      </c>
      <c r="Y177" s="433"/>
      <c r="Z177" s="434"/>
      <c r="AA177" s="225" t="str">
        <f>CA177&amp;CB177&amp;CC177</f>
        <v/>
      </c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8"/>
      <c r="BV177" s="3"/>
      <c r="BW177" s="3"/>
      <c r="CA177" s="31" t="str">
        <f>IF(CG177=1,"* El número de pacientes de 60 años NO DEBE Ser mayor a lo registrado en el grupo Etario 20-64 años. ","")</f>
        <v/>
      </c>
      <c r="CB177" s="31" t="str">
        <f>IF(CH177=1,"* La consulta pertinente NO DEBE ser mayor al Total registrado. ","")</f>
        <v/>
      </c>
      <c r="CC177" s="31" t="str">
        <f>IF(AND(D177&lt;&gt;0,W177=""),"* Recuerde que las Embarazadas deben ser incluídas en el ingreso por rango Etario (Digite CEROS si no tiene). ",IF(F177&lt;W177,"* Las Embarazadas NO DEBEN ser mayor al total de Mujeres. ",""))</f>
        <v/>
      </c>
      <c r="CD177" s="31"/>
      <c r="CE177" s="31"/>
      <c r="CF177" s="31"/>
      <c r="CG177" s="32">
        <f>IF((S177+T177)&lt;X177,1,0)</f>
        <v>0</v>
      </c>
      <c r="CH177" s="32">
        <f>IF(D177&lt;Y177,1,0)</f>
        <v>0</v>
      </c>
      <c r="CI177" s="32">
        <f>IF(AND(D177&lt;&gt;0,W177=""),1,IF(F177&lt;W177,1,0))</f>
        <v>0</v>
      </c>
      <c r="CJ177" s="32"/>
      <c r="CK177" s="32"/>
      <c r="CL177" s="32"/>
    </row>
    <row r="178" spans="1:90" ht="16.149999999999999" customHeight="1" x14ac:dyDescent="0.2">
      <c r="A178" s="917"/>
      <c r="B178" s="920" t="s">
        <v>203</v>
      </c>
      <c r="C178" s="921"/>
      <c r="D178" s="435">
        <f t="shared" si="103"/>
        <v>2011</v>
      </c>
      <c r="E178" s="436">
        <f t="shared" si="104"/>
        <v>862</v>
      </c>
      <c r="F178" s="437">
        <f t="shared" si="105"/>
        <v>1149</v>
      </c>
      <c r="G178" s="438">
        <v>21</v>
      </c>
      <c r="H178" s="439">
        <v>17</v>
      </c>
      <c r="I178" s="440">
        <v>23</v>
      </c>
      <c r="J178" s="439">
        <v>22</v>
      </c>
      <c r="K178" s="440">
        <v>30</v>
      </c>
      <c r="L178" s="439">
        <v>28</v>
      </c>
      <c r="M178" s="440">
        <v>48</v>
      </c>
      <c r="N178" s="439">
        <v>45</v>
      </c>
      <c r="O178" s="440">
        <v>104</v>
      </c>
      <c r="P178" s="439">
        <v>112</v>
      </c>
      <c r="Q178" s="440">
        <v>181</v>
      </c>
      <c r="R178" s="439">
        <v>211</v>
      </c>
      <c r="S178" s="440">
        <v>224</v>
      </c>
      <c r="T178" s="439">
        <v>347</v>
      </c>
      <c r="U178" s="440">
        <v>231</v>
      </c>
      <c r="V178" s="441">
        <v>367</v>
      </c>
      <c r="W178" s="442">
        <v>235</v>
      </c>
      <c r="X178" s="443">
        <v>360</v>
      </c>
      <c r="Y178" s="443">
        <v>219</v>
      </c>
      <c r="Z178" s="444"/>
      <c r="AA178" s="225" t="str">
        <f t="shared" ref="AA178:AA226" si="106">CA178&amp;CB178&amp;CC178</f>
        <v/>
      </c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8"/>
      <c r="BV178" s="3"/>
      <c r="BW178" s="3"/>
      <c r="CA178" s="31" t="str">
        <f t="shared" ref="CA178:CA198" si="107">IF(CG178=1,"* El número de pacientes de 60 años NO DEBE Ser mayor a lo registrado en el grupo Etario 20-64 años. ","")</f>
        <v/>
      </c>
      <c r="CB178" s="31" t="str">
        <f t="shared" ref="CB178:CB224" si="108">IF(CH178=1,"* La consulta pertinente NO DEBE ser mayor al Total registrado. ","")</f>
        <v/>
      </c>
      <c r="CC178" s="31" t="str">
        <f t="shared" ref="CC178:CC198" si="109">IF(AND(D178&lt;&gt;0,W178=""),"* Recuerde que las Embarazadas deben ser incluídas en el ingreso por rango Etario (Digite CEROS si no tiene). ",IF(F178&lt;W178,"* Las Embarazadas NO DEBEN ser mayor al total de Mujeres. ",""))</f>
        <v/>
      </c>
      <c r="CD178" s="31"/>
      <c r="CE178" s="31"/>
      <c r="CF178" s="31"/>
      <c r="CG178" s="32">
        <f t="shared" ref="CG178:CG198" si="110">IF((S178+T178)&lt;X178,1,0)</f>
        <v>0</v>
      </c>
      <c r="CH178" s="32">
        <f t="shared" ref="CH178:CH224" si="111">IF(D178&lt;Y178,1,0)</f>
        <v>0</v>
      </c>
      <c r="CI178" s="32">
        <f t="shared" ref="CI178:CI198" si="112">IF(AND(D178&lt;&gt;0,W178=""),1,IF(F178&lt;W178,1,0))</f>
        <v>0</v>
      </c>
      <c r="CJ178" s="32"/>
      <c r="CK178" s="32"/>
      <c r="CL178" s="32"/>
    </row>
    <row r="179" spans="1:90" ht="16.149999999999999" customHeight="1" x14ac:dyDescent="0.2">
      <c r="A179" s="860" t="s">
        <v>204</v>
      </c>
      <c r="B179" s="913" t="s">
        <v>205</v>
      </c>
      <c r="C179" s="913"/>
      <c r="D179" s="383">
        <f t="shared" si="103"/>
        <v>5</v>
      </c>
      <c r="E179" s="445">
        <f t="shared" si="104"/>
        <v>2</v>
      </c>
      <c r="F179" s="446">
        <f t="shared" si="105"/>
        <v>3</v>
      </c>
      <c r="G179" s="447"/>
      <c r="H179" s="448"/>
      <c r="I179" s="449"/>
      <c r="J179" s="448"/>
      <c r="K179" s="449"/>
      <c r="L179" s="448"/>
      <c r="M179" s="449"/>
      <c r="N179" s="448"/>
      <c r="O179" s="449"/>
      <c r="P179" s="448"/>
      <c r="Q179" s="449">
        <v>1</v>
      </c>
      <c r="R179" s="448"/>
      <c r="S179" s="449">
        <v>1</v>
      </c>
      <c r="T179" s="448">
        <v>3</v>
      </c>
      <c r="U179" s="449"/>
      <c r="V179" s="450"/>
      <c r="W179" s="451">
        <v>0</v>
      </c>
      <c r="X179" s="452"/>
      <c r="Y179" s="452"/>
      <c r="Z179" s="452"/>
      <c r="AA179" s="225" t="str">
        <f t="shared" si="106"/>
        <v/>
      </c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8"/>
      <c r="BV179" s="3"/>
      <c r="BW179" s="3"/>
      <c r="CA179" s="31" t="str">
        <f t="shared" si="107"/>
        <v/>
      </c>
      <c r="CB179" s="31" t="str">
        <f t="shared" si="108"/>
        <v/>
      </c>
      <c r="CC179" s="31" t="str">
        <f t="shared" si="109"/>
        <v/>
      </c>
      <c r="CD179" s="31"/>
      <c r="CE179" s="31"/>
      <c r="CF179" s="31"/>
      <c r="CG179" s="32">
        <f t="shared" si="110"/>
        <v>0</v>
      </c>
      <c r="CH179" s="32">
        <f t="shared" si="111"/>
        <v>0</v>
      </c>
      <c r="CI179" s="32">
        <f t="shared" si="112"/>
        <v>0</v>
      </c>
      <c r="CJ179" s="32"/>
      <c r="CK179" s="32"/>
      <c r="CL179" s="32"/>
    </row>
    <row r="180" spans="1:90" ht="16.149999999999999" customHeight="1" x14ac:dyDescent="0.2">
      <c r="A180" s="860"/>
      <c r="B180" s="911" t="s">
        <v>206</v>
      </c>
      <c r="C180" s="911"/>
      <c r="D180" s="386">
        <f t="shared" si="103"/>
        <v>4</v>
      </c>
      <c r="E180" s="453">
        <f t="shared" si="104"/>
        <v>0</v>
      </c>
      <c r="F180" s="454">
        <f t="shared" si="105"/>
        <v>4</v>
      </c>
      <c r="G180" s="455"/>
      <c r="H180" s="456"/>
      <c r="I180" s="457"/>
      <c r="J180" s="456"/>
      <c r="K180" s="457"/>
      <c r="L180" s="456"/>
      <c r="M180" s="457"/>
      <c r="N180" s="456"/>
      <c r="O180" s="457"/>
      <c r="P180" s="456"/>
      <c r="Q180" s="457"/>
      <c r="R180" s="456"/>
      <c r="S180" s="457"/>
      <c r="T180" s="456">
        <v>3</v>
      </c>
      <c r="U180" s="457"/>
      <c r="V180" s="458">
        <v>1</v>
      </c>
      <c r="W180" s="459">
        <v>0</v>
      </c>
      <c r="X180" s="460"/>
      <c r="Y180" s="460"/>
      <c r="Z180" s="460"/>
      <c r="AA180" s="225" t="str">
        <f t="shared" si="106"/>
        <v/>
      </c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8"/>
      <c r="BV180" s="3"/>
      <c r="BW180" s="3"/>
      <c r="CA180" s="31" t="str">
        <f t="shared" si="107"/>
        <v/>
      </c>
      <c r="CB180" s="31" t="str">
        <f t="shared" si="108"/>
        <v/>
      </c>
      <c r="CC180" s="31" t="str">
        <f t="shared" si="109"/>
        <v/>
      </c>
      <c r="CD180" s="31"/>
      <c r="CE180" s="31"/>
      <c r="CF180" s="31"/>
      <c r="CG180" s="32">
        <f t="shared" si="110"/>
        <v>0</v>
      </c>
      <c r="CH180" s="32">
        <f t="shared" si="111"/>
        <v>0</v>
      </c>
      <c r="CI180" s="32">
        <f t="shared" si="112"/>
        <v>0</v>
      </c>
      <c r="CJ180" s="32"/>
      <c r="CK180" s="32"/>
      <c r="CL180" s="32"/>
    </row>
    <row r="181" spans="1:90" ht="16.149999999999999" customHeight="1" x14ac:dyDescent="0.2">
      <c r="A181" s="860"/>
      <c r="B181" s="911" t="s">
        <v>207</v>
      </c>
      <c r="C181" s="911"/>
      <c r="D181" s="386">
        <f t="shared" si="103"/>
        <v>5</v>
      </c>
      <c r="E181" s="453">
        <f t="shared" si="104"/>
        <v>2</v>
      </c>
      <c r="F181" s="454">
        <f t="shared" si="105"/>
        <v>3</v>
      </c>
      <c r="G181" s="455"/>
      <c r="H181" s="456"/>
      <c r="I181" s="457"/>
      <c r="J181" s="456"/>
      <c r="K181" s="457"/>
      <c r="L181" s="456"/>
      <c r="M181" s="457"/>
      <c r="N181" s="456"/>
      <c r="O181" s="457"/>
      <c r="P181" s="456"/>
      <c r="Q181" s="457">
        <v>1</v>
      </c>
      <c r="R181" s="456"/>
      <c r="S181" s="457">
        <v>1</v>
      </c>
      <c r="T181" s="456">
        <v>3</v>
      </c>
      <c r="U181" s="457"/>
      <c r="V181" s="458"/>
      <c r="W181" s="459">
        <v>0</v>
      </c>
      <c r="X181" s="460"/>
      <c r="Y181" s="460"/>
      <c r="Z181" s="460"/>
      <c r="AA181" s="225" t="str">
        <f t="shared" si="106"/>
        <v/>
      </c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8"/>
      <c r="BV181" s="3"/>
      <c r="BW181" s="3"/>
      <c r="CA181" s="31" t="str">
        <f t="shared" si="107"/>
        <v/>
      </c>
      <c r="CB181" s="31" t="str">
        <f t="shared" si="108"/>
        <v/>
      </c>
      <c r="CC181" s="31" t="str">
        <f t="shared" si="109"/>
        <v/>
      </c>
      <c r="CD181" s="31"/>
      <c r="CE181" s="31"/>
      <c r="CF181" s="31"/>
      <c r="CG181" s="32">
        <f t="shared" si="110"/>
        <v>0</v>
      </c>
      <c r="CH181" s="32">
        <f t="shared" si="111"/>
        <v>0</v>
      </c>
      <c r="CI181" s="32">
        <f t="shared" si="112"/>
        <v>0</v>
      </c>
      <c r="CJ181" s="32"/>
      <c r="CK181" s="32"/>
      <c r="CL181" s="32"/>
    </row>
    <row r="182" spans="1:90" ht="16.149999999999999" customHeight="1" x14ac:dyDescent="0.2">
      <c r="A182" s="861"/>
      <c r="B182" s="912" t="s">
        <v>208</v>
      </c>
      <c r="C182" s="912"/>
      <c r="D182" s="461">
        <f t="shared" si="103"/>
        <v>4</v>
      </c>
      <c r="E182" s="462">
        <f t="shared" si="104"/>
        <v>0</v>
      </c>
      <c r="F182" s="463">
        <f t="shared" si="105"/>
        <v>4</v>
      </c>
      <c r="G182" s="438"/>
      <c r="H182" s="439"/>
      <c r="I182" s="440"/>
      <c r="J182" s="439"/>
      <c r="K182" s="440"/>
      <c r="L182" s="439"/>
      <c r="M182" s="440"/>
      <c r="N182" s="439"/>
      <c r="O182" s="440"/>
      <c r="P182" s="439"/>
      <c r="Q182" s="440"/>
      <c r="R182" s="439"/>
      <c r="S182" s="440"/>
      <c r="T182" s="439">
        <v>3</v>
      </c>
      <c r="U182" s="440"/>
      <c r="V182" s="441">
        <v>1</v>
      </c>
      <c r="W182" s="442">
        <v>0</v>
      </c>
      <c r="X182" s="443"/>
      <c r="Y182" s="443"/>
      <c r="Z182" s="443"/>
      <c r="AA182" s="225" t="str">
        <f t="shared" si="106"/>
        <v/>
      </c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8"/>
      <c r="BV182" s="3"/>
      <c r="BW182" s="3"/>
      <c r="CA182" s="31" t="str">
        <f t="shared" si="107"/>
        <v/>
      </c>
      <c r="CB182" s="31" t="str">
        <f t="shared" si="108"/>
        <v/>
      </c>
      <c r="CC182" s="31" t="str">
        <f t="shared" si="109"/>
        <v/>
      </c>
      <c r="CD182" s="31"/>
      <c r="CE182" s="31"/>
      <c r="CF182" s="31"/>
      <c r="CG182" s="32">
        <f t="shared" si="110"/>
        <v>0</v>
      </c>
      <c r="CH182" s="32">
        <f t="shared" si="111"/>
        <v>0</v>
      </c>
      <c r="CI182" s="32">
        <f t="shared" si="112"/>
        <v>0</v>
      </c>
      <c r="CJ182" s="32"/>
      <c r="CK182" s="32"/>
      <c r="CL182" s="32"/>
    </row>
    <row r="183" spans="1:90" ht="16.149999999999999" customHeight="1" x14ac:dyDescent="0.2">
      <c r="A183" s="859" t="s">
        <v>209</v>
      </c>
      <c r="B183" s="914" t="s">
        <v>205</v>
      </c>
      <c r="C183" s="914"/>
      <c r="D183" s="378">
        <f t="shared" si="103"/>
        <v>89</v>
      </c>
      <c r="E183" s="464">
        <f t="shared" si="104"/>
        <v>37</v>
      </c>
      <c r="F183" s="465">
        <f t="shared" si="105"/>
        <v>52</v>
      </c>
      <c r="G183" s="428">
        <v>1</v>
      </c>
      <c r="H183" s="429">
        <v>3</v>
      </c>
      <c r="I183" s="430"/>
      <c r="J183" s="429"/>
      <c r="K183" s="430"/>
      <c r="L183" s="429"/>
      <c r="M183" s="430">
        <v>2</v>
      </c>
      <c r="N183" s="429"/>
      <c r="O183" s="430">
        <v>1</v>
      </c>
      <c r="P183" s="429">
        <v>5</v>
      </c>
      <c r="Q183" s="430">
        <v>12</v>
      </c>
      <c r="R183" s="429">
        <v>17</v>
      </c>
      <c r="S183" s="430">
        <v>19</v>
      </c>
      <c r="T183" s="429">
        <v>26</v>
      </c>
      <c r="U183" s="430">
        <v>2</v>
      </c>
      <c r="V183" s="431">
        <v>1</v>
      </c>
      <c r="W183" s="432">
        <v>0</v>
      </c>
      <c r="X183" s="433"/>
      <c r="Y183" s="433"/>
      <c r="Z183" s="452"/>
      <c r="AA183" s="225" t="str">
        <f t="shared" si="106"/>
        <v/>
      </c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8"/>
      <c r="BV183" s="3"/>
      <c r="BW183" s="3"/>
      <c r="CA183" s="31" t="str">
        <f t="shared" si="107"/>
        <v/>
      </c>
      <c r="CB183" s="31" t="str">
        <f t="shared" si="108"/>
        <v/>
      </c>
      <c r="CC183" s="31" t="str">
        <f t="shared" si="109"/>
        <v/>
      </c>
      <c r="CD183" s="31"/>
      <c r="CE183" s="31"/>
      <c r="CF183" s="31"/>
      <c r="CG183" s="32">
        <f t="shared" si="110"/>
        <v>0</v>
      </c>
      <c r="CH183" s="32">
        <f t="shared" si="111"/>
        <v>0</v>
      </c>
      <c r="CI183" s="32">
        <f t="shared" si="112"/>
        <v>0</v>
      </c>
      <c r="CJ183" s="32"/>
      <c r="CK183" s="32"/>
      <c r="CL183" s="32"/>
    </row>
    <row r="184" spans="1:90" ht="16.149999999999999" customHeight="1" x14ac:dyDescent="0.2">
      <c r="A184" s="860"/>
      <c r="B184" s="911" t="s">
        <v>206</v>
      </c>
      <c r="C184" s="911"/>
      <c r="D184" s="386">
        <f t="shared" si="103"/>
        <v>109</v>
      </c>
      <c r="E184" s="453">
        <f t="shared" si="104"/>
        <v>65</v>
      </c>
      <c r="F184" s="454">
        <f t="shared" si="105"/>
        <v>44</v>
      </c>
      <c r="G184" s="455">
        <v>3</v>
      </c>
      <c r="H184" s="456"/>
      <c r="I184" s="457"/>
      <c r="J184" s="456"/>
      <c r="K184" s="457"/>
      <c r="L184" s="456"/>
      <c r="M184" s="457"/>
      <c r="N184" s="456"/>
      <c r="O184" s="457">
        <v>4</v>
      </c>
      <c r="P184" s="456">
        <v>5</v>
      </c>
      <c r="Q184" s="457">
        <v>12</v>
      </c>
      <c r="R184" s="456">
        <v>12</v>
      </c>
      <c r="S184" s="457">
        <v>35</v>
      </c>
      <c r="T184" s="456">
        <v>24</v>
      </c>
      <c r="U184" s="457">
        <v>11</v>
      </c>
      <c r="V184" s="458">
        <v>3</v>
      </c>
      <c r="W184" s="459">
        <v>0</v>
      </c>
      <c r="X184" s="460"/>
      <c r="Y184" s="460"/>
      <c r="Z184" s="460"/>
      <c r="AA184" s="225" t="str">
        <f t="shared" si="106"/>
        <v/>
      </c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8"/>
      <c r="BV184" s="3"/>
      <c r="BW184" s="3"/>
      <c r="CA184" s="31" t="str">
        <f t="shared" si="107"/>
        <v/>
      </c>
      <c r="CB184" s="31" t="str">
        <f t="shared" si="108"/>
        <v/>
      </c>
      <c r="CC184" s="31" t="str">
        <f t="shared" si="109"/>
        <v/>
      </c>
      <c r="CD184" s="31"/>
      <c r="CE184" s="31"/>
      <c r="CF184" s="31"/>
      <c r="CG184" s="32">
        <f t="shared" si="110"/>
        <v>0</v>
      </c>
      <c r="CH184" s="32">
        <f t="shared" si="111"/>
        <v>0</v>
      </c>
      <c r="CI184" s="32">
        <f t="shared" si="112"/>
        <v>0</v>
      </c>
      <c r="CJ184" s="32"/>
      <c r="CK184" s="32"/>
      <c r="CL184" s="32"/>
    </row>
    <row r="185" spans="1:90" ht="16.149999999999999" customHeight="1" x14ac:dyDescent="0.2">
      <c r="A185" s="860"/>
      <c r="B185" s="911" t="s">
        <v>207</v>
      </c>
      <c r="C185" s="911"/>
      <c r="D185" s="386">
        <f t="shared" si="103"/>
        <v>50</v>
      </c>
      <c r="E185" s="453">
        <f t="shared" si="104"/>
        <v>23</v>
      </c>
      <c r="F185" s="454">
        <f t="shared" si="105"/>
        <v>27</v>
      </c>
      <c r="G185" s="455"/>
      <c r="H185" s="456">
        <v>2</v>
      </c>
      <c r="I185" s="457"/>
      <c r="J185" s="456"/>
      <c r="K185" s="457"/>
      <c r="L185" s="456"/>
      <c r="M185" s="457">
        <v>1</v>
      </c>
      <c r="N185" s="456"/>
      <c r="O185" s="457">
        <v>1</v>
      </c>
      <c r="P185" s="456">
        <v>3</v>
      </c>
      <c r="Q185" s="457">
        <v>8</v>
      </c>
      <c r="R185" s="456">
        <v>10</v>
      </c>
      <c r="S185" s="457">
        <v>12</v>
      </c>
      <c r="T185" s="456">
        <v>12</v>
      </c>
      <c r="U185" s="457">
        <v>1</v>
      </c>
      <c r="V185" s="458"/>
      <c r="W185" s="459">
        <v>0</v>
      </c>
      <c r="X185" s="460"/>
      <c r="Y185" s="460"/>
      <c r="Z185" s="460"/>
      <c r="AA185" s="225" t="str">
        <f t="shared" si="106"/>
        <v/>
      </c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8"/>
      <c r="BV185" s="3"/>
      <c r="BW185" s="3"/>
      <c r="CA185" s="31" t="str">
        <f t="shared" si="107"/>
        <v/>
      </c>
      <c r="CB185" s="31" t="str">
        <f t="shared" si="108"/>
        <v/>
      </c>
      <c r="CC185" s="31" t="str">
        <f t="shared" si="109"/>
        <v/>
      </c>
      <c r="CD185" s="31"/>
      <c r="CE185" s="31"/>
      <c r="CF185" s="31"/>
      <c r="CG185" s="32">
        <f t="shared" si="110"/>
        <v>0</v>
      </c>
      <c r="CH185" s="32">
        <f t="shared" si="111"/>
        <v>0</v>
      </c>
      <c r="CI185" s="32">
        <f t="shared" si="112"/>
        <v>0</v>
      </c>
      <c r="CJ185" s="32"/>
      <c r="CK185" s="32"/>
      <c r="CL185" s="32"/>
    </row>
    <row r="186" spans="1:90" ht="16.149999999999999" customHeight="1" x14ac:dyDescent="0.2">
      <c r="A186" s="861"/>
      <c r="B186" s="912" t="s">
        <v>208</v>
      </c>
      <c r="C186" s="912"/>
      <c r="D186" s="461">
        <f t="shared" si="103"/>
        <v>18</v>
      </c>
      <c r="E186" s="462">
        <f t="shared" si="104"/>
        <v>7</v>
      </c>
      <c r="F186" s="463">
        <f t="shared" si="105"/>
        <v>11</v>
      </c>
      <c r="G186" s="438"/>
      <c r="H186" s="439">
        <v>1</v>
      </c>
      <c r="I186" s="440"/>
      <c r="J186" s="439"/>
      <c r="K186" s="440"/>
      <c r="L186" s="439"/>
      <c r="M186" s="440"/>
      <c r="N186" s="439"/>
      <c r="O186" s="440"/>
      <c r="P186" s="439"/>
      <c r="Q186" s="440">
        <v>2</v>
      </c>
      <c r="R186" s="439">
        <v>5</v>
      </c>
      <c r="S186" s="440">
        <v>5</v>
      </c>
      <c r="T186" s="439">
        <v>5</v>
      </c>
      <c r="U186" s="440"/>
      <c r="V186" s="441"/>
      <c r="W186" s="442">
        <v>0</v>
      </c>
      <c r="X186" s="443"/>
      <c r="Y186" s="443"/>
      <c r="Z186" s="443"/>
      <c r="AA186" s="225" t="str">
        <f t="shared" si="106"/>
        <v/>
      </c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8"/>
      <c r="BV186" s="3"/>
      <c r="BW186" s="3"/>
      <c r="CA186" s="31" t="str">
        <f t="shared" si="107"/>
        <v/>
      </c>
      <c r="CB186" s="31" t="str">
        <f t="shared" si="108"/>
        <v/>
      </c>
      <c r="CC186" s="31" t="str">
        <f t="shared" si="109"/>
        <v/>
      </c>
      <c r="CD186" s="31"/>
      <c r="CE186" s="31"/>
      <c r="CF186" s="31"/>
      <c r="CG186" s="32">
        <f t="shared" si="110"/>
        <v>0</v>
      </c>
      <c r="CH186" s="32">
        <f t="shared" si="111"/>
        <v>0</v>
      </c>
      <c r="CI186" s="32">
        <f t="shared" si="112"/>
        <v>0</v>
      </c>
      <c r="CJ186" s="32"/>
      <c r="CK186" s="32"/>
      <c r="CL186" s="32"/>
    </row>
    <row r="187" spans="1:90" ht="16.149999999999999" customHeight="1" x14ac:dyDescent="0.2">
      <c r="A187" s="859" t="s">
        <v>78</v>
      </c>
      <c r="B187" s="914" t="s">
        <v>205</v>
      </c>
      <c r="C187" s="914"/>
      <c r="D187" s="378">
        <f t="shared" si="103"/>
        <v>50</v>
      </c>
      <c r="E187" s="464">
        <f t="shared" si="104"/>
        <v>11</v>
      </c>
      <c r="F187" s="465">
        <f t="shared" si="105"/>
        <v>39</v>
      </c>
      <c r="G187" s="428"/>
      <c r="H187" s="429"/>
      <c r="I187" s="430"/>
      <c r="J187" s="429"/>
      <c r="K187" s="430"/>
      <c r="L187" s="429"/>
      <c r="M187" s="430"/>
      <c r="N187" s="429">
        <v>2</v>
      </c>
      <c r="O187" s="430"/>
      <c r="P187" s="429">
        <v>1</v>
      </c>
      <c r="Q187" s="430">
        <v>6</v>
      </c>
      <c r="R187" s="429">
        <v>8</v>
      </c>
      <c r="S187" s="430">
        <v>5</v>
      </c>
      <c r="T187" s="429">
        <v>27</v>
      </c>
      <c r="U187" s="430"/>
      <c r="V187" s="431">
        <v>1</v>
      </c>
      <c r="W187" s="432">
        <v>6</v>
      </c>
      <c r="X187" s="433"/>
      <c r="Y187" s="433"/>
      <c r="Z187" s="452"/>
      <c r="AA187" s="225" t="str">
        <f t="shared" si="106"/>
        <v/>
      </c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8"/>
      <c r="BV187" s="3"/>
      <c r="BW187" s="3"/>
      <c r="CA187" s="31" t="str">
        <f t="shared" si="107"/>
        <v/>
      </c>
      <c r="CB187" s="31" t="str">
        <f t="shared" si="108"/>
        <v/>
      </c>
      <c r="CC187" s="31" t="str">
        <f t="shared" si="109"/>
        <v/>
      </c>
      <c r="CD187" s="31"/>
      <c r="CE187" s="31"/>
      <c r="CF187" s="31"/>
      <c r="CG187" s="32">
        <f t="shared" si="110"/>
        <v>0</v>
      </c>
      <c r="CH187" s="32">
        <f t="shared" si="111"/>
        <v>0</v>
      </c>
      <c r="CI187" s="32">
        <f t="shared" si="112"/>
        <v>0</v>
      </c>
      <c r="CJ187" s="32"/>
      <c r="CK187" s="32"/>
      <c r="CL187" s="32"/>
    </row>
    <row r="188" spans="1:90" ht="16.149999999999999" customHeight="1" x14ac:dyDescent="0.2">
      <c r="A188" s="860"/>
      <c r="B188" s="911" t="s">
        <v>206</v>
      </c>
      <c r="C188" s="911"/>
      <c r="D188" s="386">
        <f t="shared" si="103"/>
        <v>103</v>
      </c>
      <c r="E188" s="453">
        <f t="shared" si="104"/>
        <v>20</v>
      </c>
      <c r="F188" s="454">
        <f t="shared" si="105"/>
        <v>83</v>
      </c>
      <c r="G188" s="455"/>
      <c r="H188" s="456"/>
      <c r="I188" s="457"/>
      <c r="J188" s="456"/>
      <c r="K188" s="457"/>
      <c r="L188" s="456"/>
      <c r="M188" s="457">
        <v>1</v>
      </c>
      <c r="N188" s="456">
        <v>3</v>
      </c>
      <c r="O188" s="457"/>
      <c r="P188" s="456">
        <v>3</v>
      </c>
      <c r="Q188" s="457">
        <v>5</v>
      </c>
      <c r="R188" s="456">
        <v>6</v>
      </c>
      <c r="S188" s="457">
        <v>13</v>
      </c>
      <c r="T188" s="456">
        <v>67</v>
      </c>
      <c r="U188" s="457">
        <v>1</v>
      </c>
      <c r="V188" s="458">
        <v>4</v>
      </c>
      <c r="W188" s="459">
        <v>10</v>
      </c>
      <c r="X188" s="460"/>
      <c r="Y188" s="460"/>
      <c r="Z188" s="460"/>
      <c r="AA188" s="225" t="str">
        <f t="shared" si="106"/>
        <v/>
      </c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8"/>
      <c r="BV188" s="3"/>
      <c r="BW188" s="3"/>
      <c r="CA188" s="31" t="str">
        <f t="shared" si="107"/>
        <v/>
      </c>
      <c r="CB188" s="31" t="str">
        <f t="shared" si="108"/>
        <v/>
      </c>
      <c r="CC188" s="31" t="str">
        <f t="shared" si="109"/>
        <v/>
      </c>
      <c r="CD188" s="31"/>
      <c r="CE188" s="31"/>
      <c r="CF188" s="31"/>
      <c r="CG188" s="32">
        <f t="shared" si="110"/>
        <v>0</v>
      </c>
      <c r="CH188" s="32">
        <f t="shared" si="111"/>
        <v>0</v>
      </c>
      <c r="CI188" s="32">
        <f t="shared" si="112"/>
        <v>0</v>
      </c>
      <c r="CJ188" s="32"/>
      <c r="CK188" s="32"/>
      <c r="CL188" s="32"/>
    </row>
    <row r="189" spans="1:90" ht="16.149999999999999" customHeight="1" x14ac:dyDescent="0.2">
      <c r="A189" s="860"/>
      <c r="B189" s="911" t="s">
        <v>207</v>
      </c>
      <c r="C189" s="911"/>
      <c r="D189" s="386">
        <f t="shared" si="103"/>
        <v>52</v>
      </c>
      <c r="E189" s="453">
        <f t="shared" si="104"/>
        <v>13</v>
      </c>
      <c r="F189" s="454">
        <f t="shared" si="105"/>
        <v>39</v>
      </c>
      <c r="G189" s="455"/>
      <c r="H189" s="456"/>
      <c r="I189" s="457"/>
      <c r="J189" s="456"/>
      <c r="K189" s="457"/>
      <c r="L189" s="456"/>
      <c r="M189" s="457">
        <v>2</v>
      </c>
      <c r="N189" s="456">
        <v>2</v>
      </c>
      <c r="O189" s="457"/>
      <c r="P189" s="456">
        <v>1</v>
      </c>
      <c r="Q189" s="457">
        <v>6</v>
      </c>
      <c r="R189" s="456">
        <v>9</v>
      </c>
      <c r="S189" s="457">
        <v>5</v>
      </c>
      <c r="T189" s="456">
        <v>26</v>
      </c>
      <c r="U189" s="457"/>
      <c r="V189" s="458">
        <v>1</v>
      </c>
      <c r="W189" s="459">
        <v>6</v>
      </c>
      <c r="X189" s="460"/>
      <c r="Y189" s="460"/>
      <c r="Z189" s="460"/>
      <c r="AA189" s="225" t="str">
        <f t="shared" si="106"/>
        <v/>
      </c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8"/>
      <c r="BV189" s="3"/>
      <c r="BW189" s="3"/>
      <c r="CA189" s="31" t="str">
        <f t="shared" si="107"/>
        <v/>
      </c>
      <c r="CB189" s="31" t="str">
        <f t="shared" si="108"/>
        <v/>
      </c>
      <c r="CC189" s="31" t="str">
        <f t="shared" si="109"/>
        <v/>
      </c>
      <c r="CD189" s="31"/>
      <c r="CE189" s="31"/>
      <c r="CF189" s="31"/>
      <c r="CG189" s="32">
        <f t="shared" si="110"/>
        <v>0</v>
      </c>
      <c r="CH189" s="32">
        <f t="shared" si="111"/>
        <v>0</v>
      </c>
      <c r="CI189" s="32">
        <f t="shared" si="112"/>
        <v>0</v>
      </c>
      <c r="CJ189" s="32"/>
      <c r="CK189" s="32"/>
      <c r="CL189" s="32"/>
    </row>
    <row r="190" spans="1:90" ht="16.149999999999999" customHeight="1" x14ac:dyDescent="0.2">
      <c r="A190" s="861"/>
      <c r="B190" s="912" t="s">
        <v>208</v>
      </c>
      <c r="C190" s="912"/>
      <c r="D190" s="461">
        <f t="shared" si="103"/>
        <v>45</v>
      </c>
      <c r="E190" s="462">
        <f t="shared" si="104"/>
        <v>10</v>
      </c>
      <c r="F190" s="463">
        <f t="shared" si="105"/>
        <v>35</v>
      </c>
      <c r="G190" s="438"/>
      <c r="H190" s="439"/>
      <c r="I190" s="440"/>
      <c r="J190" s="439"/>
      <c r="K190" s="440"/>
      <c r="L190" s="439"/>
      <c r="M190" s="440">
        <v>3</v>
      </c>
      <c r="N190" s="439">
        <v>1</v>
      </c>
      <c r="O190" s="440"/>
      <c r="P190" s="439">
        <v>1</v>
      </c>
      <c r="Q190" s="440">
        <v>3</v>
      </c>
      <c r="R190" s="439">
        <v>2</v>
      </c>
      <c r="S190" s="440">
        <v>4</v>
      </c>
      <c r="T190" s="439">
        <v>29</v>
      </c>
      <c r="U190" s="440"/>
      <c r="V190" s="441">
        <v>2</v>
      </c>
      <c r="W190" s="442">
        <v>5</v>
      </c>
      <c r="X190" s="443"/>
      <c r="Y190" s="443"/>
      <c r="Z190" s="443"/>
      <c r="AA190" s="225" t="str">
        <f t="shared" si="106"/>
        <v/>
      </c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8"/>
      <c r="BV190" s="3"/>
      <c r="BW190" s="3"/>
      <c r="CA190" s="31" t="str">
        <f t="shared" si="107"/>
        <v/>
      </c>
      <c r="CB190" s="31" t="str">
        <f t="shared" si="108"/>
        <v/>
      </c>
      <c r="CC190" s="31" t="str">
        <f t="shared" si="109"/>
        <v/>
      </c>
      <c r="CD190" s="31"/>
      <c r="CE190" s="31"/>
      <c r="CF190" s="31"/>
      <c r="CG190" s="32">
        <f t="shared" si="110"/>
        <v>0</v>
      </c>
      <c r="CH190" s="32">
        <f t="shared" si="111"/>
        <v>0</v>
      </c>
      <c r="CI190" s="32">
        <f t="shared" si="112"/>
        <v>0</v>
      </c>
      <c r="CJ190" s="32"/>
      <c r="CK190" s="32"/>
      <c r="CL190" s="32"/>
    </row>
    <row r="191" spans="1:90" ht="16.149999999999999" customHeight="1" x14ac:dyDescent="0.2">
      <c r="A191" s="859" t="s">
        <v>210</v>
      </c>
      <c r="B191" s="914" t="s">
        <v>205</v>
      </c>
      <c r="C191" s="914"/>
      <c r="D191" s="378">
        <f t="shared" si="103"/>
        <v>92</v>
      </c>
      <c r="E191" s="464">
        <f>SUM(G191+I191+K191+M191+O191+Q191+U191)</f>
        <v>51</v>
      </c>
      <c r="F191" s="465">
        <f>SUM(H191+J191+L191+N191+P191+R191+V191)</f>
        <v>41</v>
      </c>
      <c r="G191" s="428">
        <v>20</v>
      </c>
      <c r="H191" s="429">
        <v>14</v>
      </c>
      <c r="I191" s="430">
        <v>2</v>
      </c>
      <c r="J191" s="429">
        <v>3</v>
      </c>
      <c r="K191" s="430">
        <v>6</v>
      </c>
      <c r="L191" s="429">
        <v>7</v>
      </c>
      <c r="M191" s="430">
        <v>3</v>
      </c>
      <c r="N191" s="429">
        <v>1</v>
      </c>
      <c r="O191" s="430">
        <v>19</v>
      </c>
      <c r="P191" s="429">
        <v>14</v>
      </c>
      <c r="Q191" s="430">
        <v>1</v>
      </c>
      <c r="R191" s="429">
        <v>2</v>
      </c>
      <c r="S191" s="466"/>
      <c r="T191" s="467"/>
      <c r="U191" s="466"/>
      <c r="V191" s="468"/>
      <c r="W191" s="469"/>
      <c r="X191" s="470"/>
      <c r="Y191" s="433"/>
      <c r="Z191" s="452"/>
      <c r="AA191" s="225" t="str">
        <f t="shared" si="106"/>
        <v/>
      </c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8"/>
      <c r="BV191" s="3"/>
      <c r="BW191" s="3"/>
      <c r="CA191" s="31"/>
      <c r="CB191" s="31" t="str">
        <f t="shared" si="108"/>
        <v/>
      </c>
      <c r="CC191" s="31"/>
      <c r="CD191" s="31"/>
      <c r="CE191" s="31"/>
      <c r="CF191" s="31"/>
      <c r="CG191" s="32"/>
      <c r="CH191" s="32">
        <f t="shared" si="111"/>
        <v>0</v>
      </c>
      <c r="CI191" s="32"/>
      <c r="CJ191" s="32"/>
      <c r="CK191" s="32"/>
      <c r="CL191" s="32"/>
    </row>
    <row r="192" spans="1:90" ht="16.149999999999999" customHeight="1" x14ac:dyDescent="0.2">
      <c r="A192" s="860"/>
      <c r="B192" s="911" t="s">
        <v>206</v>
      </c>
      <c r="C192" s="911"/>
      <c r="D192" s="386">
        <f t="shared" si="103"/>
        <v>55</v>
      </c>
      <c r="E192" s="453">
        <f>SUM(G192+I192+K192+M192+O192+Q192+U192)</f>
        <v>30</v>
      </c>
      <c r="F192" s="454">
        <f>SUM(H192+J192+L192+N192+P192+R192+V192)</f>
        <v>25</v>
      </c>
      <c r="G192" s="455">
        <v>18</v>
      </c>
      <c r="H192" s="456">
        <v>16</v>
      </c>
      <c r="I192" s="457">
        <v>1</v>
      </c>
      <c r="J192" s="456">
        <v>2</v>
      </c>
      <c r="K192" s="457">
        <v>4</v>
      </c>
      <c r="L192" s="456">
        <v>1</v>
      </c>
      <c r="M192" s="457">
        <v>2</v>
      </c>
      <c r="N192" s="456"/>
      <c r="O192" s="457">
        <v>4</v>
      </c>
      <c r="P192" s="456">
        <v>6</v>
      </c>
      <c r="Q192" s="457">
        <v>1</v>
      </c>
      <c r="R192" s="456"/>
      <c r="S192" s="471"/>
      <c r="T192" s="472"/>
      <c r="U192" s="471"/>
      <c r="V192" s="473"/>
      <c r="W192" s="474"/>
      <c r="X192" s="475"/>
      <c r="Y192" s="460"/>
      <c r="Z192" s="460"/>
      <c r="AA192" s="225" t="str">
        <f t="shared" si="106"/>
        <v/>
      </c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8"/>
      <c r="BV192" s="3"/>
      <c r="BW192" s="3"/>
      <c r="CA192" s="31"/>
      <c r="CB192" s="31" t="str">
        <f t="shared" si="108"/>
        <v/>
      </c>
      <c r="CC192" s="31"/>
      <c r="CD192" s="31"/>
      <c r="CE192" s="31"/>
      <c r="CF192" s="31"/>
      <c r="CG192" s="32"/>
      <c r="CH192" s="32">
        <f t="shared" si="111"/>
        <v>0</v>
      </c>
      <c r="CI192" s="32"/>
      <c r="CJ192" s="32"/>
      <c r="CK192" s="32"/>
      <c r="CL192" s="32"/>
    </row>
    <row r="193" spans="1:90" ht="16.149999999999999" customHeight="1" x14ac:dyDescent="0.2">
      <c r="A193" s="860"/>
      <c r="B193" s="911" t="s">
        <v>207</v>
      </c>
      <c r="C193" s="911"/>
      <c r="D193" s="386">
        <f t="shared" si="103"/>
        <v>37</v>
      </c>
      <c r="E193" s="453">
        <f t="shared" ref="E193:F227" si="113">SUM(G193+I193+K193+M193+O193+Q193+S193+U193)</f>
        <v>19</v>
      </c>
      <c r="F193" s="454">
        <f t="shared" ref="F193:F226" si="114">SUM(H193+J193+L193+N193+P193+R193+T193+V193)</f>
        <v>18</v>
      </c>
      <c r="G193" s="455">
        <v>11</v>
      </c>
      <c r="H193" s="456">
        <v>11</v>
      </c>
      <c r="I193" s="457">
        <v>1</v>
      </c>
      <c r="J193" s="456">
        <v>2</v>
      </c>
      <c r="K193" s="457">
        <v>1</v>
      </c>
      <c r="L193" s="456">
        <v>2</v>
      </c>
      <c r="M193" s="457">
        <v>1</v>
      </c>
      <c r="N193" s="456"/>
      <c r="O193" s="457">
        <v>4</v>
      </c>
      <c r="P193" s="456">
        <v>3</v>
      </c>
      <c r="Q193" s="457">
        <v>1</v>
      </c>
      <c r="R193" s="456"/>
      <c r="S193" s="471"/>
      <c r="T193" s="472"/>
      <c r="U193" s="471"/>
      <c r="V193" s="473"/>
      <c r="W193" s="474"/>
      <c r="X193" s="475"/>
      <c r="Y193" s="460"/>
      <c r="Z193" s="460"/>
      <c r="AA193" s="225" t="str">
        <f t="shared" si="106"/>
        <v/>
      </c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8"/>
      <c r="BV193" s="3"/>
      <c r="BW193" s="3"/>
      <c r="CA193" s="31"/>
      <c r="CB193" s="31" t="str">
        <f t="shared" si="108"/>
        <v/>
      </c>
      <c r="CC193" s="31"/>
      <c r="CD193" s="31"/>
      <c r="CE193" s="31"/>
      <c r="CF193" s="31"/>
      <c r="CG193" s="32"/>
      <c r="CH193" s="32">
        <f t="shared" si="111"/>
        <v>0</v>
      </c>
      <c r="CI193" s="32"/>
      <c r="CJ193" s="32"/>
      <c r="CK193" s="32"/>
      <c r="CL193" s="32"/>
    </row>
    <row r="194" spans="1:90" ht="16.149999999999999" customHeight="1" x14ac:dyDescent="0.2">
      <c r="A194" s="861"/>
      <c r="B194" s="912" t="s">
        <v>208</v>
      </c>
      <c r="C194" s="912"/>
      <c r="D194" s="461">
        <f t="shared" si="103"/>
        <v>30</v>
      </c>
      <c r="E194" s="462">
        <f t="shared" si="113"/>
        <v>18</v>
      </c>
      <c r="F194" s="463">
        <f t="shared" si="114"/>
        <v>12</v>
      </c>
      <c r="G194" s="438">
        <v>6</v>
      </c>
      <c r="H194" s="439">
        <v>4</v>
      </c>
      <c r="I194" s="440">
        <v>2</v>
      </c>
      <c r="J194" s="439">
        <v>2</v>
      </c>
      <c r="K194" s="440">
        <v>4</v>
      </c>
      <c r="L194" s="439">
        <v>1</v>
      </c>
      <c r="M194" s="440"/>
      <c r="N194" s="439">
        <v>1</v>
      </c>
      <c r="O194" s="440">
        <v>5</v>
      </c>
      <c r="P194" s="439">
        <v>4</v>
      </c>
      <c r="Q194" s="440">
        <v>1</v>
      </c>
      <c r="R194" s="439"/>
      <c r="S194" s="476"/>
      <c r="T194" s="477"/>
      <c r="U194" s="476"/>
      <c r="V194" s="478"/>
      <c r="W194" s="479"/>
      <c r="X194" s="480"/>
      <c r="Y194" s="443"/>
      <c r="Z194" s="443"/>
      <c r="AA194" s="225" t="str">
        <f t="shared" si="106"/>
        <v/>
      </c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8"/>
      <c r="BV194" s="3"/>
      <c r="BW194" s="3"/>
      <c r="CA194" s="31"/>
      <c r="CB194" s="31" t="str">
        <f t="shared" si="108"/>
        <v/>
      </c>
      <c r="CC194" s="31"/>
      <c r="CD194" s="31"/>
      <c r="CE194" s="31"/>
      <c r="CF194" s="31"/>
      <c r="CG194" s="32"/>
      <c r="CH194" s="32">
        <f t="shared" si="111"/>
        <v>0</v>
      </c>
      <c r="CI194" s="32"/>
      <c r="CJ194" s="32"/>
      <c r="CK194" s="32"/>
      <c r="CL194" s="32"/>
    </row>
    <row r="195" spans="1:90" ht="16.149999999999999" customHeight="1" x14ac:dyDescent="0.2">
      <c r="A195" s="859" t="s">
        <v>211</v>
      </c>
      <c r="B195" s="913" t="s">
        <v>205</v>
      </c>
      <c r="C195" s="913"/>
      <c r="D195" s="383">
        <f t="shared" si="103"/>
        <v>56</v>
      </c>
      <c r="E195" s="445">
        <f t="shared" si="113"/>
        <v>14</v>
      </c>
      <c r="F195" s="446">
        <f t="shared" si="114"/>
        <v>42</v>
      </c>
      <c r="G195" s="447"/>
      <c r="H195" s="448"/>
      <c r="I195" s="449"/>
      <c r="J195" s="448"/>
      <c r="K195" s="449"/>
      <c r="L195" s="448"/>
      <c r="M195" s="449"/>
      <c r="N195" s="448"/>
      <c r="O195" s="449"/>
      <c r="P195" s="448"/>
      <c r="Q195" s="449"/>
      <c r="R195" s="448"/>
      <c r="S195" s="449">
        <v>12</v>
      </c>
      <c r="T195" s="448">
        <v>35</v>
      </c>
      <c r="U195" s="449">
        <v>2</v>
      </c>
      <c r="V195" s="450">
        <v>7</v>
      </c>
      <c r="W195" s="451">
        <v>0</v>
      </c>
      <c r="X195" s="452">
        <v>1</v>
      </c>
      <c r="Y195" s="433"/>
      <c r="Z195" s="452"/>
      <c r="AA195" s="225" t="str">
        <f t="shared" si="106"/>
        <v/>
      </c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8"/>
      <c r="BV195" s="3"/>
      <c r="BW195" s="3"/>
      <c r="CA195" s="31" t="str">
        <f t="shared" si="107"/>
        <v/>
      </c>
      <c r="CB195" s="31" t="str">
        <f t="shared" si="108"/>
        <v/>
      </c>
      <c r="CC195" s="31" t="str">
        <f t="shared" si="109"/>
        <v/>
      </c>
      <c r="CD195" s="31"/>
      <c r="CE195" s="31"/>
      <c r="CF195" s="31"/>
      <c r="CG195" s="32">
        <f t="shared" si="110"/>
        <v>0</v>
      </c>
      <c r="CH195" s="32">
        <f t="shared" si="111"/>
        <v>0</v>
      </c>
      <c r="CI195" s="32">
        <f t="shared" si="112"/>
        <v>0</v>
      </c>
      <c r="CJ195" s="32"/>
      <c r="CK195" s="32"/>
      <c r="CL195" s="32"/>
    </row>
    <row r="196" spans="1:90" ht="16.149999999999999" customHeight="1" x14ac:dyDescent="0.2">
      <c r="A196" s="860"/>
      <c r="B196" s="911" t="s">
        <v>206</v>
      </c>
      <c r="C196" s="911"/>
      <c r="D196" s="386">
        <f t="shared" si="103"/>
        <v>51</v>
      </c>
      <c r="E196" s="453">
        <f t="shared" si="113"/>
        <v>8</v>
      </c>
      <c r="F196" s="454">
        <f t="shared" si="114"/>
        <v>43</v>
      </c>
      <c r="G196" s="455"/>
      <c r="H196" s="456"/>
      <c r="I196" s="457"/>
      <c r="J196" s="456"/>
      <c r="K196" s="457"/>
      <c r="L196" s="456"/>
      <c r="M196" s="457"/>
      <c r="N196" s="456"/>
      <c r="O196" s="457"/>
      <c r="P196" s="456"/>
      <c r="Q196" s="457"/>
      <c r="R196" s="456"/>
      <c r="S196" s="457">
        <v>8</v>
      </c>
      <c r="T196" s="456">
        <v>40</v>
      </c>
      <c r="U196" s="457"/>
      <c r="V196" s="458">
        <v>3</v>
      </c>
      <c r="W196" s="459">
        <v>0</v>
      </c>
      <c r="X196" s="460">
        <v>1</v>
      </c>
      <c r="Y196" s="460"/>
      <c r="Z196" s="460"/>
      <c r="AA196" s="225" t="str">
        <f t="shared" si="106"/>
        <v/>
      </c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8"/>
      <c r="BV196" s="3"/>
      <c r="BW196" s="3"/>
      <c r="CA196" s="31" t="str">
        <f t="shared" si="107"/>
        <v/>
      </c>
      <c r="CB196" s="31" t="str">
        <f t="shared" si="108"/>
        <v/>
      </c>
      <c r="CC196" s="31" t="str">
        <f t="shared" si="109"/>
        <v/>
      </c>
      <c r="CD196" s="31"/>
      <c r="CE196" s="31"/>
      <c r="CF196" s="31"/>
      <c r="CG196" s="32">
        <f t="shared" si="110"/>
        <v>0</v>
      </c>
      <c r="CH196" s="32">
        <f t="shared" si="111"/>
        <v>0</v>
      </c>
      <c r="CI196" s="32">
        <f t="shared" si="112"/>
        <v>0</v>
      </c>
      <c r="CJ196" s="32"/>
      <c r="CK196" s="32"/>
      <c r="CL196" s="32"/>
    </row>
    <row r="197" spans="1:90" ht="16.149999999999999" customHeight="1" x14ac:dyDescent="0.2">
      <c r="A197" s="860"/>
      <c r="B197" s="911" t="s">
        <v>207</v>
      </c>
      <c r="C197" s="911"/>
      <c r="D197" s="386">
        <f t="shared" si="103"/>
        <v>22</v>
      </c>
      <c r="E197" s="453">
        <f t="shared" si="113"/>
        <v>5</v>
      </c>
      <c r="F197" s="454">
        <f t="shared" si="114"/>
        <v>17</v>
      </c>
      <c r="G197" s="455"/>
      <c r="H197" s="456"/>
      <c r="I197" s="457"/>
      <c r="J197" s="456"/>
      <c r="K197" s="457"/>
      <c r="L197" s="456"/>
      <c r="M197" s="457"/>
      <c r="N197" s="456"/>
      <c r="O197" s="457"/>
      <c r="P197" s="456"/>
      <c r="Q197" s="457"/>
      <c r="R197" s="456"/>
      <c r="S197" s="457">
        <v>4</v>
      </c>
      <c r="T197" s="456">
        <v>14</v>
      </c>
      <c r="U197" s="457">
        <v>1</v>
      </c>
      <c r="V197" s="458">
        <v>3</v>
      </c>
      <c r="W197" s="459">
        <v>0</v>
      </c>
      <c r="X197" s="460">
        <v>1</v>
      </c>
      <c r="Y197" s="460"/>
      <c r="Z197" s="460"/>
      <c r="AA197" s="225" t="str">
        <f t="shared" si="106"/>
        <v/>
      </c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8"/>
      <c r="BV197" s="3"/>
      <c r="BW197" s="3"/>
      <c r="CA197" s="31" t="str">
        <f t="shared" si="107"/>
        <v/>
      </c>
      <c r="CB197" s="31" t="str">
        <f t="shared" si="108"/>
        <v/>
      </c>
      <c r="CC197" s="31" t="str">
        <f t="shared" si="109"/>
        <v/>
      </c>
      <c r="CD197" s="31"/>
      <c r="CE197" s="31"/>
      <c r="CF197" s="31"/>
      <c r="CG197" s="32">
        <f t="shared" si="110"/>
        <v>0</v>
      </c>
      <c r="CH197" s="32">
        <f t="shared" si="111"/>
        <v>0</v>
      </c>
      <c r="CI197" s="32">
        <f t="shared" si="112"/>
        <v>0</v>
      </c>
      <c r="CJ197" s="32"/>
      <c r="CK197" s="32"/>
      <c r="CL197" s="32"/>
    </row>
    <row r="198" spans="1:90" ht="16.149999999999999" customHeight="1" x14ac:dyDescent="0.2">
      <c r="A198" s="861"/>
      <c r="B198" s="915" t="s">
        <v>208</v>
      </c>
      <c r="C198" s="915"/>
      <c r="D198" s="481">
        <f t="shared" si="103"/>
        <v>20</v>
      </c>
      <c r="E198" s="482">
        <f t="shared" si="113"/>
        <v>4</v>
      </c>
      <c r="F198" s="483">
        <f t="shared" si="114"/>
        <v>16</v>
      </c>
      <c r="G198" s="484"/>
      <c r="H198" s="485"/>
      <c r="I198" s="486"/>
      <c r="J198" s="485"/>
      <c r="K198" s="486"/>
      <c r="L198" s="485"/>
      <c r="M198" s="486"/>
      <c r="N198" s="485"/>
      <c r="O198" s="486"/>
      <c r="P198" s="485"/>
      <c r="Q198" s="486"/>
      <c r="R198" s="485"/>
      <c r="S198" s="486">
        <v>3</v>
      </c>
      <c r="T198" s="485">
        <v>12</v>
      </c>
      <c r="U198" s="486">
        <v>1</v>
      </c>
      <c r="V198" s="487">
        <v>4</v>
      </c>
      <c r="W198" s="488">
        <v>0</v>
      </c>
      <c r="X198" s="489">
        <v>1</v>
      </c>
      <c r="Y198" s="443"/>
      <c r="Z198" s="443"/>
      <c r="AA198" s="225" t="str">
        <f t="shared" si="106"/>
        <v/>
      </c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8"/>
      <c r="BV198" s="3"/>
      <c r="BW198" s="3"/>
      <c r="CA198" s="31" t="str">
        <f t="shared" si="107"/>
        <v/>
      </c>
      <c r="CB198" s="31" t="str">
        <f t="shared" si="108"/>
        <v/>
      </c>
      <c r="CC198" s="31" t="str">
        <f t="shared" si="109"/>
        <v/>
      </c>
      <c r="CD198" s="31"/>
      <c r="CE198" s="31"/>
      <c r="CF198" s="31"/>
      <c r="CG198" s="32">
        <f t="shared" si="110"/>
        <v>0</v>
      </c>
      <c r="CH198" s="32">
        <f t="shared" si="111"/>
        <v>0</v>
      </c>
      <c r="CI198" s="32">
        <f t="shared" si="112"/>
        <v>0</v>
      </c>
      <c r="CJ198" s="32"/>
      <c r="CK198" s="32"/>
      <c r="CL198" s="32"/>
    </row>
    <row r="199" spans="1:90" ht="16.149999999999999" customHeight="1" x14ac:dyDescent="0.2">
      <c r="A199" s="859" t="s">
        <v>212</v>
      </c>
      <c r="B199" s="914" t="s">
        <v>205</v>
      </c>
      <c r="C199" s="914"/>
      <c r="D199" s="378">
        <f t="shared" si="103"/>
        <v>267</v>
      </c>
      <c r="E199" s="464">
        <f t="shared" si="113"/>
        <v>122</v>
      </c>
      <c r="F199" s="465">
        <f t="shared" si="114"/>
        <v>145</v>
      </c>
      <c r="G199" s="428"/>
      <c r="H199" s="429"/>
      <c r="I199" s="430"/>
      <c r="J199" s="429">
        <v>2</v>
      </c>
      <c r="K199" s="430">
        <v>1</v>
      </c>
      <c r="L199" s="429"/>
      <c r="M199" s="430">
        <v>14</v>
      </c>
      <c r="N199" s="429">
        <v>14</v>
      </c>
      <c r="O199" s="430">
        <v>37</v>
      </c>
      <c r="P199" s="429">
        <v>51</v>
      </c>
      <c r="Q199" s="430">
        <v>62</v>
      </c>
      <c r="R199" s="429">
        <v>75</v>
      </c>
      <c r="S199" s="430">
        <v>8</v>
      </c>
      <c r="T199" s="429">
        <v>3</v>
      </c>
      <c r="U199" s="430"/>
      <c r="V199" s="431"/>
      <c r="W199" s="469"/>
      <c r="X199" s="470"/>
      <c r="Y199" s="433"/>
      <c r="Z199" s="452"/>
      <c r="AA199" s="225" t="str">
        <f t="shared" si="106"/>
        <v/>
      </c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8"/>
      <c r="BV199" s="3"/>
      <c r="BW199" s="3"/>
      <c r="CA199" s="31"/>
      <c r="CB199" s="31" t="str">
        <f t="shared" si="108"/>
        <v/>
      </c>
      <c r="CC199" s="31"/>
      <c r="CD199" s="31"/>
      <c r="CE199" s="31"/>
      <c r="CF199" s="31"/>
      <c r="CG199" s="32"/>
      <c r="CH199" s="32">
        <f t="shared" si="111"/>
        <v>0</v>
      </c>
      <c r="CI199" s="32"/>
      <c r="CJ199" s="32"/>
      <c r="CK199" s="32"/>
      <c r="CL199" s="32"/>
    </row>
    <row r="200" spans="1:90" ht="16.149999999999999" customHeight="1" x14ac:dyDescent="0.2">
      <c r="A200" s="860"/>
      <c r="B200" s="911" t="s">
        <v>206</v>
      </c>
      <c r="C200" s="911"/>
      <c r="D200" s="386">
        <f t="shared" si="103"/>
        <v>33</v>
      </c>
      <c r="E200" s="453">
        <f t="shared" si="113"/>
        <v>14</v>
      </c>
      <c r="F200" s="454">
        <f t="shared" si="114"/>
        <v>19</v>
      </c>
      <c r="G200" s="455"/>
      <c r="H200" s="456"/>
      <c r="I200" s="457"/>
      <c r="J200" s="456"/>
      <c r="K200" s="457"/>
      <c r="L200" s="456"/>
      <c r="M200" s="457">
        <v>4</v>
      </c>
      <c r="N200" s="456">
        <v>1</v>
      </c>
      <c r="O200" s="457">
        <v>4</v>
      </c>
      <c r="P200" s="456">
        <v>11</v>
      </c>
      <c r="Q200" s="457">
        <v>6</v>
      </c>
      <c r="R200" s="456">
        <v>6</v>
      </c>
      <c r="S200" s="457"/>
      <c r="T200" s="456">
        <v>1</v>
      </c>
      <c r="U200" s="457"/>
      <c r="V200" s="458"/>
      <c r="W200" s="474"/>
      <c r="X200" s="475"/>
      <c r="Y200" s="460"/>
      <c r="Z200" s="460"/>
      <c r="AA200" s="225" t="str">
        <f t="shared" si="106"/>
        <v/>
      </c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8"/>
      <c r="BV200" s="3"/>
      <c r="BW200" s="3"/>
      <c r="CA200" s="31"/>
      <c r="CB200" s="31" t="str">
        <f t="shared" si="108"/>
        <v/>
      </c>
      <c r="CC200" s="31"/>
      <c r="CD200" s="31"/>
      <c r="CE200" s="31"/>
      <c r="CF200" s="31"/>
      <c r="CG200" s="32"/>
      <c r="CH200" s="32">
        <f t="shared" si="111"/>
        <v>0</v>
      </c>
      <c r="CI200" s="32"/>
      <c r="CJ200" s="32"/>
      <c r="CK200" s="32"/>
      <c r="CL200" s="32"/>
    </row>
    <row r="201" spans="1:90" ht="16.149999999999999" customHeight="1" x14ac:dyDescent="0.2">
      <c r="A201" s="860"/>
      <c r="B201" s="911" t="s">
        <v>207</v>
      </c>
      <c r="C201" s="911"/>
      <c r="D201" s="386">
        <f t="shared" si="103"/>
        <v>9</v>
      </c>
      <c r="E201" s="453">
        <f t="shared" si="113"/>
        <v>3</v>
      </c>
      <c r="F201" s="454">
        <f t="shared" si="114"/>
        <v>6</v>
      </c>
      <c r="G201" s="455"/>
      <c r="H201" s="456"/>
      <c r="I201" s="457"/>
      <c r="J201" s="456"/>
      <c r="K201" s="457"/>
      <c r="L201" s="456"/>
      <c r="M201" s="457">
        <v>2</v>
      </c>
      <c r="N201" s="456">
        <v>1</v>
      </c>
      <c r="O201" s="457"/>
      <c r="P201" s="456">
        <v>2</v>
      </c>
      <c r="Q201" s="457">
        <v>1</v>
      </c>
      <c r="R201" s="456">
        <v>3</v>
      </c>
      <c r="S201" s="457"/>
      <c r="T201" s="456"/>
      <c r="U201" s="457"/>
      <c r="V201" s="458"/>
      <c r="W201" s="474"/>
      <c r="X201" s="475"/>
      <c r="Y201" s="460"/>
      <c r="Z201" s="460"/>
      <c r="AA201" s="225" t="str">
        <f t="shared" si="106"/>
        <v/>
      </c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8"/>
      <c r="BV201" s="3"/>
      <c r="BW201" s="3"/>
      <c r="CA201" s="31"/>
      <c r="CB201" s="31" t="str">
        <f t="shared" si="108"/>
        <v/>
      </c>
      <c r="CC201" s="31"/>
      <c r="CD201" s="31"/>
      <c r="CE201" s="31"/>
      <c r="CF201" s="31"/>
      <c r="CG201" s="32"/>
      <c r="CH201" s="32">
        <f t="shared" si="111"/>
        <v>0</v>
      </c>
      <c r="CI201" s="32"/>
      <c r="CJ201" s="32"/>
      <c r="CK201" s="32"/>
      <c r="CL201" s="32"/>
    </row>
    <row r="202" spans="1:90" ht="16.149999999999999" customHeight="1" x14ac:dyDescent="0.2">
      <c r="A202" s="861"/>
      <c r="B202" s="912" t="s">
        <v>208</v>
      </c>
      <c r="C202" s="912"/>
      <c r="D202" s="461">
        <f t="shared" si="103"/>
        <v>4</v>
      </c>
      <c r="E202" s="462">
        <f t="shared" si="113"/>
        <v>1</v>
      </c>
      <c r="F202" s="463">
        <f t="shared" si="114"/>
        <v>3</v>
      </c>
      <c r="G202" s="438"/>
      <c r="H202" s="439"/>
      <c r="I202" s="440"/>
      <c r="J202" s="439"/>
      <c r="K202" s="440"/>
      <c r="L202" s="439"/>
      <c r="M202" s="440">
        <v>1</v>
      </c>
      <c r="N202" s="439"/>
      <c r="O202" s="440"/>
      <c r="P202" s="439"/>
      <c r="Q202" s="440"/>
      <c r="R202" s="439">
        <v>3</v>
      </c>
      <c r="S202" s="440"/>
      <c r="T202" s="439"/>
      <c r="U202" s="440"/>
      <c r="V202" s="441"/>
      <c r="W202" s="479"/>
      <c r="X202" s="480"/>
      <c r="Y202" s="443"/>
      <c r="Z202" s="443"/>
      <c r="AA202" s="225" t="str">
        <f t="shared" si="106"/>
        <v/>
      </c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8"/>
      <c r="BV202" s="3"/>
      <c r="BW202" s="3"/>
      <c r="CA202" s="31"/>
      <c r="CB202" s="31" t="str">
        <f t="shared" si="108"/>
        <v/>
      </c>
      <c r="CC202" s="31"/>
      <c r="CD202" s="31"/>
      <c r="CE202" s="31"/>
      <c r="CF202" s="31"/>
      <c r="CG202" s="32"/>
      <c r="CH202" s="32">
        <f t="shared" si="111"/>
        <v>0</v>
      </c>
      <c r="CI202" s="32"/>
      <c r="CJ202" s="32"/>
      <c r="CK202" s="32"/>
      <c r="CL202" s="32"/>
    </row>
    <row r="203" spans="1:90" ht="16.149999999999999" customHeight="1" x14ac:dyDescent="0.2">
      <c r="A203" s="859" t="s">
        <v>85</v>
      </c>
      <c r="B203" s="913" t="s">
        <v>205</v>
      </c>
      <c r="C203" s="913"/>
      <c r="D203" s="383">
        <f t="shared" si="103"/>
        <v>53</v>
      </c>
      <c r="E203" s="445">
        <f t="shared" si="113"/>
        <v>12</v>
      </c>
      <c r="F203" s="446">
        <f t="shared" si="114"/>
        <v>41</v>
      </c>
      <c r="G203" s="447"/>
      <c r="H203" s="448"/>
      <c r="I203" s="449"/>
      <c r="J203" s="448"/>
      <c r="K203" s="449"/>
      <c r="L203" s="448"/>
      <c r="M203" s="449"/>
      <c r="N203" s="448"/>
      <c r="O203" s="449">
        <v>1</v>
      </c>
      <c r="P203" s="448">
        <v>2</v>
      </c>
      <c r="Q203" s="449">
        <v>1</v>
      </c>
      <c r="R203" s="448">
        <v>3</v>
      </c>
      <c r="S203" s="449">
        <v>9</v>
      </c>
      <c r="T203" s="448">
        <v>31</v>
      </c>
      <c r="U203" s="449">
        <v>1</v>
      </c>
      <c r="V203" s="450">
        <v>5</v>
      </c>
      <c r="W203" s="451">
        <v>0</v>
      </c>
      <c r="X203" s="452">
        <v>2</v>
      </c>
      <c r="Y203" s="452"/>
      <c r="Z203" s="452"/>
      <c r="AA203" s="225" t="str">
        <f t="shared" si="106"/>
        <v/>
      </c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8"/>
      <c r="BV203" s="3"/>
      <c r="BW203" s="3"/>
      <c r="CA203" s="31" t="str">
        <f t="shared" ref="CA203:CA224" si="115">IF(CG203=1,"* El número de pacientes de 60 años NO DEBE Ser mayor a lo registrado en el grupo Etario 20-64 años. ","")</f>
        <v/>
      </c>
      <c r="CB203" s="31" t="str">
        <f t="shared" si="108"/>
        <v/>
      </c>
      <c r="CC203" s="31" t="str">
        <f t="shared" ref="CC203:CC224" si="116">IF(AND(D203&lt;&gt;0,W203=""),"* Recuerde que las Embarazadas deben ser incluídas en el ingreso por rango Etario (Digite CEROS si no tiene). ",IF(F203&lt;W203,"* Las Embarazadas NO DEBEN ser mayor al total de Mujeres. ",""))</f>
        <v/>
      </c>
      <c r="CD203" s="31"/>
      <c r="CE203" s="31"/>
      <c r="CF203" s="31"/>
      <c r="CG203" s="32">
        <f t="shared" ref="CG203:CG224" si="117">IF((S203+T203)&lt;X203,1,0)</f>
        <v>0</v>
      </c>
      <c r="CH203" s="32">
        <f t="shared" si="111"/>
        <v>0</v>
      </c>
      <c r="CI203" s="32">
        <f t="shared" ref="CI203:CI224" si="118">IF(AND(D203&lt;&gt;0,W203=""),1,IF(F203&lt;W203,1,0))</f>
        <v>0</v>
      </c>
      <c r="CJ203" s="32"/>
      <c r="CK203" s="32"/>
      <c r="CL203" s="32"/>
    </row>
    <row r="204" spans="1:90" ht="16.149999999999999" customHeight="1" x14ac:dyDescent="0.2">
      <c r="A204" s="860"/>
      <c r="B204" s="911" t="s">
        <v>206</v>
      </c>
      <c r="C204" s="911"/>
      <c r="D204" s="386">
        <f t="shared" si="103"/>
        <v>81</v>
      </c>
      <c r="E204" s="453">
        <f t="shared" si="113"/>
        <v>20</v>
      </c>
      <c r="F204" s="454">
        <f t="shared" si="114"/>
        <v>61</v>
      </c>
      <c r="G204" s="455"/>
      <c r="H204" s="456"/>
      <c r="I204" s="457"/>
      <c r="J204" s="456"/>
      <c r="K204" s="457"/>
      <c r="L204" s="456"/>
      <c r="M204" s="457"/>
      <c r="N204" s="456">
        <v>2</v>
      </c>
      <c r="O204" s="457">
        <v>2</v>
      </c>
      <c r="P204" s="456">
        <v>2</v>
      </c>
      <c r="Q204" s="457">
        <v>2</v>
      </c>
      <c r="R204" s="456">
        <v>1</v>
      </c>
      <c r="S204" s="457">
        <v>16</v>
      </c>
      <c r="T204" s="456">
        <v>47</v>
      </c>
      <c r="U204" s="457"/>
      <c r="V204" s="458">
        <v>9</v>
      </c>
      <c r="W204" s="459">
        <v>0</v>
      </c>
      <c r="X204" s="460">
        <v>1</v>
      </c>
      <c r="Y204" s="460"/>
      <c r="Z204" s="460"/>
      <c r="AA204" s="225" t="str">
        <f t="shared" si="106"/>
        <v/>
      </c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8"/>
      <c r="BV204" s="3"/>
      <c r="BW204" s="3"/>
      <c r="CA204" s="31" t="str">
        <f t="shared" si="115"/>
        <v/>
      </c>
      <c r="CB204" s="31" t="str">
        <f t="shared" si="108"/>
        <v/>
      </c>
      <c r="CC204" s="31" t="str">
        <f t="shared" si="116"/>
        <v/>
      </c>
      <c r="CD204" s="31"/>
      <c r="CE204" s="31"/>
      <c r="CF204" s="31"/>
      <c r="CG204" s="32">
        <f t="shared" si="117"/>
        <v>0</v>
      </c>
      <c r="CH204" s="32">
        <f t="shared" si="111"/>
        <v>0</v>
      </c>
      <c r="CI204" s="32">
        <f t="shared" si="118"/>
        <v>0</v>
      </c>
      <c r="CJ204" s="32"/>
      <c r="CK204" s="32"/>
      <c r="CL204" s="32"/>
    </row>
    <row r="205" spans="1:90" ht="16.149999999999999" customHeight="1" x14ac:dyDescent="0.2">
      <c r="A205" s="860"/>
      <c r="B205" s="911" t="s">
        <v>207</v>
      </c>
      <c r="C205" s="911"/>
      <c r="D205" s="386">
        <f t="shared" si="103"/>
        <v>41</v>
      </c>
      <c r="E205" s="453">
        <f t="shared" si="113"/>
        <v>10</v>
      </c>
      <c r="F205" s="454">
        <f t="shared" si="114"/>
        <v>31</v>
      </c>
      <c r="G205" s="455"/>
      <c r="H205" s="456"/>
      <c r="I205" s="457"/>
      <c r="J205" s="456"/>
      <c r="K205" s="457"/>
      <c r="L205" s="456"/>
      <c r="M205" s="457"/>
      <c r="N205" s="456"/>
      <c r="O205" s="457">
        <v>1</v>
      </c>
      <c r="P205" s="456">
        <v>1</v>
      </c>
      <c r="Q205" s="457">
        <v>1</v>
      </c>
      <c r="R205" s="456">
        <v>3</v>
      </c>
      <c r="S205" s="457">
        <v>7</v>
      </c>
      <c r="T205" s="456">
        <v>23</v>
      </c>
      <c r="U205" s="457">
        <v>1</v>
      </c>
      <c r="V205" s="458">
        <v>4</v>
      </c>
      <c r="W205" s="459">
        <v>0</v>
      </c>
      <c r="X205" s="460">
        <v>1</v>
      </c>
      <c r="Y205" s="460"/>
      <c r="Z205" s="460"/>
      <c r="AA205" s="225" t="str">
        <f t="shared" si="106"/>
        <v/>
      </c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8"/>
      <c r="BV205" s="3"/>
      <c r="BW205" s="3"/>
      <c r="CA205" s="31" t="str">
        <f t="shared" si="115"/>
        <v/>
      </c>
      <c r="CB205" s="31" t="str">
        <f t="shared" si="108"/>
        <v/>
      </c>
      <c r="CC205" s="31" t="str">
        <f t="shared" si="116"/>
        <v/>
      </c>
      <c r="CD205" s="31"/>
      <c r="CE205" s="31"/>
      <c r="CF205" s="31"/>
      <c r="CG205" s="32">
        <f t="shared" si="117"/>
        <v>0</v>
      </c>
      <c r="CH205" s="32">
        <f t="shared" si="111"/>
        <v>0</v>
      </c>
      <c r="CI205" s="32">
        <f t="shared" si="118"/>
        <v>0</v>
      </c>
      <c r="CJ205" s="32"/>
      <c r="CK205" s="32"/>
      <c r="CL205" s="32"/>
    </row>
    <row r="206" spans="1:90" ht="16.149999999999999" customHeight="1" x14ac:dyDescent="0.2">
      <c r="A206" s="861"/>
      <c r="B206" s="915" t="s">
        <v>208</v>
      </c>
      <c r="C206" s="915"/>
      <c r="D206" s="481">
        <f t="shared" si="103"/>
        <v>33</v>
      </c>
      <c r="E206" s="482">
        <f t="shared" si="113"/>
        <v>5</v>
      </c>
      <c r="F206" s="483">
        <f t="shared" si="114"/>
        <v>28</v>
      </c>
      <c r="G206" s="484"/>
      <c r="H206" s="485"/>
      <c r="I206" s="486"/>
      <c r="J206" s="485"/>
      <c r="K206" s="486"/>
      <c r="L206" s="485"/>
      <c r="M206" s="486"/>
      <c r="N206" s="485"/>
      <c r="O206" s="486"/>
      <c r="P206" s="485">
        <v>2</v>
      </c>
      <c r="Q206" s="486"/>
      <c r="R206" s="485"/>
      <c r="S206" s="486">
        <v>5</v>
      </c>
      <c r="T206" s="485">
        <v>21</v>
      </c>
      <c r="U206" s="486"/>
      <c r="V206" s="487">
        <v>5</v>
      </c>
      <c r="W206" s="488">
        <v>0</v>
      </c>
      <c r="X206" s="489"/>
      <c r="Y206" s="489"/>
      <c r="Z206" s="443"/>
      <c r="AA206" s="225" t="str">
        <f t="shared" si="106"/>
        <v/>
      </c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8"/>
      <c r="BV206" s="3"/>
      <c r="BW206" s="3"/>
      <c r="CA206" s="31" t="str">
        <f t="shared" si="115"/>
        <v/>
      </c>
      <c r="CB206" s="31" t="str">
        <f t="shared" si="108"/>
        <v/>
      </c>
      <c r="CC206" s="31" t="str">
        <f t="shared" si="116"/>
        <v/>
      </c>
      <c r="CD206" s="31"/>
      <c r="CE206" s="31"/>
      <c r="CF206" s="31"/>
      <c r="CG206" s="32">
        <f t="shared" si="117"/>
        <v>0</v>
      </c>
      <c r="CH206" s="32">
        <f t="shared" si="111"/>
        <v>0</v>
      </c>
      <c r="CI206" s="32">
        <f t="shared" si="118"/>
        <v>0</v>
      </c>
      <c r="CJ206" s="32"/>
      <c r="CK206" s="32"/>
      <c r="CL206" s="32"/>
    </row>
    <row r="207" spans="1:90" ht="16.149999999999999" customHeight="1" x14ac:dyDescent="0.2">
      <c r="A207" s="859" t="s">
        <v>213</v>
      </c>
      <c r="B207" s="914" t="s">
        <v>205</v>
      </c>
      <c r="C207" s="914"/>
      <c r="D207" s="378">
        <f t="shared" si="103"/>
        <v>0</v>
      </c>
      <c r="E207" s="464">
        <f t="shared" si="113"/>
        <v>0</v>
      </c>
      <c r="F207" s="465">
        <f t="shared" si="114"/>
        <v>0</v>
      </c>
      <c r="G207" s="490"/>
      <c r="H207" s="467"/>
      <c r="I207" s="466"/>
      <c r="J207" s="467"/>
      <c r="K207" s="466"/>
      <c r="L207" s="467"/>
      <c r="M207" s="430"/>
      <c r="N207" s="429"/>
      <c r="O207" s="430"/>
      <c r="P207" s="429"/>
      <c r="Q207" s="430"/>
      <c r="R207" s="429"/>
      <c r="S207" s="430"/>
      <c r="T207" s="429"/>
      <c r="U207" s="430"/>
      <c r="V207" s="431"/>
      <c r="W207" s="432"/>
      <c r="X207" s="433"/>
      <c r="Y207" s="433"/>
      <c r="Z207" s="452"/>
      <c r="AA207" s="225" t="str">
        <f t="shared" si="106"/>
        <v/>
      </c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8"/>
      <c r="BV207" s="3"/>
      <c r="BW207" s="3"/>
      <c r="CA207" s="31" t="str">
        <f t="shared" si="115"/>
        <v/>
      </c>
      <c r="CB207" s="31" t="str">
        <f t="shared" si="108"/>
        <v/>
      </c>
      <c r="CC207" s="31" t="str">
        <f t="shared" si="116"/>
        <v/>
      </c>
      <c r="CD207" s="31"/>
      <c r="CE207" s="31"/>
      <c r="CF207" s="31"/>
      <c r="CG207" s="32">
        <f t="shared" si="117"/>
        <v>0</v>
      </c>
      <c r="CH207" s="32">
        <f t="shared" si="111"/>
        <v>0</v>
      </c>
      <c r="CI207" s="32">
        <f t="shared" si="118"/>
        <v>0</v>
      </c>
      <c r="CJ207" s="32"/>
      <c r="CK207" s="32"/>
      <c r="CL207" s="32"/>
    </row>
    <row r="208" spans="1:90" ht="16.149999999999999" customHeight="1" x14ac:dyDescent="0.2">
      <c r="A208" s="860"/>
      <c r="B208" s="911" t="s">
        <v>206</v>
      </c>
      <c r="C208" s="911"/>
      <c r="D208" s="386">
        <f>SUM(E208+F208)</f>
        <v>0</v>
      </c>
      <c r="E208" s="491">
        <f t="shared" si="113"/>
        <v>0</v>
      </c>
      <c r="F208" s="492">
        <f t="shared" si="114"/>
        <v>0</v>
      </c>
      <c r="G208" s="493"/>
      <c r="H208" s="472"/>
      <c r="I208" s="471"/>
      <c r="J208" s="472"/>
      <c r="K208" s="471"/>
      <c r="L208" s="472"/>
      <c r="M208" s="457"/>
      <c r="N208" s="456"/>
      <c r="O208" s="457"/>
      <c r="P208" s="456"/>
      <c r="Q208" s="457"/>
      <c r="R208" s="456"/>
      <c r="S208" s="457"/>
      <c r="T208" s="456"/>
      <c r="U208" s="457"/>
      <c r="V208" s="458"/>
      <c r="W208" s="459"/>
      <c r="X208" s="460"/>
      <c r="Y208" s="460"/>
      <c r="Z208" s="460"/>
      <c r="AA208" s="225" t="str">
        <f t="shared" si="106"/>
        <v/>
      </c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8"/>
      <c r="BV208" s="3"/>
      <c r="BW208" s="3"/>
      <c r="CA208" s="31" t="str">
        <f t="shared" si="115"/>
        <v/>
      </c>
      <c r="CB208" s="31" t="str">
        <f t="shared" si="108"/>
        <v/>
      </c>
      <c r="CC208" s="31" t="str">
        <f t="shared" si="116"/>
        <v/>
      </c>
      <c r="CD208" s="31"/>
      <c r="CE208" s="31"/>
      <c r="CF208" s="31"/>
      <c r="CG208" s="32">
        <f t="shared" si="117"/>
        <v>0</v>
      </c>
      <c r="CH208" s="32">
        <f t="shared" si="111"/>
        <v>0</v>
      </c>
      <c r="CI208" s="32">
        <f t="shared" si="118"/>
        <v>0</v>
      </c>
      <c r="CJ208" s="32"/>
      <c r="CK208" s="32"/>
      <c r="CL208" s="32"/>
    </row>
    <row r="209" spans="1:90" ht="16.149999999999999" customHeight="1" x14ac:dyDescent="0.2">
      <c r="A209" s="860"/>
      <c r="B209" s="911" t="s">
        <v>207</v>
      </c>
      <c r="C209" s="911"/>
      <c r="D209" s="386">
        <f t="shared" ref="D209:D226" si="119">SUM(E209+F209)</f>
        <v>0</v>
      </c>
      <c r="E209" s="491">
        <f t="shared" si="113"/>
        <v>0</v>
      </c>
      <c r="F209" s="492">
        <f t="shared" si="114"/>
        <v>0</v>
      </c>
      <c r="G209" s="493"/>
      <c r="H209" s="472"/>
      <c r="I209" s="471"/>
      <c r="J209" s="472"/>
      <c r="K209" s="471"/>
      <c r="L209" s="472"/>
      <c r="M209" s="457"/>
      <c r="N209" s="456"/>
      <c r="O209" s="457"/>
      <c r="P209" s="456"/>
      <c r="Q209" s="457"/>
      <c r="R209" s="456"/>
      <c r="S209" s="457"/>
      <c r="T209" s="456"/>
      <c r="U209" s="457"/>
      <c r="V209" s="458"/>
      <c r="W209" s="459"/>
      <c r="X209" s="460"/>
      <c r="Y209" s="460"/>
      <c r="Z209" s="460"/>
      <c r="AA209" s="225" t="str">
        <f t="shared" si="106"/>
        <v/>
      </c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8"/>
      <c r="BV209" s="3"/>
      <c r="BW209" s="3"/>
      <c r="CA209" s="31" t="str">
        <f t="shared" si="115"/>
        <v/>
      </c>
      <c r="CB209" s="31" t="str">
        <f t="shared" si="108"/>
        <v/>
      </c>
      <c r="CC209" s="31" t="str">
        <f t="shared" si="116"/>
        <v/>
      </c>
      <c r="CD209" s="31"/>
      <c r="CE209" s="31"/>
      <c r="CF209" s="31"/>
      <c r="CG209" s="32">
        <f t="shared" si="117"/>
        <v>0</v>
      </c>
      <c r="CH209" s="32">
        <f t="shared" si="111"/>
        <v>0</v>
      </c>
      <c r="CI209" s="32">
        <f t="shared" si="118"/>
        <v>0</v>
      </c>
      <c r="CJ209" s="32"/>
      <c r="CK209" s="32"/>
      <c r="CL209" s="32"/>
    </row>
    <row r="210" spans="1:90" ht="16.149999999999999" customHeight="1" x14ac:dyDescent="0.2">
      <c r="A210" s="861"/>
      <c r="B210" s="912" t="s">
        <v>208</v>
      </c>
      <c r="C210" s="912"/>
      <c r="D210" s="461">
        <f t="shared" si="119"/>
        <v>0</v>
      </c>
      <c r="E210" s="494">
        <f t="shared" si="113"/>
        <v>0</v>
      </c>
      <c r="F210" s="495">
        <f t="shared" si="114"/>
        <v>0</v>
      </c>
      <c r="G210" s="496"/>
      <c r="H210" s="477"/>
      <c r="I210" s="476"/>
      <c r="J210" s="477"/>
      <c r="K210" s="476"/>
      <c r="L210" s="477"/>
      <c r="M210" s="440"/>
      <c r="N210" s="439"/>
      <c r="O210" s="440"/>
      <c r="P210" s="439"/>
      <c r="Q210" s="440"/>
      <c r="R210" s="439"/>
      <c r="S210" s="440"/>
      <c r="T210" s="439"/>
      <c r="U210" s="440"/>
      <c r="V210" s="441"/>
      <c r="W210" s="442"/>
      <c r="X210" s="443"/>
      <c r="Y210" s="443"/>
      <c r="Z210" s="443"/>
      <c r="AA210" s="225" t="str">
        <f t="shared" si="106"/>
        <v/>
      </c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8"/>
      <c r="BV210" s="3"/>
      <c r="BW210" s="3"/>
      <c r="CA210" s="31" t="str">
        <f t="shared" si="115"/>
        <v/>
      </c>
      <c r="CB210" s="31" t="str">
        <f t="shared" si="108"/>
        <v/>
      </c>
      <c r="CC210" s="31" t="str">
        <f t="shared" si="116"/>
        <v/>
      </c>
      <c r="CD210" s="31"/>
      <c r="CE210" s="31"/>
      <c r="CF210" s="31"/>
      <c r="CG210" s="32">
        <f t="shared" si="117"/>
        <v>0</v>
      </c>
      <c r="CH210" s="32">
        <f t="shared" si="111"/>
        <v>0</v>
      </c>
      <c r="CI210" s="32">
        <f t="shared" si="118"/>
        <v>0</v>
      </c>
      <c r="CJ210" s="32"/>
      <c r="CK210" s="32"/>
      <c r="CL210" s="32"/>
    </row>
    <row r="211" spans="1:90" ht="16.149999999999999" customHeight="1" x14ac:dyDescent="0.2">
      <c r="A211" s="859" t="s">
        <v>214</v>
      </c>
      <c r="B211" s="913" t="s">
        <v>205</v>
      </c>
      <c r="C211" s="913"/>
      <c r="D211" s="383">
        <f t="shared" si="119"/>
        <v>31</v>
      </c>
      <c r="E211" s="497">
        <f t="shared" si="113"/>
        <v>5</v>
      </c>
      <c r="F211" s="498">
        <f t="shared" si="114"/>
        <v>26</v>
      </c>
      <c r="G211" s="499"/>
      <c r="H211" s="500"/>
      <c r="I211" s="501"/>
      <c r="J211" s="500"/>
      <c r="K211" s="501"/>
      <c r="L211" s="500"/>
      <c r="M211" s="449"/>
      <c r="N211" s="448"/>
      <c r="O211" s="449"/>
      <c r="P211" s="448"/>
      <c r="Q211" s="449"/>
      <c r="R211" s="448"/>
      <c r="S211" s="449">
        <v>1</v>
      </c>
      <c r="T211" s="448">
        <v>15</v>
      </c>
      <c r="U211" s="449">
        <v>4</v>
      </c>
      <c r="V211" s="450">
        <v>11</v>
      </c>
      <c r="W211" s="451">
        <v>5</v>
      </c>
      <c r="X211" s="452"/>
      <c r="Y211" s="452"/>
      <c r="Z211" s="452"/>
      <c r="AA211" s="225" t="str">
        <f t="shared" si="106"/>
        <v/>
      </c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8"/>
      <c r="BV211" s="3"/>
      <c r="BW211" s="3"/>
      <c r="CA211" s="31" t="str">
        <f t="shared" si="115"/>
        <v/>
      </c>
      <c r="CB211" s="31" t="str">
        <f t="shared" si="108"/>
        <v/>
      </c>
      <c r="CC211" s="31" t="str">
        <f t="shared" si="116"/>
        <v/>
      </c>
      <c r="CD211" s="31"/>
      <c r="CE211" s="31"/>
      <c r="CF211" s="31"/>
      <c r="CG211" s="32">
        <f t="shared" si="117"/>
        <v>0</v>
      </c>
      <c r="CH211" s="32">
        <f t="shared" si="111"/>
        <v>0</v>
      </c>
      <c r="CI211" s="32">
        <f t="shared" si="118"/>
        <v>0</v>
      </c>
      <c r="CJ211" s="32"/>
      <c r="CK211" s="32"/>
      <c r="CL211" s="32"/>
    </row>
    <row r="212" spans="1:90" ht="16.149999999999999" customHeight="1" x14ac:dyDescent="0.2">
      <c r="A212" s="860"/>
      <c r="B212" s="911" t="s">
        <v>206</v>
      </c>
      <c r="C212" s="911"/>
      <c r="D212" s="386">
        <f t="shared" si="119"/>
        <v>39</v>
      </c>
      <c r="E212" s="491">
        <f t="shared" si="113"/>
        <v>3</v>
      </c>
      <c r="F212" s="492">
        <f t="shared" si="114"/>
        <v>36</v>
      </c>
      <c r="G212" s="493"/>
      <c r="H212" s="472"/>
      <c r="I212" s="471"/>
      <c r="J212" s="472"/>
      <c r="K212" s="471"/>
      <c r="L212" s="472"/>
      <c r="M212" s="457"/>
      <c r="N212" s="456"/>
      <c r="O212" s="457"/>
      <c r="P212" s="456"/>
      <c r="Q212" s="457"/>
      <c r="R212" s="456"/>
      <c r="S212" s="457">
        <v>2</v>
      </c>
      <c r="T212" s="456">
        <v>22</v>
      </c>
      <c r="U212" s="457">
        <v>1</v>
      </c>
      <c r="V212" s="458">
        <v>14</v>
      </c>
      <c r="W212" s="459">
        <v>1</v>
      </c>
      <c r="X212" s="460"/>
      <c r="Y212" s="460"/>
      <c r="Z212" s="460"/>
      <c r="AA212" s="225" t="str">
        <f t="shared" si="106"/>
        <v/>
      </c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8"/>
      <c r="BV212" s="3"/>
      <c r="BW212" s="3"/>
      <c r="CA212" s="31" t="str">
        <f t="shared" si="115"/>
        <v/>
      </c>
      <c r="CB212" s="31" t="str">
        <f t="shared" si="108"/>
        <v/>
      </c>
      <c r="CC212" s="31" t="str">
        <f t="shared" si="116"/>
        <v/>
      </c>
      <c r="CD212" s="31"/>
      <c r="CE212" s="31"/>
      <c r="CF212" s="31"/>
      <c r="CG212" s="32">
        <f t="shared" si="117"/>
        <v>0</v>
      </c>
      <c r="CH212" s="32">
        <f t="shared" si="111"/>
        <v>0</v>
      </c>
      <c r="CI212" s="32">
        <f t="shared" si="118"/>
        <v>0</v>
      </c>
      <c r="CJ212" s="32"/>
      <c r="CK212" s="32"/>
      <c r="CL212" s="32"/>
    </row>
    <row r="213" spans="1:90" ht="16.149999999999999" customHeight="1" x14ac:dyDescent="0.2">
      <c r="A213" s="860"/>
      <c r="B213" s="911" t="s">
        <v>207</v>
      </c>
      <c r="C213" s="911"/>
      <c r="D213" s="386">
        <f t="shared" si="119"/>
        <v>22</v>
      </c>
      <c r="E213" s="491">
        <f t="shared" si="113"/>
        <v>2</v>
      </c>
      <c r="F213" s="492">
        <f t="shared" si="114"/>
        <v>20</v>
      </c>
      <c r="G213" s="493"/>
      <c r="H213" s="472"/>
      <c r="I213" s="471"/>
      <c r="J213" s="472"/>
      <c r="K213" s="471"/>
      <c r="L213" s="472"/>
      <c r="M213" s="457"/>
      <c r="N213" s="456"/>
      <c r="O213" s="457"/>
      <c r="P213" s="456"/>
      <c r="Q213" s="457"/>
      <c r="R213" s="456"/>
      <c r="S213" s="457">
        <v>1</v>
      </c>
      <c r="T213" s="456">
        <v>14</v>
      </c>
      <c r="U213" s="457">
        <v>1</v>
      </c>
      <c r="V213" s="458">
        <v>6</v>
      </c>
      <c r="W213" s="459">
        <v>5</v>
      </c>
      <c r="X213" s="460"/>
      <c r="Y213" s="460"/>
      <c r="Z213" s="460"/>
      <c r="AA213" s="225" t="str">
        <f t="shared" si="106"/>
        <v/>
      </c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8"/>
      <c r="BV213" s="3"/>
      <c r="BW213" s="3"/>
      <c r="CA213" s="31" t="str">
        <f t="shared" si="115"/>
        <v/>
      </c>
      <c r="CB213" s="31" t="str">
        <f t="shared" si="108"/>
        <v/>
      </c>
      <c r="CC213" s="31" t="str">
        <f t="shared" si="116"/>
        <v/>
      </c>
      <c r="CD213" s="31"/>
      <c r="CE213" s="31"/>
      <c r="CF213" s="31"/>
      <c r="CG213" s="32">
        <f t="shared" si="117"/>
        <v>0</v>
      </c>
      <c r="CH213" s="32">
        <f t="shared" si="111"/>
        <v>0</v>
      </c>
      <c r="CI213" s="32">
        <f t="shared" si="118"/>
        <v>0</v>
      </c>
      <c r="CJ213" s="32"/>
      <c r="CK213" s="32"/>
      <c r="CL213" s="32"/>
    </row>
    <row r="214" spans="1:90" ht="16.149999999999999" customHeight="1" x14ac:dyDescent="0.2">
      <c r="A214" s="861"/>
      <c r="B214" s="912" t="s">
        <v>208</v>
      </c>
      <c r="C214" s="912"/>
      <c r="D214" s="461">
        <f t="shared" si="119"/>
        <v>13</v>
      </c>
      <c r="E214" s="494">
        <f t="shared" si="113"/>
        <v>0</v>
      </c>
      <c r="F214" s="495">
        <f t="shared" si="114"/>
        <v>13</v>
      </c>
      <c r="G214" s="496"/>
      <c r="H214" s="477"/>
      <c r="I214" s="476"/>
      <c r="J214" s="477"/>
      <c r="K214" s="476"/>
      <c r="L214" s="477"/>
      <c r="M214" s="440"/>
      <c r="N214" s="439"/>
      <c r="O214" s="440"/>
      <c r="P214" s="439"/>
      <c r="Q214" s="440"/>
      <c r="R214" s="439"/>
      <c r="S214" s="440"/>
      <c r="T214" s="439">
        <v>5</v>
      </c>
      <c r="U214" s="440"/>
      <c r="V214" s="441">
        <v>8</v>
      </c>
      <c r="W214" s="442">
        <v>1</v>
      </c>
      <c r="X214" s="443"/>
      <c r="Y214" s="443"/>
      <c r="Z214" s="443"/>
      <c r="AA214" s="225" t="str">
        <f t="shared" si="106"/>
        <v/>
      </c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8"/>
      <c r="BV214" s="3"/>
      <c r="BW214" s="3"/>
      <c r="CA214" s="31" t="str">
        <f t="shared" si="115"/>
        <v/>
      </c>
      <c r="CB214" s="31" t="str">
        <f t="shared" si="108"/>
        <v/>
      </c>
      <c r="CC214" s="31" t="str">
        <f t="shared" si="116"/>
        <v/>
      </c>
      <c r="CD214" s="31"/>
      <c r="CE214" s="31"/>
      <c r="CF214" s="31"/>
      <c r="CG214" s="32">
        <f t="shared" si="117"/>
        <v>0</v>
      </c>
      <c r="CH214" s="32">
        <f t="shared" si="111"/>
        <v>0</v>
      </c>
      <c r="CI214" s="32">
        <f t="shared" si="118"/>
        <v>0</v>
      </c>
      <c r="CJ214" s="32"/>
      <c r="CK214" s="32"/>
      <c r="CL214" s="32"/>
    </row>
    <row r="215" spans="1:90" ht="16.149999999999999" customHeight="1" x14ac:dyDescent="0.2">
      <c r="A215" s="859" t="s">
        <v>88</v>
      </c>
      <c r="B215" s="913" t="s">
        <v>205</v>
      </c>
      <c r="C215" s="913"/>
      <c r="D215" s="383">
        <f t="shared" si="119"/>
        <v>0</v>
      </c>
      <c r="E215" s="445">
        <f t="shared" si="113"/>
        <v>0</v>
      </c>
      <c r="F215" s="446">
        <f t="shared" si="114"/>
        <v>0</v>
      </c>
      <c r="G215" s="447"/>
      <c r="H215" s="448"/>
      <c r="I215" s="449"/>
      <c r="J215" s="448"/>
      <c r="K215" s="449"/>
      <c r="L215" s="448"/>
      <c r="M215" s="449"/>
      <c r="N215" s="448"/>
      <c r="O215" s="449"/>
      <c r="P215" s="448"/>
      <c r="Q215" s="449"/>
      <c r="R215" s="448"/>
      <c r="S215" s="449"/>
      <c r="T215" s="448"/>
      <c r="U215" s="449"/>
      <c r="V215" s="450"/>
      <c r="W215" s="451"/>
      <c r="X215" s="452"/>
      <c r="Y215" s="452"/>
      <c r="Z215" s="452"/>
      <c r="AA215" s="225" t="str">
        <f t="shared" si="106"/>
        <v/>
      </c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8"/>
      <c r="BV215" s="3"/>
      <c r="BW215" s="3"/>
      <c r="CA215" s="31" t="str">
        <f t="shared" si="115"/>
        <v/>
      </c>
      <c r="CB215" s="31" t="str">
        <f t="shared" si="108"/>
        <v/>
      </c>
      <c r="CC215" s="31" t="str">
        <f t="shared" si="116"/>
        <v/>
      </c>
      <c r="CD215" s="31"/>
      <c r="CE215" s="31"/>
      <c r="CF215" s="31"/>
      <c r="CG215" s="32">
        <f t="shared" si="117"/>
        <v>0</v>
      </c>
      <c r="CH215" s="32">
        <f t="shared" si="111"/>
        <v>0</v>
      </c>
      <c r="CI215" s="32">
        <f t="shared" si="118"/>
        <v>0</v>
      </c>
      <c r="CJ215" s="32"/>
      <c r="CK215" s="32"/>
      <c r="CL215" s="32"/>
    </row>
    <row r="216" spans="1:90" ht="16.149999999999999" customHeight="1" x14ac:dyDescent="0.2">
      <c r="A216" s="860"/>
      <c r="B216" s="911" t="s">
        <v>206</v>
      </c>
      <c r="C216" s="911"/>
      <c r="D216" s="386">
        <f t="shared" si="119"/>
        <v>0</v>
      </c>
      <c r="E216" s="453">
        <f t="shared" si="113"/>
        <v>0</v>
      </c>
      <c r="F216" s="454">
        <f t="shared" si="114"/>
        <v>0</v>
      </c>
      <c r="G216" s="455"/>
      <c r="H216" s="456"/>
      <c r="I216" s="457"/>
      <c r="J216" s="456"/>
      <c r="K216" s="457"/>
      <c r="L216" s="456"/>
      <c r="M216" s="457"/>
      <c r="N216" s="456"/>
      <c r="O216" s="457"/>
      <c r="P216" s="456"/>
      <c r="Q216" s="457"/>
      <c r="R216" s="456"/>
      <c r="S216" s="457"/>
      <c r="T216" s="456"/>
      <c r="U216" s="457"/>
      <c r="V216" s="458"/>
      <c r="W216" s="459"/>
      <c r="X216" s="460"/>
      <c r="Y216" s="460"/>
      <c r="Z216" s="460"/>
      <c r="AA216" s="225" t="str">
        <f t="shared" si="106"/>
        <v/>
      </c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8"/>
      <c r="BV216" s="3"/>
      <c r="BW216" s="3"/>
      <c r="CA216" s="31" t="str">
        <f t="shared" si="115"/>
        <v/>
      </c>
      <c r="CB216" s="31" t="str">
        <f t="shared" si="108"/>
        <v/>
      </c>
      <c r="CC216" s="31" t="str">
        <f t="shared" si="116"/>
        <v/>
      </c>
      <c r="CD216" s="31"/>
      <c r="CE216" s="31"/>
      <c r="CF216" s="31"/>
      <c r="CG216" s="32">
        <f t="shared" si="117"/>
        <v>0</v>
      </c>
      <c r="CH216" s="32">
        <f t="shared" si="111"/>
        <v>0</v>
      </c>
      <c r="CI216" s="32">
        <f t="shared" si="118"/>
        <v>0</v>
      </c>
      <c r="CJ216" s="32"/>
      <c r="CK216" s="32"/>
      <c r="CL216" s="32"/>
    </row>
    <row r="217" spans="1:90" ht="16.149999999999999" customHeight="1" x14ac:dyDescent="0.2">
      <c r="A217" s="860"/>
      <c r="B217" s="911" t="s">
        <v>207</v>
      </c>
      <c r="C217" s="911"/>
      <c r="D217" s="386">
        <f t="shared" si="119"/>
        <v>0</v>
      </c>
      <c r="E217" s="453">
        <f t="shared" si="113"/>
        <v>0</v>
      </c>
      <c r="F217" s="454">
        <f t="shared" si="114"/>
        <v>0</v>
      </c>
      <c r="G217" s="455"/>
      <c r="H217" s="456"/>
      <c r="I217" s="457"/>
      <c r="J217" s="456"/>
      <c r="K217" s="457"/>
      <c r="L217" s="456"/>
      <c r="M217" s="457"/>
      <c r="N217" s="456"/>
      <c r="O217" s="457"/>
      <c r="P217" s="456"/>
      <c r="Q217" s="457"/>
      <c r="R217" s="456"/>
      <c r="S217" s="457"/>
      <c r="T217" s="456"/>
      <c r="U217" s="457"/>
      <c r="V217" s="458"/>
      <c r="W217" s="459"/>
      <c r="X217" s="460"/>
      <c r="Y217" s="460"/>
      <c r="Z217" s="460"/>
      <c r="AA217" s="225" t="str">
        <f t="shared" si="106"/>
        <v/>
      </c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8"/>
      <c r="BV217" s="3"/>
      <c r="BW217" s="3"/>
      <c r="CA217" s="31" t="str">
        <f t="shared" si="115"/>
        <v/>
      </c>
      <c r="CB217" s="31" t="str">
        <f t="shared" si="108"/>
        <v/>
      </c>
      <c r="CC217" s="31" t="str">
        <f t="shared" si="116"/>
        <v/>
      </c>
      <c r="CD217" s="31"/>
      <c r="CE217" s="31"/>
      <c r="CF217" s="31"/>
      <c r="CG217" s="32">
        <f t="shared" si="117"/>
        <v>0</v>
      </c>
      <c r="CH217" s="32">
        <f t="shared" si="111"/>
        <v>0</v>
      </c>
      <c r="CI217" s="32">
        <f t="shared" si="118"/>
        <v>0</v>
      </c>
      <c r="CJ217" s="32"/>
      <c r="CK217" s="32"/>
      <c r="CL217" s="32"/>
    </row>
    <row r="218" spans="1:90" ht="16.149999999999999" customHeight="1" x14ac:dyDescent="0.2">
      <c r="A218" s="861"/>
      <c r="B218" s="912" t="s">
        <v>208</v>
      </c>
      <c r="C218" s="912"/>
      <c r="D218" s="461">
        <f t="shared" si="119"/>
        <v>0</v>
      </c>
      <c r="E218" s="462">
        <f t="shared" si="113"/>
        <v>0</v>
      </c>
      <c r="F218" s="463">
        <f t="shared" si="114"/>
        <v>0</v>
      </c>
      <c r="G218" s="438"/>
      <c r="H218" s="439"/>
      <c r="I218" s="440"/>
      <c r="J218" s="439"/>
      <c r="K218" s="440"/>
      <c r="L218" s="439"/>
      <c r="M218" s="440"/>
      <c r="N218" s="439"/>
      <c r="O218" s="440"/>
      <c r="P218" s="439"/>
      <c r="Q218" s="440"/>
      <c r="R218" s="439"/>
      <c r="S218" s="440"/>
      <c r="T218" s="439"/>
      <c r="U218" s="440"/>
      <c r="V218" s="441"/>
      <c r="W218" s="442"/>
      <c r="X218" s="443"/>
      <c r="Y218" s="443"/>
      <c r="Z218" s="443"/>
      <c r="AA218" s="225" t="str">
        <f t="shared" si="106"/>
        <v/>
      </c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8"/>
      <c r="BV218" s="3"/>
      <c r="BW218" s="3"/>
      <c r="CA218" s="31" t="str">
        <f t="shared" si="115"/>
        <v/>
      </c>
      <c r="CB218" s="31" t="str">
        <f t="shared" si="108"/>
        <v/>
      </c>
      <c r="CC218" s="31" t="str">
        <f t="shared" si="116"/>
        <v/>
      </c>
      <c r="CD218" s="31"/>
      <c r="CE218" s="31"/>
      <c r="CF218" s="31"/>
      <c r="CG218" s="32">
        <f t="shared" si="117"/>
        <v>0</v>
      </c>
      <c r="CH218" s="32">
        <f t="shared" si="111"/>
        <v>0</v>
      </c>
      <c r="CI218" s="32">
        <f t="shared" si="118"/>
        <v>0</v>
      </c>
      <c r="CJ218" s="32"/>
      <c r="CK218" s="32"/>
      <c r="CL218" s="32"/>
    </row>
    <row r="219" spans="1:90" ht="16.149999999999999" customHeight="1" x14ac:dyDescent="0.2">
      <c r="A219" s="859" t="s">
        <v>87</v>
      </c>
      <c r="B219" s="913" t="s">
        <v>205</v>
      </c>
      <c r="C219" s="913"/>
      <c r="D219" s="383">
        <f t="shared" si="119"/>
        <v>0</v>
      </c>
      <c r="E219" s="445">
        <f t="shared" si="113"/>
        <v>0</v>
      </c>
      <c r="F219" s="446">
        <f t="shared" si="114"/>
        <v>0</v>
      </c>
      <c r="G219" s="447"/>
      <c r="H219" s="448"/>
      <c r="I219" s="449"/>
      <c r="J219" s="448"/>
      <c r="K219" s="449"/>
      <c r="L219" s="448"/>
      <c r="M219" s="449"/>
      <c r="N219" s="448"/>
      <c r="O219" s="449"/>
      <c r="P219" s="448"/>
      <c r="Q219" s="449"/>
      <c r="R219" s="448"/>
      <c r="S219" s="449"/>
      <c r="T219" s="448"/>
      <c r="U219" s="449"/>
      <c r="V219" s="450"/>
      <c r="W219" s="451"/>
      <c r="X219" s="452"/>
      <c r="Y219" s="452"/>
      <c r="Z219" s="452"/>
      <c r="AA219" s="225" t="str">
        <f t="shared" si="106"/>
        <v/>
      </c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8"/>
      <c r="BV219" s="3"/>
      <c r="BW219" s="3"/>
      <c r="CA219" s="31" t="str">
        <f t="shared" si="115"/>
        <v/>
      </c>
      <c r="CB219" s="31" t="str">
        <f t="shared" si="108"/>
        <v/>
      </c>
      <c r="CC219" s="31" t="str">
        <f t="shared" si="116"/>
        <v/>
      </c>
      <c r="CD219" s="31"/>
      <c r="CE219" s="31"/>
      <c r="CF219" s="31"/>
      <c r="CG219" s="32">
        <f t="shared" si="117"/>
        <v>0</v>
      </c>
      <c r="CH219" s="32">
        <f t="shared" si="111"/>
        <v>0</v>
      </c>
      <c r="CI219" s="32">
        <f t="shared" si="118"/>
        <v>0</v>
      </c>
      <c r="CJ219" s="32"/>
      <c r="CK219" s="32"/>
      <c r="CL219" s="32"/>
    </row>
    <row r="220" spans="1:90" ht="16.149999999999999" customHeight="1" x14ac:dyDescent="0.2">
      <c r="A220" s="860"/>
      <c r="B220" s="911" t="s">
        <v>206</v>
      </c>
      <c r="C220" s="911"/>
      <c r="D220" s="386">
        <f t="shared" si="119"/>
        <v>0</v>
      </c>
      <c r="E220" s="453">
        <f t="shared" si="113"/>
        <v>0</v>
      </c>
      <c r="F220" s="454">
        <f t="shared" si="114"/>
        <v>0</v>
      </c>
      <c r="G220" s="455"/>
      <c r="H220" s="456"/>
      <c r="I220" s="457"/>
      <c r="J220" s="456"/>
      <c r="K220" s="457"/>
      <c r="L220" s="456"/>
      <c r="M220" s="457"/>
      <c r="N220" s="456"/>
      <c r="O220" s="457"/>
      <c r="P220" s="456"/>
      <c r="Q220" s="457"/>
      <c r="R220" s="456"/>
      <c r="S220" s="457"/>
      <c r="T220" s="456"/>
      <c r="U220" s="457"/>
      <c r="V220" s="458"/>
      <c r="W220" s="459"/>
      <c r="X220" s="460"/>
      <c r="Y220" s="460"/>
      <c r="Z220" s="460"/>
      <c r="AA220" s="225" t="str">
        <f t="shared" si="106"/>
        <v/>
      </c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8"/>
      <c r="BV220" s="3"/>
      <c r="BW220" s="3"/>
      <c r="CA220" s="31" t="str">
        <f t="shared" si="115"/>
        <v/>
      </c>
      <c r="CB220" s="31" t="str">
        <f t="shared" si="108"/>
        <v/>
      </c>
      <c r="CC220" s="31" t="str">
        <f t="shared" si="116"/>
        <v/>
      </c>
      <c r="CD220" s="31"/>
      <c r="CE220" s="31"/>
      <c r="CF220" s="31"/>
      <c r="CG220" s="32">
        <f t="shared" si="117"/>
        <v>0</v>
      </c>
      <c r="CH220" s="32">
        <f t="shared" si="111"/>
        <v>0</v>
      </c>
      <c r="CI220" s="32">
        <f t="shared" si="118"/>
        <v>0</v>
      </c>
      <c r="CJ220" s="32"/>
      <c r="CK220" s="32"/>
      <c r="CL220" s="32"/>
    </row>
    <row r="221" spans="1:90" ht="16.149999999999999" customHeight="1" x14ac:dyDescent="0.2">
      <c r="A221" s="860"/>
      <c r="B221" s="911" t="s">
        <v>207</v>
      </c>
      <c r="C221" s="911"/>
      <c r="D221" s="386">
        <f t="shared" si="119"/>
        <v>0</v>
      </c>
      <c r="E221" s="453">
        <f t="shared" si="113"/>
        <v>0</v>
      </c>
      <c r="F221" s="454">
        <f t="shared" si="114"/>
        <v>0</v>
      </c>
      <c r="G221" s="455"/>
      <c r="H221" s="456"/>
      <c r="I221" s="457"/>
      <c r="J221" s="456"/>
      <c r="K221" s="457"/>
      <c r="L221" s="456"/>
      <c r="M221" s="457"/>
      <c r="N221" s="456"/>
      <c r="O221" s="457"/>
      <c r="P221" s="456"/>
      <c r="Q221" s="457"/>
      <c r="R221" s="456"/>
      <c r="S221" s="457"/>
      <c r="T221" s="456"/>
      <c r="U221" s="457"/>
      <c r="V221" s="458"/>
      <c r="W221" s="459"/>
      <c r="X221" s="460"/>
      <c r="Y221" s="460"/>
      <c r="Z221" s="460"/>
      <c r="AA221" s="225" t="str">
        <f t="shared" si="106"/>
        <v/>
      </c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8"/>
      <c r="BV221" s="3"/>
      <c r="BW221" s="3"/>
      <c r="CA221" s="31" t="str">
        <f t="shared" si="115"/>
        <v/>
      </c>
      <c r="CB221" s="31" t="str">
        <f t="shared" si="108"/>
        <v/>
      </c>
      <c r="CC221" s="31" t="str">
        <f t="shared" si="116"/>
        <v/>
      </c>
      <c r="CD221" s="31"/>
      <c r="CE221" s="31"/>
      <c r="CF221" s="31"/>
      <c r="CG221" s="32">
        <f t="shared" si="117"/>
        <v>0</v>
      </c>
      <c r="CH221" s="32">
        <f t="shared" si="111"/>
        <v>0</v>
      </c>
      <c r="CI221" s="32">
        <f t="shared" si="118"/>
        <v>0</v>
      </c>
      <c r="CJ221" s="32"/>
      <c r="CK221" s="32"/>
      <c r="CL221" s="32"/>
    </row>
    <row r="222" spans="1:90" ht="16.149999999999999" customHeight="1" x14ac:dyDescent="0.2">
      <c r="A222" s="861"/>
      <c r="B222" s="912" t="s">
        <v>208</v>
      </c>
      <c r="C222" s="912"/>
      <c r="D222" s="461">
        <f t="shared" si="119"/>
        <v>0</v>
      </c>
      <c r="E222" s="462">
        <f t="shared" si="113"/>
        <v>0</v>
      </c>
      <c r="F222" s="463">
        <f t="shared" si="114"/>
        <v>0</v>
      </c>
      <c r="G222" s="438"/>
      <c r="H222" s="439"/>
      <c r="I222" s="440"/>
      <c r="J222" s="439"/>
      <c r="K222" s="440"/>
      <c r="L222" s="439"/>
      <c r="M222" s="440"/>
      <c r="N222" s="439"/>
      <c r="O222" s="440"/>
      <c r="P222" s="439"/>
      <c r="Q222" s="440"/>
      <c r="R222" s="439"/>
      <c r="S222" s="440"/>
      <c r="T222" s="439"/>
      <c r="U222" s="440"/>
      <c r="V222" s="441"/>
      <c r="W222" s="442"/>
      <c r="X222" s="443"/>
      <c r="Y222" s="443"/>
      <c r="Z222" s="443"/>
      <c r="AA222" s="225" t="str">
        <f t="shared" si="106"/>
        <v/>
      </c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8"/>
      <c r="BV222" s="3"/>
      <c r="BW222" s="3"/>
      <c r="CA222" s="31" t="str">
        <f t="shared" si="115"/>
        <v/>
      </c>
      <c r="CB222" s="31" t="str">
        <f t="shared" si="108"/>
        <v/>
      </c>
      <c r="CC222" s="31" t="str">
        <f t="shared" si="116"/>
        <v/>
      </c>
      <c r="CD222" s="31"/>
      <c r="CE222" s="31"/>
      <c r="CF222" s="31"/>
      <c r="CG222" s="32">
        <f t="shared" si="117"/>
        <v>0</v>
      </c>
      <c r="CH222" s="32">
        <f t="shared" si="111"/>
        <v>0</v>
      </c>
      <c r="CI222" s="32">
        <f t="shared" si="118"/>
        <v>0</v>
      </c>
      <c r="CJ222" s="32"/>
      <c r="CK222" s="32"/>
      <c r="CL222" s="32"/>
    </row>
    <row r="223" spans="1:90" ht="16.149999999999999" customHeight="1" x14ac:dyDescent="0.2">
      <c r="A223" s="903" t="s">
        <v>89</v>
      </c>
      <c r="B223" s="905" t="s">
        <v>205</v>
      </c>
      <c r="C223" s="906"/>
      <c r="D223" s="502">
        <f t="shared" si="119"/>
        <v>0</v>
      </c>
      <c r="E223" s="503">
        <f t="shared" si="113"/>
        <v>0</v>
      </c>
      <c r="F223" s="504">
        <f t="shared" si="114"/>
        <v>0</v>
      </c>
      <c r="G223" s="505"/>
      <c r="H223" s="506"/>
      <c r="I223" s="507"/>
      <c r="J223" s="506"/>
      <c r="K223" s="507"/>
      <c r="L223" s="506"/>
      <c r="M223" s="507"/>
      <c r="N223" s="506"/>
      <c r="O223" s="507"/>
      <c r="P223" s="506"/>
      <c r="Q223" s="507"/>
      <c r="R223" s="506"/>
      <c r="S223" s="507"/>
      <c r="T223" s="506"/>
      <c r="U223" s="507"/>
      <c r="V223" s="508"/>
      <c r="W223" s="509"/>
      <c r="X223" s="510"/>
      <c r="Y223" s="510"/>
      <c r="Z223" s="452"/>
      <c r="AA223" s="225" t="str">
        <f t="shared" si="106"/>
        <v/>
      </c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8"/>
      <c r="BV223" s="3"/>
      <c r="BW223" s="3"/>
      <c r="CA223" s="31" t="str">
        <f t="shared" si="115"/>
        <v/>
      </c>
      <c r="CB223" s="31" t="str">
        <f t="shared" si="108"/>
        <v/>
      </c>
      <c r="CC223" s="31" t="str">
        <f t="shared" si="116"/>
        <v/>
      </c>
      <c r="CD223" s="31"/>
      <c r="CE223" s="31"/>
      <c r="CF223" s="31"/>
      <c r="CG223" s="32">
        <f t="shared" si="117"/>
        <v>0</v>
      </c>
      <c r="CH223" s="32">
        <f t="shared" si="111"/>
        <v>0</v>
      </c>
      <c r="CI223" s="32">
        <f t="shared" si="118"/>
        <v>0</v>
      </c>
      <c r="CJ223" s="32"/>
      <c r="CK223" s="32"/>
      <c r="CL223" s="32"/>
    </row>
    <row r="224" spans="1:90" ht="16.149999999999999" customHeight="1" x14ac:dyDescent="0.2">
      <c r="A224" s="904"/>
      <c r="B224" s="905" t="s">
        <v>206</v>
      </c>
      <c r="C224" s="906"/>
      <c r="D224" s="511">
        <f t="shared" si="119"/>
        <v>0</v>
      </c>
      <c r="E224" s="503">
        <f t="shared" si="113"/>
        <v>0</v>
      </c>
      <c r="F224" s="512">
        <f t="shared" si="114"/>
        <v>0</v>
      </c>
      <c r="G224" s="513"/>
      <c r="H224" s="514"/>
      <c r="I224" s="515"/>
      <c r="J224" s="514"/>
      <c r="K224" s="515"/>
      <c r="L224" s="514"/>
      <c r="M224" s="515"/>
      <c r="N224" s="514"/>
      <c r="O224" s="515"/>
      <c r="P224" s="514"/>
      <c r="Q224" s="515"/>
      <c r="R224" s="514"/>
      <c r="S224" s="515"/>
      <c r="T224" s="514"/>
      <c r="U224" s="515"/>
      <c r="V224" s="508"/>
      <c r="W224" s="516"/>
      <c r="X224" s="510"/>
      <c r="Y224" s="510"/>
      <c r="Z224" s="460"/>
      <c r="AA224" s="225" t="str">
        <f t="shared" si="106"/>
        <v/>
      </c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8"/>
      <c r="BV224" s="3"/>
      <c r="BW224" s="3"/>
      <c r="CA224" s="31" t="str">
        <f t="shared" si="115"/>
        <v/>
      </c>
      <c r="CB224" s="31" t="str">
        <f t="shared" si="108"/>
        <v/>
      </c>
      <c r="CC224" s="31" t="str">
        <f t="shared" si="116"/>
        <v/>
      </c>
      <c r="CD224" s="31"/>
      <c r="CE224" s="31"/>
      <c r="CF224" s="31"/>
      <c r="CG224" s="32">
        <f t="shared" si="117"/>
        <v>0</v>
      </c>
      <c r="CH224" s="32">
        <f t="shared" si="111"/>
        <v>0</v>
      </c>
      <c r="CI224" s="32">
        <f t="shared" si="118"/>
        <v>0</v>
      </c>
      <c r="CJ224" s="32"/>
      <c r="CK224" s="32"/>
      <c r="CL224" s="32"/>
    </row>
    <row r="225" spans="1:90" ht="16.149999999999999" customHeight="1" x14ac:dyDescent="0.2">
      <c r="A225" s="904"/>
      <c r="B225" s="905" t="s">
        <v>207</v>
      </c>
      <c r="C225" s="906"/>
      <c r="D225" s="511">
        <f t="shared" si="119"/>
        <v>0</v>
      </c>
      <c r="E225" s="503">
        <f t="shared" si="113"/>
        <v>0</v>
      </c>
      <c r="F225" s="512">
        <f t="shared" si="114"/>
        <v>0</v>
      </c>
      <c r="G225" s="513"/>
      <c r="H225" s="514"/>
      <c r="I225" s="515"/>
      <c r="J225" s="514"/>
      <c r="K225" s="515"/>
      <c r="L225" s="514"/>
      <c r="M225" s="515"/>
      <c r="N225" s="514"/>
      <c r="O225" s="515"/>
      <c r="P225" s="514"/>
      <c r="Q225" s="515"/>
      <c r="R225" s="514"/>
      <c r="S225" s="515"/>
      <c r="T225" s="514"/>
      <c r="U225" s="515"/>
      <c r="V225" s="508"/>
      <c r="W225" s="516"/>
      <c r="X225" s="510"/>
      <c r="Y225" s="510"/>
      <c r="Z225" s="460"/>
      <c r="AA225" s="225" t="str">
        <f t="shared" si="106"/>
        <v/>
      </c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8"/>
      <c r="BV225" s="3"/>
      <c r="BW225" s="3"/>
      <c r="CA225" s="31" t="str">
        <f>IF(CG225=1,"* El número de pacientes de 60 años NO DEBE Ser mayor a lo registrado en el grupo Etario 20-64 años. ","")</f>
        <v/>
      </c>
      <c r="CB225" s="31" t="str">
        <f>IF(CH225=1,"* La consulta pertinente NO DEBE ser mayor al Total registrado. ","")</f>
        <v/>
      </c>
      <c r="CC225" s="31" t="str">
        <f>IF(AND(D225&lt;&gt;0,W225=""),"* Recuerde que las Embarazadas deben ser incluídas en el ingreso por rango Etario (Digite CEROS si no tiene). ",IF(F225&lt;W225,"* Las Embarazadas NO DEBEN ser mayor al total de Mujeres. ",""))</f>
        <v/>
      </c>
      <c r="CD225" s="31"/>
      <c r="CE225" s="31"/>
      <c r="CF225" s="31"/>
      <c r="CG225" s="32">
        <f>IF((S225+T225)&lt;X225,1,0)</f>
        <v>0</v>
      </c>
      <c r="CH225" s="32">
        <f>IF(D225&lt;Y225,1,0)</f>
        <v>0</v>
      </c>
      <c r="CI225" s="32">
        <f>IF(AND(D225&lt;&gt;0,W225=""),1,IF(F225&lt;W225,1,0))</f>
        <v>0</v>
      </c>
      <c r="CJ225" s="32"/>
      <c r="CK225" s="32"/>
      <c r="CL225" s="32"/>
    </row>
    <row r="226" spans="1:90" ht="16.149999999999999" customHeight="1" thickBot="1" x14ac:dyDescent="0.25">
      <c r="A226" s="904"/>
      <c r="B226" s="905" t="s">
        <v>208</v>
      </c>
      <c r="C226" s="906"/>
      <c r="D226" s="517">
        <f t="shared" si="119"/>
        <v>0</v>
      </c>
      <c r="E226" s="518">
        <f t="shared" si="113"/>
        <v>0</v>
      </c>
      <c r="F226" s="519">
        <f t="shared" si="114"/>
        <v>0</v>
      </c>
      <c r="G226" s="520"/>
      <c r="H226" s="521"/>
      <c r="I226" s="522"/>
      <c r="J226" s="521"/>
      <c r="K226" s="522"/>
      <c r="L226" s="521"/>
      <c r="M226" s="522"/>
      <c r="N226" s="521"/>
      <c r="O226" s="522"/>
      <c r="P226" s="521"/>
      <c r="Q226" s="522"/>
      <c r="R226" s="521"/>
      <c r="S226" s="522"/>
      <c r="T226" s="521"/>
      <c r="U226" s="520"/>
      <c r="V226" s="523"/>
      <c r="W226" s="524"/>
      <c r="X226" s="525"/>
      <c r="Y226" s="525"/>
      <c r="Z226" s="526"/>
      <c r="AA226" s="225" t="str">
        <f t="shared" si="106"/>
        <v/>
      </c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8"/>
      <c r="BV226" s="3"/>
      <c r="BW226" s="3"/>
      <c r="CA226" s="31" t="str">
        <f t="shared" ref="CA226" si="120">IF(CG226=1,"* El número de pacientes de 60 años NO DEBE Ser mayor a lo registrado en el grupo Etario 20-64 años. ","")</f>
        <v/>
      </c>
      <c r="CB226" s="31" t="str">
        <f t="shared" ref="CB226" si="121">IF(CH226=1,"* La consulta pertinente NO DEBE ser mayor al Total registrado. ","")</f>
        <v/>
      </c>
      <c r="CC226" s="31" t="str">
        <f t="shared" ref="CC226" si="122">IF(AND(D226&lt;&gt;0,W226=""),"* Recuerde que las Embarazadas deben ser incluídas en el ingreso por rango Etario (Digite CEROS si no tiene). ",IF(F226&lt;W226,"* Las Embarazadas NO DEBEN ser mayor al total de Mujeres. ",""))</f>
        <v/>
      </c>
      <c r="CD226" s="31"/>
      <c r="CE226" s="31"/>
      <c r="CF226" s="31"/>
      <c r="CG226" s="32">
        <f t="shared" ref="CG226" si="123">IF((S226+T226)&lt;X226,1,0)</f>
        <v>0</v>
      </c>
      <c r="CH226" s="32">
        <f t="shared" ref="CH226" si="124">IF(D226&lt;Y226,1,0)</f>
        <v>0</v>
      </c>
      <c r="CI226" s="32">
        <f t="shared" ref="CI226" si="125">IF(AND(D226&lt;&gt;0,W226=""),1,IF(F226&lt;W226,1,0))</f>
        <v>0</v>
      </c>
      <c r="CJ226" s="32"/>
      <c r="CK226" s="32"/>
      <c r="CL226" s="32"/>
    </row>
    <row r="227" spans="1:90" ht="16.149999999999999" customHeight="1" thickTop="1" x14ac:dyDescent="0.2">
      <c r="A227" s="907" t="s">
        <v>4</v>
      </c>
      <c r="B227" s="910" t="s">
        <v>205</v>
      </c>
      <c r="C227" s="910"/>
      <c r="D227" s="527">
        <f>SUM(E227+F227)</f>
        <v>643</v>
      </c>
      <c r="E227" s="528">
        <f t="shared" si="113"/>
        <v>254</v>
      </c>
      <c r="F227" s="529">
        <f t="shared" si="113"/>
        <v>389</v>
      </c>
      <c r="G227" s="530">
        <f t="shared" ref="G227:L230" si="126">SUM(G179+G183+G187+G191+G195+G199+G203+G215+G219+G223)</f>
        <v>21</v>
      </c>
      <c r="H227" s="529">
        <f t="shared" si="126"/>
        <v>17</v>
      </c>
      <c r="I227" s="530">
        <f t="shared" si="126"/>
        <v>2</v>
      </c>
      <c r="J227" s="529">
        <f t="shared" si="126"/>
        <v>5</v>
      </c>
      <c r="K227" s="530">
        <f t="shared" si="126"/>
        <v>7</v>
      </c>
      <c r="L227" s="529">
        <f t="shared" si="126"/>
        <v>7</v>
      </c>
      <c r="M227" s="530">
        <f>SUM(M179+M183+M187+M191+M195+M199+M203+M207+M211+M215+M219+M223)</f>
        <v>19</v>
      </c>
      <c r="N227" s="529">
        <f t="shared" ref="N227:R227" si="127">SUM(N179+N183+N187+N191+N195+N199+N203+N207+N211+N215+N219+N223)</f>
        <v>17</v>
      </c>
      <c r="O227" s="530">
        <f t="shared" si="127"/>
        <v>58</v>
      </c>
      <c r="P227" s="529">
        <f t="shared" si="127"/>
        <v>73</v>
      </c>
      <c r="Q227" s="530">
        <f t="shared" si="127"/>
        <v>83</v>
      </c>
      <c r="R227" s="529">
        <f t="shared" si="127"/>
        <v>105</v>
      </c>
      <c r="S227" s="530">
        <f t="shared" ref="S227:V230" si="128">SUM(S179+S183+S187+S195+S199+S203+S207+S211+S215+S219+S223)</f>
        <v>55</v>
      </c>
      <c r="T227" s="529">
        <f t="shared" si="128"/>
        <v>140</v>
      </c>
      <c r="U227" s="530">
        <f t="shared" si="128"/>
        <v>9</v>
      </c>
      <c r="V227" s="531">
        <f t="shared" si="128"/>
        <v>25</v>
      </c>
      <c r="W227" s="530">
        <f t="shared" ref="W227:X230" si="129">SUM(W179+W183+W187+W195+W203+W207+W211+W215+W219+W223)</f>
        <v>11</v>
      </c>
      <c r="X227" s="532">
        <f t="shared" si="129"/>
        <v>3</v>
      </c>
      <c r="Y227" s="532">
        <f t="shared" ref="Y227:Z230" si="130">SUM(Y179+Y183+Y187+Y195+Y203+Y207+Y211+Y215+Y219+Y223)</f>
        <v>0</v>
      </c>
      <c r="Z227" s="529">
        <f t="shared" si="130"/>
        <v>0</v>
      </c>
      <c r="AA227" s="273" t="s">
        <v>215</v>
      </c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BV227" s="3"/>
      <c r="BW227" s="3"/>
      <c r="CG227" s="13"/>
      <c r="CH227" s="13"/>
      <c r="CI227" s="13"/>
      <c r="CJ227" s="13"/>
      <c r="CK227" s="13"/>
      <c r="CL227" s="13"/>
    </row>
    <row r="228" spans="1:90" ht="16.149999999999999" customHeight="1" x14ac:dyDescent="0.2">
      <c r="A228" s="908"/>
      <c r="B228" s="911" t="s">
        <v>206</v>
      </c>
      <c r="C228" s="911"/>
      <c r="D228" s="386">
        <f>SUM(E228+F228)</f>
        <v>475</v>
      </c>
      <c r="E228" s="533">
        <f t="shared" ref="E228:F230" si="131">SUM(G228+I228+K228+M228+O228+Q228+S228+U228)</f>
        <v>160</v>
      </c>
      <c r="F228" s="534">
        <f>SUM(H228+J228+L228+N228+P228+R228+T228+V228)</f>
        <v>315</v>
      </c>
      <c r="G228" s="535">
        <f t="shared" si="126"/>
        <v>21</v>
      </c>
      <c r="H228" s="534">
        <f>SUM(H180+H184+H188+H192+H196+H200+H204+H216+H220+H224)</f>
        <v>16</v>
      </c>
      <c r="I228" s="535">
        <f t="shared" si="126"/>
        <v>1</v>
      </c>
      <c r="J228" s="534">
        <f>SUM(J180+J184+J188+J192+J196+J200+J204+J216+J220+J224)</f>
        <v>2</v>
      </c>
      <c r="K228" s="535">
        <f t="shared" si="126"/>
        <v>4</v>
      </c>
      <c r="L228" s="534">
        <f>SUM(L180+L184+L188+L192+L196+L200+L204+L216+L220+L224)</f>
        <v>1</v>
      </c>
      <c r="M228" s="535">
        <f t="shared" ref="M228:R230" si="132">SUM(M180+M184+M188+M192+M196+M200+M204+M208+M212+M216+M220+M224)</f>
        <v>7</v>
      </c>
      <c r="N228" s="534">
        <f t="shared" si="132"/>
        <v>6</v>
      </c>
      <c r="O228" s="535">
        <f t="shared" si="132"/>
        <v>14</v>
      </c>
      <c r="P228" s="534">
        <f t="shared" si="132"/>
        <v>27</v>
      </c>
      <c r="Q228" s="535">
        <f t="shared" si="132"/>
        <v>26</v>
      </c>
      <c r="R228" s="534">
        <f t="shared" si="132"/>
        <v>25</v>
      </c>
      <c r="S228" s="535">
        <f t="shared" si="128"/>
        <v>74</v>
      </c>
      <c r="T228" s="534">
        <f t="shared" si="128"/>
        <v>204</v>
      </c>
      <c r="U228" s="535">
        <f t="shared" si="128"/>
        <v>13</v>
      </c>
      <c r="V228" s="536">
        <f t="shared" si="128"/>
        <v>34</v>
      </c>
      <c r="W228" s="535">
        <f t="shared" si="129"/>
        <v>11</v>
      </c>
      <c r="X228" s="533">
        <f t="shared" si="129"/>
        <v>2</v>
      </c>
      <c r="Y228" s="533">
        <f t="shared" si="130"/>
        <v>0</v>
      </c>
      <c r="Z228" s="534">
        <f t="shared" si="130"/>
        <v>0</v>
      </c>
      <c r="AA228" s="273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BV228" s="3"/>
      <c r="BW228" s="3"/>
      <c r="CG228" s="13"/>
      <c r="CH228" s="13"/>
      <c r="CI228" s="13"/>
      <c r="CJ228" s="13"/>
      <c r="CK228" s="13"/>
      <c r="CL228" s="13"/>
    </row>
    <row r="229" spans="1:90" ht="16.149999999999999" customHeight="1" x14ac:dyDescent="0.2">
      <c r="A229" s="908"/>
      <c r="B229" s="911" t="s">
        <v>207</v>
      </c>
      <c r="C229" s="911"/>
      <c r="D229" s="386">
        <f>SUM(E229+F229)</f>
        <v>238</v>
      </c>
      <c r="E229" s="533">
        <f t="shared" si="131"/>
        <v>77</v>
      </c>
      <c r="F229" s="534">
        <f t="shared" si="131"/>
        <v>161</v>
      </c>
      <c r="G229" s="535">
        <f t="shared" ref="G229:G230" si="133">SUM(G181+G185+G189+G193+G197+G201+G205+G217+G221+G225)</f>
        <v>11</v>
      </c>
      <c r="H229" s="534">
        <f>SUM(H181+H185+H189+H193+H197+H201+H205+H217+H221+H225)</f>
        <v>13</v>
      </c>
      <c r="I229" s="535">
        <f t="shared" si="126"/>
        <v>1</v>
      </c>
      <c r="J229" s="534">
        <f>SUM(J181+J185+J189+J193+J197+J201+J205+J217+J221+J225)</f>
        <v>2</v>
      </c>
      <c r="K229" s="535">
        <f t="shared" si="126"/>
        <v>1</v>
      </c>
      <c r="L229" s="534">
        <f>SUM(L181+L185+L189+L193+L197+L201+L205+L217+L221+L225)</f>
        <v>2</v>
      </c>
      <c r="M229" s="535">
        <f t="shared" si="132"/>
        <v>6</v>
      </c>
      <c r="N229" s="534">
        <f t="shared" si="132"/>
        <v>3</v>
      </c>
      <c r="O229" s="535">
        <f t="shared" si="132"/>
        <v>6</v>
      </c>
      <c r="P229" s="534">
        <f t="shared" si="132"/>
        <v>10</v>
      </c>
      <c r="Q229" s="535">
        <f t="shared" si="132"/>
        <v>18</v>
      </c>
      <c r="R229" s="534">
        <f t="shared" si="132"/>
        <v>25</v>
      </c>
      <c r="S229" s="535">
        <f t="shared" si="128"/>
        <v>30</v>
      </c>
      <c r="T229" s="534">
        <f t="shared" si="128"/>
        <v>92</v>
      </c>
      <c r="U229" s="535">
        <f t="shared" si="128"/>
        <v>4</v>
      </c>
      <c r="V229" s="536">
        <f t="shared" si="128"/>
        <v>14</v>
      </c>
      <c r="W229" s="535">
        <f t="shared" si="129"/>
        <v>11</v>
      </c>
      <c r="X229" s="533">
        <f t="shared" si="129"/>
        <v>2</v>
      </c>
      <c r="Y229" s="533">
        <f t="shared" si="130"/>
        <v>0</v>
      </c>
      <c r="Z229" s="534">
        <f t="shared" si="130"/>
        <v>0</v>
      </c>
      <c r="AA229" s="273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BV229" s="3"/>
      <c r="BW229" s="3"/>
      <c r="CG229" s="13"/>
      <c r="CH229" s="13"/>
      <c r="CI229" s="13"/>
      <c r="CJ229" s="13"/>
      <c r="CK229" s="13"/>
      <c r="CL229" s="13"/>
    </row>
    <row r="230" spans="1:90" ht="16.149999999999999" customHeight="1" x14ac:dyDescent="0.2">
      <c r="A230" s="909"/>
      <c r="B230" s="912" t="s">
        <v>208</v>
      </c>
      <c r="C230" s="912"/>
      <c r="D230" s="461">
        <f>SUM(E230+F230)</f>
        <v>167</v>
      </c>
      <c r="E230" s="537">
        <f t="shared" si="131"/>
        <v>45</v>
      </c>
      <c r="F230" s="538">
        <f>SUM(H230+J230+L230+N230+P230+R230+T230+V230)</f>
        <v>122</v>
      </c>
      <c r="G230" s="539">
        <f t="shared" si="133"/>
        <v>6</v>
      </c>
      <c r="H230" s="538">
        <f>SUM(H182+H186+H190+H194+H198+H202+H206+H218+H222+H226)</f>
        <v>5</v>
      </c>
      <c r="I230" s="539">
        <f t="shared" si="126"/>
        <v>2</v>
      </c>
      <c r="J230" s="538">
        <f>SUM(J182+J186+J190+J194+J198+J202+J206+J218+J222+J226)</f>
        <v>2</v>
      </c>
      <c r="K230" s="539">
        <f t="shared" si="126"/>
        <v>4</v>
      </c>
      <c r="L230" s="538">
        <f>SUM(L182+L186+L190+L194+L198+L202+L206+L218+L222+L226)</f>
        <v>1</v>
      </c>
      <c r="M230" s="539">
        <f t="shared" si="132"/>
        <v>4</v>
      </c>
      <c r="N230" s="538">
        <f t="shared" si="132"/>
        <v>2</v>
      </c>
      <c r="O230" s="539">
        <f t="shared" si="132"/>
        <v>5</v>
      </c>
      <c r="P230" s="538">
        <f t="shared" si="132"/>
        <v>7</v>
      </c>
      <c r="Q230" s="539">
        <f t="shared" si="132"/>
        <v>6</v>
      </c>
      <c r="R230" s="538">
        <f t="shared" si="132"/>
        <v>10</v>
      </c>
      <c r="S230" s="539">
        <f t="shared" si="128"/>
        <v>17</v>
      </c>
      <c r="T230" s="538">
        <f t="shared" si="128"/>
        <v>75</v>
      </c>
      <c r="U230" s="539">
        <f t="shared" si="128"/>
        <v>1</v>
      </c>
      <c r="V230" s="540">
        <f>SUM(V182+V186+V190+V198+V202+V206+V210+V214+V218+V222+V226)</f>
        <v>20</v>
      </c>
      <c r="W230" s="541">
        <f t="shared" si="129"/>
        <v>6</v>
      </c>
      <c r="X230" s="537">
        <f t="shared" si="129"/>
        <v>1</v>
      </c>
      <c r="Y230" s="537">
        <f t="shared" si="130"/>
        <v>0</v>
      </c>
      <c r="Z230" s="538">
        <f t="shared" si="130"/>
        <v>0</v>
      </c>
      <c r="AA230" s="273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BV230" s="3"/>
      <c r="BW230" s="3"/>
      <c r="CG230" s="13"/>
      <c r="CH230" s="13"/>
      <c r="CI230" s="13"/>
      <c r="CJ230" s="13"/>
      <c r="CK230" s="13"/>
      <c r="CL230" s="13"/>
    </row>
    <row r="231" spans="1:90" ht="31.9" customHeight="1" x14ac:dyDescent="0.2">
      <c r="A231" s="236" t="s">
        <v>216</v>
      </c>
      <c r="B231" s="123"/>
      <c r="C231" s="123"/>
      <c r="D231" s="124"/>
      <c r="E231" s="124"/>
      <c r="F231" s="124"/>
      <c r="G231" s="124"/>
      <c r="H231" s="124"/>
      <c r="I231" s="124"/>
      <c r="BV231" s="3"/>
      <c r="BW231" s="3"/>
      <c r="CG231" s="13"/>
      <c r="CH231" s="13"/>
      <c r="CI231" s="13"/>
      <c r="CJ231" s="13"/>
      <c r="CK231" s="13"/>
      <c r="CL231" s="13"/>
    </row>
    <row r="232" spans="1:90" ht="16.149999999999999" customHeight="1" x14ac:dyDescent="0.2">
      <c r="A232" s="885" t="s">
        <v>31</v>
      </c>
      <c r="B232" s="886"/>
      <c r="C232" s="887"/>
      <c r="D232" s="894" t="s">
        <v>4</v>
      </c>
      <c r="E232" s="895"/>
      <c r="F232" s="896"/>
      <c r="G232" s="862" t="s">
        <v>56</v>
      </c>
      <c r="H232" s="900"/>
      <c r="I232" s="900"/>
      <c r="J232" s="900"/>
      <c r="K232" s="900"/>
      <c r="L232" s="900"/>
      <c r="M232" s="900"/>
      <c r="N232" s="901"/>
      <c r="O232" s="896" t="s">
        <v>6</v>
      </c>
      <c r="P232" s="859" t="s">
        <v>7</v>
      </c>
      <c r="BV232" s="3"/>
      <c r="BW232" s="3"/>
      <c r="CG232" s="13"/>
      <c r="CH232" s="13"/>
      <c r="CI232" s="13"/>
      <c r="CJ232" s="13"/>
      <c r="CK232" s="13"/>
      <c r="CL232" s="13"/>
    </row>
    <row r="233" spans="1:90" ht="16.149999999999999" customHeight="1" x14ac:dyDescent="0.2">
      <c r="A233" s="888"/>
      <c r="B233" s="889"/>
      <c r="C233" s="890"/>
      <c r="D233" s="897"/>
      <c r="E233" s="898"/>
      <c r="F233" s="899"/>
      <c r="G233" s="859" t="s">
        <v>186</v>
      </c>
      <c r="H233" s="859" t="s">
        <v>17</v>
      </c>
      <c r="I233" s="859" t="s">
        <v>198</v>
      </c>
      <c r="J233" s="859" t="s">
        <v>57</v>
      </c>
      <c r="K233" s="859" t="s">
        <v>199</v>
      </c>
      <c r="L233" s="859" t="s">
        <v>217</v>
      </c>
      <c r="M233" s="859" t="s">
        <v>21</v>
      </c>
      <c r="N233" s="877" t="s">
        <v>22</v>
      </c>
      <c r="O233" s="902"/>
      <c r="P233" s="860"/>
      <c r="BV233" s="3"/>
      <c r="BW233" s="3"/>
      <c r="CG233" s="13"/>
      <c r="CH233" s="13"/>
      <c r="CI233" s="13"/>
      <c r="CJ233" s="13"/>
      <c r="CK233" s="13"/>
      <c r="CL233" s="13"/>
    </row>
    <row r="234" spans="1:90" ht="16.149999999999999" customHeight="1" x14ac:dyDescent="0.2">
      <c r="A234" s="891"/>
      <c r="B234" s="892"/>
      <c r="C234" s="893"/>
      <c r="D234" s="591" t="s">
        <v>23</v>
      </c>
      <c r="E234" s="591" t="s">
        <v>24</v>
      </c>
      <c r="F234" s="589" t="s">
        <v>25</v>
      </c>
      <c r="G234" s="861"/>
      <c r="H234" s="861"/>
      <c r="I234" s="861"/>
      <c r="J234" s="861"/>
      <c r="K234" s="861"/>
      <c r="L234" s="861"/>
      <c r="M234" s="861"/>
      <c r="N234" s="878"/>
      <c r="O234" s="899"/>
      <c r="P234" s="861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BV234" s="3"/>
      <c r="BW234" s="3"/>
      <c r="CG234" s="13"/>
      <c r="CH234" s="13"/>
      <c r="CI234" s="13"/>
      <c r="CJ234" s="13"/>
      <c r="CK234" s="13"/>
      <c r="CL234" s="13"/>
    </row>
    <row r="235" spans="1:90" ht="16.149999999999999" customHeight="1" x14ac:dyDescent="0.2">
      <c r="A235" s="879" t="s">
        <v>38</v>
      </c>
      <c r="B235" s="880"/>
      <c r="C235" s="881"/>
      <c r="D235" s="427">
        <f>SUM(G235:N235)</f>
        <v>0</v>
      </c>
      <c r="E235" s="243"/>
      <c r="F235" s="243"/>
      <c r="G235" s="113"/>
      <c r="H235" s="113"/>
      <c r="I235" s="113"/>
      <c r="J235" s="113"/>
      <c r="K235" s="113"/>
      <c r="L235" s="113"/>
      <c r="M235" s="113"/>
      <c r="N235" s="544"/>
      <c r="O235" s="114"/>
      <c r="P235" s="326"/>
      <c r="Q235" s="225" t="str">
        <f>CA235&amp;CB235&amp;CC235</f>
        <v/>
      </c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8"/>
      <c r="AD235" s="8"/>
      <c r="BV235" s="3"/>
      <c r="BW235" s="3"/>
      <c r="CA235" s="31" t="str">
        <f t="shared" ref="CA235:CA240" si="134">IF(CG235=1,"* La suma de los sexos NO DEBE ser diferente al Total. ","")</f>
        <v/>
      </c>
      <c r="CB235" s="31" t="str">
        <f>IF(CH235=1,"* Las actividades de 60 años NO DEBE ser mayor que el de 20-64 Años. ","")</f>
        <v/>
      </c>
      <c r="CC235" s="31" t="str">
        <f>IF(AND(D235&lt;&gt;0,O235=""),"* Recuerde que las Embarazadas deben ser incluídas en el ingreso por rango Etario (Digite CEROS si no tiene). ",IF(F235&lt;O235,"* Las Embarazadas NO DEBEN ser mayor al total de Mujeres. ",""))</f>
        <v/>
      </c>
      <c r="CG235" s="32">
        <f>IF(D235&lt;&gt;(E235+F235),1,0)</f>
        <v>0</v>
      </c>
      <c r="CH235" s="32">
        <f>IF(M235&lt;P235,1,0)</f>
        <v>0</v>
      </c>
      <c r="CI235" s="32">
        <f>IF(AND(D235&lt;&gt;0,O235=""),1,IF(F235&lt;O235,1,0))</f>
        <v>0</v>
      </c>
      <c r="CJ235" s="13"/>
      <c r="CK235" s="13"/>
      <c r="CL235" s="13"/>
    </row>
    <row r="236" spans="1:90" ht="16.149999999999999" customHeight="1" x14ac:dyDescent="0.2">
      <c r="A236" s="882" t="s">
        <v>218</v>
      </c>
      <c r="B236" s="883"/>
      <c r="C236" s="884"/>
      <c r="D236" s="545">
        <f>SUM(G236:N236)</f>
        <v>0</v>
      </c>
      <c r="E236" s="38"/>
      <c r="F236" s="113"/>
      <c r="G236" s="33"/>
      <c r="H236" s="33"/>
      <c r="I236" s="33"/>
      <c r="J236" s="33"/>
      <c r="K236" s="33"/>
      <c r="L236" s="33"/>
      <c r="M236" s="33"/>
      <c r="N236" s="284"/>
      <c r="O236" s="34"/>
      <c r="P236" s="38"/>
      <c r="Q236" s="225" t="str">
        <f t="shared" ref="Q236:Q240" si="135">CA236&amp;CB236&amp;CC236</f>
        <v/>
      </c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8"/>
      <c r="AD236" s="8"/>
      <c r="BV236" s="3"/>
      <c r="BW236" s="3"/>
      <c r="CA236" s="31" t="str">
        <f t="shared" si="134"/>
        <v/>
      </c>
      <c r="CB236" s="31" t="str">
        <f t="shared" ref="CB236:CB240" si="136">IF(CH236=1,"* Las actividades de 60 años NO DEBE ser mayor que el de 20-64 Años. ","")</f>
        <v/>
      </c>
      <c r="CC236" s="31" t="str">
        <f t="shared" ref="CC236:CC240" si="137">IF(AND(D236&lt;&gt;0,O236=""),"* Recuerde que las Embarazadas deben ser incluídas en el ingreso por rango Etario (Digite CEROS si no tiene). ",IF(F236&lt;O236,"* Las Embarazadas NO DEBEN ser mayor al total de Mujeres. ",""))</f>
        <v/>
      </c>
      <c r="CG236" s="32">
        <f t="shared" ref="CG236:CG240" si="138">IF(D236&lt;&gt;(E236+F236),1,0)</f>
        <v>0</v>
      </c>
      <c r="CH236" s="32">
        <f t="shared" ref="CH236:CH240" si="139">IF(M236&lt;P236,1,0)</f>
        <v>0</v>
      </c>
      <c r="CI236" s="32">
        <f t="shared" ref="CI236:CI240" si="140">IF(AND(D236&lt;&gt;0,O236=""),1,IF(F236&lt;O236,1,0))</f>
        <v>0</v>
      </c>
      <c r="CJ236" s="13"/>
      <c r="CK236" s="13"/>
      <c r="CL236" s="13"/>
    </row>
    <row r="237" spans="1:90" ht="16.149999999999999" customHeight="1" x14ac:dyDescent="0.2">
      <c r="A237" s="882" t="s">
        <v>219</v>
      </c>
      <c r="B237" s="883"/>
      <c r="C237" s="884"/>
      <c r="D237" s="546">
        <f>SUM(G237:N237)</f>
        <v>0</v>
      </c>
      <c r="E237" s="33"/>
      <c r="F237" s="38"/>
      <c r="G237" s="33"/>
      <c r="H237" s="33"/>
      <c r="I237" s="33"/>
      <c r="J237" s="33"/>
      <c r="K237" s="33"/>
      <c r="L237" s="33"/>
      <c r="M237" s="33"/>
      <c r="N237" s="284"/>
      <c r="O237" s="34"/>
      <c r="P237" s="38"/>
      <c r="Q237" s="225" t="str">
        <f t="shared" si="135"/>
        <v/>
      </c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8"/>
      <c r="AD237" s="8"/>
      <c r="BV237" s="3"/>
      <c r="BW237" s="3"/>
      <c r="CA237" s="31" t="str">
        <f t="shared" si="134"/>
        <v/>
      </c>
      <c r="CB237" s="31" t="str">
        <f t="shared" si="136"/>
        <v/>
      </c>
      <c r="CC237" s="31" t="str">
        <f t="shared" si="137"/>
        <v/>
      </c>
      <c r="CG237" s="32">
        <f t="shared" si="138"/>
        <v>0</v>
      </c>
      <c r="CH237" s="32">
        <f t="shared" si="139"/>
        <v>0</v>
      </c>
      <c r="CI237" s="32">
        <f t="shared" si="140"/>
        <v>0</v>
      </c>
      <c r="CJ237" s="13"/>
      <c r="CK237" s="13"/>
      <c r="CL237" s="13"/>
    </row>
    <row r="238" spans="1:90" ht="16.149999999999999" customHeight="1" x14ac:dyDescent="0.2">
      <c r="A238" s="868"/>
      <c r="B238" s="869"/>
      <c r="C238" s="870"/>
      <c r="D238" s="547"/>
      <c r="E238" s="548"/>
      <c r="F238" s="547"/>
      <c r="G238" s="549"/>
      <c r="H238" s="549"/>
      <c r="I238" s="549"/>
      <c r="J238" s="549"/>
      <c r="K238" s="549"/>
      <c r="L238" s="549"/>
      <c r="M238" s="548"/>
      <c r="N238" s="550"/>
      <c r="O238" s="547"/>
      <c r="P238" s="549"/>
      <c r="Q238" s="225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BV238" s="3"/>
      <c r="BW238" s="3"/>
      <c r="CA238" s="31"/>
      <c r="CB238" s="31"/>
      <c r="CC238" s="31"/>
      <c r="CG238" s="32"/>
      <c r="CH238" s="32"/>
      <c r="CI238" s="32"/>
      <c r="CJ238" s="13"/>
      <c r="CK238" s="13"/>
      <c r="CL238" s="13"/>
    </row>
    <row r="239" spans="1:90" ht="16.149999999999999" customHeight="1" x14ac:dyDescent="0.2">
      <c r="A239" s="871" t="s">
        <v>35</v>
      </c>
      <c r="B239" s="872"/>
      <c r="C239" s="873"/>
      <c r="D239" s="551">
        <f>SUM(G239:N239)</f>
        <v>0</v>
      </c>
      <c r="E239" s="285"/>
      <c r="F239" s="38"/>
      <c r="G239" s="255"/>
      <c r="H239" s="255"/>
      <c r="I239" s="255"/>
      <c r="J239" s="255"/>
      <c r="K239" s="255"/>
      <c r="L239" s="255"/>
      <c r="M239" s="255"/>
      <c r="N239" s="552"/>
      <c r="O239" s="259"/>
      <c r="P239" s="285"/>
      <c r="Q239" s="225" t="str">
        <f t="shared" si="135"/>
        <v/>
      </c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8"/>
      <c r="AD239" s="8"/>
      <c r="BV239" s="3"/>
      <c r="BW239" s="3"/>
      <c r="CA239" s="31" t="str">
        <f t="shared" si="134"/>
        <v/>
      </c>
      <c r="CB239" s="31" t="str">
        <f t="shared" si="136"/>
        <v/>
      </c>
      <c r="CC239" s="31" t="str">
        <f t="shared" si="137"/>
        <v/>
      </c>
      <c r="CG239" s="32">
        <f t="shared" si="138"/>
        <v>0</v>
      </c>
      <c r="CH239" s="32">
        <f t="shared" si="139"/>
        <v>0</v>
      </c>
      <c r="CI239" s="32">
        <f t="shared" si="140"/>
        <v>0</v>
      </c>
      <c r="CJ239" s="13"/>
      <c r="CK239" s="13"/>
      <c r="CL239" s="13"/>
    </row>
    <row r="240" spans="1:90" ht="16.149999999999999" customHeight="1" x14ac:dyDescent="0.2">
      <c r="A240" s="874" t="s">
        <v>220</v>
      </c>
      <c r="B240" s="875"/>
      <c r="C240" s="876"/>
      <c r="D240" s="553">
        <f>SUM(G240:N240)</f>
        <v>0</v>
      </c>
      <c r="E240" s="285"/>
      <c r="F240" s="285"/>
      <c r="G240" s="42"/>
      <c r="H240" s="42"/>
      <c r="I240" s="42"/>
      <c r="J240" s="42"/>
      <c r="K240" s="42"/>
      <c r="L240" s="42"/>
      <c r="M240" s="42"/>
      <c r="N240" s="554"/>
      <c r="O240" s="43"/>
      <c r="P240" s="46"/>
      <c r="Q240" s="225" t="str">
        <f t="shared" si="135"/>
        <v/>
      </c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8"/>
      <c r="AD240" s="8"/>
      <c r="BV240" s="3"/>
      <c r="BW240" s="3"/>
      <c r="CA240" s="31" t="str">
        <f t="shared" si="134"/>
        <v/>
      </c>
      <c r="CB240" s="31" t="str">
        <f t="shared" si="136"/>
        <v/>
      </c>
      <c r="CC240" s="31" t="str">
        <f t="shared" si="137"/>
        <v/>
      </c>
      <c r="CG240" s="32">
        <f t="shared" si="138"/>
        <v>0</v>
      </c>
      <c r="CH240" s="32">
        <f t="shared" si="139"/>
        <v>0</v>
      </c>
      <c r="CI240" s="32">
        <f t="shared" si="140"/>
        <v>0</v>
      </c>
      <c r="CJ240" s="13"/>
      <c r="CK240" s="13"/>
      <c r="CL240" s="13"/>
    </row>
    <row r="241" spans="1:90" ht="31.9" customHeight="1" x14ac:dyDescent="0.2">
      <c r="A241" s="236" t="s">
        <v>221</v>
      </c>
      <c r="B241" s="555"/>
      <c r="C241" s="555"/>
      <c r="D241" s="555"/>
      <c r="E241" s="556"/>
      <c r="F241" s="557"/>
      <c r="G241" s="8"/>
      <c r="H241" s="8"/>
      <c r="I241" s="8"/>
      <c r="J241" s="8"/>
      <c r="Q241" s="8" t="s">
        <v>215</v>
      </c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BV241" s="3"/>
      <c r="BW241" s="3"/>
      <c r="CG241" s="13"/>
      <c r="CH241" s="13"/>
      <c r="CI241" s="13"/>
      <c r="CJ241" s="13"/>
      <c r="CK241" s="13"/>
      <c r="CL241" s="13"/>
    </row>
    <row r="242" spans="1:90" ht="16.149999999999999" customHeight="1" x14ac:dyDescent="0.2">
      <c r="A242" s="859" t="s">
        <v>201</v>
      </c>
      <c r="B242" s="859" t="s">
        <v>222</v>
      </c>
      <c r="C242" s="859" t="s">
        <v>223</v>
      </c>
      <c r="D242" s="859" t="s">
        <v>224</v>
      </c>
      <c r="E242" s="859" t="s">
        <v>225</v>
      </c>
      <c r="F242" s="8"/>
      <c r="G242" s="8"/>
      <c r="H242" s="8"/>
      <c r="I242" s="8"/>
      <c r="J242" s="8"/>
      <c r="BV242" s="3"/>
      <c r="BW242" s="3"/>
      <c r="CG242" s="13"/>
      <c r="CH242" s="13"/>
      <c r="CI242" s="13"/>
      <c r="CJ242" s="13"/>
      <c r="CK242" s="13"/>
      <c r="CL242" s="13"/>
    </row>
    <row r="243" spans="1:90" ht="16.149999999999999" customHeight="1" x14ac:dyDescent="0.2">
      <c r="A243" s="860"/>
      <c r="B243" s="860"/>
      <c r="C243" s="860"/>
      <c r="D243" s="860"/>
      <c r="E243" s="860"/>
      <c r="F243" s="8"/>
      <c r="G243" s="8"/>
      <c r="H243" s="8"/>
      <c r="I243" s="8"/>
      <c r="J243" s="8"/>
      <c r="BV243" s="3"/>
      <c r="BW243" s="3"/>
      <c r="CG243" s="13"/>
      <c r="CH243" s="13"/>
      <c r="CI243" s="13"/>
      <c r="CJ243" s="13"/>
      <c r="CK243" s="13"/>
      <c r="CL243" s="13"/>
    </row>
    <row r="244" spans="1:90" ht="16.149999999999999" customHeight="1" x14ac:dyDescent="0.2">
      <c r="A244" s="860"/>
      <c r="B244" s="860"/>
      <c r="C244" s="860"/>
      <c r="D244" s="860"/>
      <c r="E244" s="860"/>
      <c r="F244" s="8"/>
      <c r="G244" s="8"/>
      <c r="H244" s="8"/>
      <c r="I244" s="8"/>
      <c r="J244" s="8"/>
      <c r="BV244" s="3"/>
      <c r="BW244" s="3"/>
      <c r="CG244" s="13"/>
      <c r="CH244" s="13"/>
      <c r="CI244" s="13"/>
      <c r="CJ244" s="13"/>
      <c r="CK244" s="13"/>
      <c r="CL244" s="13"/>
    </row>
    <row r="245" spans="1:90" ht="16.149999999999999" customHeight="1" x14ac:dyDescent="0.2">
      <c r="A245" s="861"/>
      <c r="B245" s="861"/>
      <c r="C245" s="861"/>
      <c r="D245" s="861"/>
      <c r="E245" s="861"/>
      <c r="F245" s="8"/>
      <c r="G245" s="8"/>
      <c r="H245" s="8"/>
      <c r="I245" s="8"/>
      <c r="J245" s="8"/>
      <c r="BV245" s="3"/>
      <c r="BW245" s="3"/>
      <c r="CG245" s="13"/>
      <c r="CH245" s="13"/>
      <c r="CI245" s="13"/>
      <c r="CJ245" s="13"/>
      <c r="CK245" s="13"/>
      <c r="CL245" s="13"/>
    </row>
    <row r="246" spans="1:90" ht="16.149999999999999" customHeight="1" x14ac:dyDescent="0.2">
      <c r="A246" s="558" t="s">
        <v>226</v>
      </c>
      <c r="B246" s="559"/>
      <c r="C246" s="560"/>
      <c r="D246" s="561">
        <f>SUM(D247:D249)</f>
        <v>0</v>
      </c>
      <c r="E246" s="561">
        <f>SUM(E247:E249)</f>
        <v>0</v>
      </c>
      <c r="F246" s="8"/>
      <c r="G246" s="8"/>
      <c r="H246" s="8"/>
      <c r="I246" s="8"/>
      <c r="J246" s="8"/>
      <c r="BV246" s="3"/>
      <c r="BW246" s="3"/>
      <c r="CG246" s="13"/>
      <c r="CH246" s="13"/>
      <c r="CI246" s="13"/>
      <c r="CJ246" s="13"/>
      <c r="CK246" s="13"/>
      <c r="CL246" s="13"/>
    </row>
    <row r="247" spans="1:90" ht="16.149999999999999" customHeight="1" x14ac:dyDescent="0.2">
      <c r="A247" s="562" t="s">
        <v>227</v>
      </c>
      <c r="B247" s="563"/>
      <c r="C247" s="564"/>
      <c r="D247" s="63"/>
      <c r="E247" s="243"/>
      <c r="F247" s="8"/>
      <c r="G247" s="8"/>
      <c r="H247" s="8"/>
      <c r="I247" s="8"/>
      <c r="J247" s="8"/>
      <c r="BV247" s="3"/>
      <c r="BW247" s="3"/>
      <c r="CG247" s="13"/>
      <c r="CH247" s="13"/>
      <c r="CI247" s="13"/>
      <c r="CJ247" s="13"/>
      <c r="CK247" s="13"/>
      <c r="CL247" s="13"/>
    </row>
    <row r="248" spans="1:90" ht="16.149999999999999" customHeight="1" x14ac:dyDescent="0.2">
      <c r="A248" s="565" t="s">
        <v>228</v>
      </c>
      <c r="B248" s="150"/>
      <c r="C248" s="252"/>
      <c r="D248" s="86"/>
      <c r="E248" s="38"/>
      <c r="F248" s="8"/>
      <c r="G248" s="8"/>
      <c r="H248" s="8"/>
      <c r="I248" s="8"/>
      <c r="J248" s="8"/>
      <c r="BV248" s="3"/>
      <c r="BW248" s="3"/>
      <c r="CG248" s="13"/>
      <c r="CH248" s="13"/>
      <c r="CI248" s="13"/>
      <c r="CJ248" s="13"/>
      <c r="CK248" s="13"/>
      <c r="CL248" s="13"/>
    </row>
    <row r="249" spans="1:90" ht="16.149999999999999" customHeight="1" x14ac:dyDescent="0.2">
      <c r="A249" s="235" t="s">
        <v>229</v>
      </c>
      <c r="B249" s="566"/>
      <c r="C249" s="567"/>
      <c r="D249" s="568"/>
      <c r="E249" s="46"/>
      <c r="F249" s="8"/>
      <c r="G249" s="8"/>
      <c r="H249" s="8"/>
      <c r="I249" s="8"/>
      <c r="J249" s="8"/>
      <c r="BV249" s="3"/>
      <c r="BW249" s="3"/>
      <c r="CG249" s="13"/>
      <c r="CH249" s="13"/>
      <c r="CI249" s="13"/>
      <c r="CJ249" s="13"/>
      <c r="CK249" s="13"/>
      <c r="CL249" s="13"/>
    </row>
    <row r="250" spans="1:90" ht="31.9" customHeight="1" x14ac:dyDescent="0.2">
      <c r="A250" s="569" t="s">
        <v>230</v>
      </c>
      <c r="B250" s="570"/>
      <c r="C250" s="570"/>
      <c r="D250" s="570"/>
      <c r="E250" s="571"/>
      <c r="F250" s="8"/>
      <c r="G250" s="8"/>
      <c r="H250" s="8"/>
      <c r="I250" s="8"/>
      <c r="J250" s="8"/>
      <c r="BV250" s="3"/>
      <c r="BW250" s="3"/>
      <c r="CG250" s="13"/>
      <c r="CH250" s="13"/>
      <c r="CI250" s="13"/>
      <c r="CJ250" s="13"/>
      <c r="CK250" s="13"/>
      <c r="CL250" s="13"/>
    </row>
    <row r="251" spans="1:90" ht="37.15" customHeight="1" x14ac:dyDescent="0.2">
      <c r="A251" s="862" t="s">
        <v>231</v>
      </c>
      <c r="B251" s="863"/>
      <c r="C251" s="572" t="s">
        <v>232</v>
      </c>
      <c r="D251" s="572" t="s">
        <v>233</v>
      </c>
      <c r="E251" s="572" t="s">
        <v>234</v>
      </c>
      <c r="F251" s="8"/>
      <c r="G251" s="8"/>
      <c r="H251" s="8"/>
      <c r="I251" s="8"/>
      <c r="J251" s="8"/>
      <c r="BV251" s="3"/>
      <c r="BW251" s="3"/>
    </row>
    <row r="252" spans="1:90" ht="16.149999999999999" customHeight="1" x14ac:dyDescent="0.2">
      <c r="A252" s="864" t="s">
        <v>78</v>
      </c>
      <c r="B252" s="865"/>
      <c r="C252" s="243"/>
      <c r="D252" s="243"/>
      <c r="E252" s="243"/>
      <c r="F252" s="8"/>
      <c r="G252" s="8"/>
      <c r="H252" s="8"/>
      <c r="I252" s="8"/>
      <c r="J252" s="8"/>
      <c r="BV252" s="3"/>
      <c r="BW252" s="3"/>
    </row>
    <row r="253" spans="1:90" ht="16.149999999999999" customHeight="1" x14ac:dyDescent="0.2">
      <c r="A253" s="855" t="s">
        <v>86</v>
      </c>
      <c r="B253" s="856"/>
      <c r="C253" s="38"/>
      <c r="D253" s="38"/>
      <c r="E253" s="38"/>
      <c r="F253" s="8"/>
      <c r="G253" s="8"/>
      <c r="H253" s="8"/>
      <c r="I253" s="8"/>
      <c r="J253" s="8"/>
      <c r="BV253" s="3"/>
      <c r="BW253" s="3"/>
    </row>
    <row r="254" spans="1:90" ht="16.149999999999999" customHeight="1" x14ac:dyDescent="0.2">
      <c r="A254" s="866" t="s">
        <v>84</v>
      </c>
      <c r="B254" s="867"/>
      <c r="C254" s="38"/>
      <c r="D254" s="38"/>
      <c r="E254" s="38"/>
      <c r="F254" s="8"/>
      <c r="G254" s="8"/>
      <c r="H254" s="8"/>
      <c r="I254" s="8"/>
      <c r="J254" s="8"/>
      <c r="BV254" s="3"/>
      <c r="BW254" s="3"/>
    </row>
    <row r="255" spans="1:90" ht="16.149999999999999" customHeight="1" x14ac:dyDescent="0.2">
      <c r="A255" s="855" t="s">
        <v>210</v>
      </c>
      <c r="B255" s="856"/>
      <c r="C255" s="38"/>
      <c r="D255" s="38"/>
      <c r="E255" s="38"/>
      <c r="F255" s="8"/>
      <c r="G255" s="8"/>
      <c r="H255" s="8"/>
      <c r="I255" s="8"/>
      <c r="J255" s="8"/>
      <c r="BV255" s="3"/>
      <c r="BW255" s="3"/>
    </row>
    <row r="256" spans="1:90" ht="16.149999999999999" customHeight="1" x14ac:dyDescent="0.2">
      <c r="A256" s="855" t="s">
        <v>85</v>
      </c>
      <c r="B256" s="856"/>
      <c r="C256" s="38"/>
      <c r="D256" s="38"/>
      <c r="E256" s="38"/>
      <c r="F256" s="8"/>
      <c r="G256" s="8"/>
      <c r="H256" s="8"/>
      <c r="I256" s="8"/>
      <c r="J256" s="8"/>
      <c r="BV256" s="3"/>
      <c r="BW256" s="3"/>
    </row>
    <row r="257" spans="1:75" ht="16.149999999999999" customHeight="1" x14ac:dyDescent="0.2">
      <c r="A257" s="855" t="s">
        <v>79</v>
      </c>
      <c r="B257" s="856"/>
      <c r="C257" s="38"/>
      <c r="D257" s="38"/>
      <c r="E257" s="38"/>
      <c r="F257" s="8"/>
      <c r="G257" s="8"/>
      <c r="H257" s="8"/>
      <c r="I257" s="8"/>
      <c r="J257" s="8"/>
      <c r="BV257" s="3"/>
      <c r="BW257" s="3"/>
    </row>
    <row r="258" spans="1:75" ht="16.149999999999999" customHeight="1" x14ac:dyDescent="0.2">
      <c r="A258" s="857" t="s">
        <v>209</v>
      </c>
      <c r="B258" s="858"/>
      <c r="C258" s="573"/>
      <c r="D258" s="573"/>
      <c r="E258" s="573"/>
      <c r="F258" s="8"/>
      <c r="G258" s="8"/>
      <c r="H258" s="8"/>
      <c r="I258" s="8"/>
      <c r="J258" s="8"/>
      <c r="BV258" s="3"/>
      <c r="BW258" s="3"/>
    </row>
    <row r="259" spans="1:75" x14ac:dyDescent="0.2">
      <c r="F259" s="8"/>
      <c r="G259" s="8"/>
      <c r="H259" s="8"/>
      <c r="I259" s="8"/>
      <c r="J259" s="8"/>
      <c r="BV259" s="3"/>
      <c r="BW259" s="3"/>
    </row>
    <row r="260" spans="1:75" x14ac:dyDescent="0.2">
      <c r="F260" s="8"/>
      <c r="G260" s="8"/>
      <c r="H260" s="8"/>
      <c r="I260" s="8"/>
      <c r="J260" s="8"/>
      <c r="BV260" s="3"/>
      <c r="BW260" s="3"/>
    </row>
    <row r="261" spans="1:75" x14ac:dyDescent="0.2">
      <c r="F261" s="8"/>
      <c r="G261" s="8"/>
      <c r="H261" s="8"/>
      <c r="I261" s="8"/>
      <c r="J261" s="8"/>
      <c r="BV261" s="3"/>
      <c r="BW261" s="3"/>
    </row>
    <row r="262" spans="1:75" x14ac:dyDescent="0.2">
      <c r="BV262" s="3"/>
      <c r="BW262" s="3"/>
    </row>
    <row r="263" spans="1:75" x14ac:dyDescent="0.2">
      <c r="BV263" s="3"/>
      <c r="BW263" s="3"/>
    </row>
    <row r="264" spans="1:75" x14ac:dyDescent="0.2">
      <c r="BV264" s="3"/>
      <c r="BW264" s="3"/>
    </row>
    <row r="265" spans="1:75" x14ac:dyDescent="0.2">
      <c r="BV265" s="3"/>
      <c r="BW265" s="3"/>
    </row>
    <row r="266" spans="1:75" x14ac:dyDescent="0.2">
      <c r="BV266" s="3"/>
      <c r="BW266" s="3"/>
    </row>
    <row r="267" spans="1:75" x14ac:dyDescent="0.2">
      <c r="BV267" s="3"/>
      <c r="BW267" s="3"/>
    </row>
    <row r="268" spans="1:75" x14ac:dyDescent="0.2">
      <c r="BV268" s="3"/>
      <c r="BW268" s="3"/>
    </row>
    <row r="269" spans="1:75" x14ac:dyDescent="0.2">
      <c r="BV269" s="3"/>
      <c r="BW269" s="3"/>
    </row>
    <row r="270" spans="1:75" x14ac:dyDescent="0.2">
      <c r="BV270" s="3"/>
      <c r="BW270" s="3"/>
    </row>
    <row r="271" spans="1:75" x14ac:dyDescent="0.2">
      <c r="BV271" s="3"/>
      <c r="BW271" s="3"/>
    </row>
    <row r="272" spans="1:75" x14ac:dyDescent="0.2">
      <c r="BV272" s="3"/>
      <c r="BW272" s="3"/>
    </row>
    <row r="273" spans="74:75" x14ac:dyDescent="0.2">
      <c r="BV273" s="3"/>
      <c r="BW273" s="3"/>
    </row>
    <row r="274" spans="74:75" x14ac:dyDescent="0.2">
      <c r="BV274" s="3"/>
      <c r="BW274" s="3"/>
    </row>
    <row r="275" spans="74:75" x14ac:dyDescent="0.2">
      <c r="BV275" s="3"/>
      <c r="BW275" s="3"/>
    </row>
    <row r="276" spans="74:75" x14ac:dyDescent="0.2">
      <c r="BV276" s="3"/>
      <c r="BW276" s="3"/>
    </row>
    <row r="277" spans="74:75" x14ac:dyDescent="0.2">
      <c r="BV277" s="3"/>
      <c r="BW277" s="3"/>
    </row>
    <row r="278" spans="74:75" x14ac:dyDescent="0.2">
      <c r="BV278" s="3"/>
      <c r="BW278" s="3"/>
    </row>
    <row r="279" spans="74:75" x14ac:dyDescent="0.2">
      <c r="BV279" s="3"/>
      <c r="BW279" s="3"/>
    </row>
    <row r="280" spans="74:75" x14ac:dyDescent="0.2">
      <c r="BV280" s="3"/>
      <c r="BW280" s="3"/>
    </row>
    <row r="281" spans="74:75" x14ac:dyDescent="0.2">
      <c r="BV281" s="3"/>
      <c r="BW281" s="3"/>
    </row>
    <row r="282" spans="74:75" x14ac:dyDescent="0.2">
      <c r="BV282" s="3"/>
      <c r="BW282" s="3"/>
    </row>
    <row r="283" spans="74:75" x14ac:dyDescent="0.2">
      <c r="BV283" s="3"/>
      <c r="BW283" s="3"/>
    </row>
    <row r="284" spans="74:75" x14ac:dyDescent="0.2">
      <c r="BV284" s="3"/>
      <c r="BW284" s="3"/>
    </row>
    <row r="285" spans="74:75" x14ac:dyDescent="0.2">
      <c r="BV285" s="3"/>
      <c r="BW285" s="3"/>
    </row>
    <row r="286" spans="74:75" x14ac:dyDescent="0.2">
      <c r="BV286" s="3"/>
      <c r="BW286" s="3"/>
    </row>
    <row r="287" spans="74:75" x14ac:dyDescent="0.2">
      <c r="BV287" s="3"/>
      <c r="BW287" s="3"/>
    </row>
    <row r="288" spans="74:75" x14ac:dyDescent="0.2">
      <c r="BV288" s="3"/>
      <c r="BW288" s="3"/>
    </row>
    <row r="289" spans="1:118" x14ac:dyDescent="0.2">
      <c r="BV289" s="3"/>
      <c r="BW289" s="3"/>
    </row>
    <row r="290" spans="1:118" x14ac:dyDescent="0.2">
      <c r="BV290" s="3"/>
      <c r="BW290" s="3"/>
    </row>
    <row r="291" spans="1:118" x14ac:dyDescent="0.2">
      <c r="BV291" s="3"/>
      <c r="BW291" s="3"/>
    </row>
    <row r="292" spans="1:118" x14ac:dyDescent="0.2">
      <c r="BV292" s="3"/>
      <c r="BW292" s="3"/>
    </row>
    <row r="293" spans="1:118" x14ac:dyDescent="0.2">
      <c r="BV293" s="3"/>
      <c r="BW293" s="3"/>
    </row>
    <row r="294" spans="1:118" x14ac:dyDescent="0.2">
      <c r="BV294" s="3"/>
      <c r="BW294" s="3"/>
    </row>
    <row r="295" spans="1:118" x14ac:dyDescent="0.2">
      <c r="BV295" s="3"/>
      <c r="BW295" s="3"/>
    </row>
    <row r="296" spans="1:118" x14ac:dyDescent="0.2">
      <c r="BV296" s="3"/>
      <c r="BW296" s="3"/>
    </row>
    <row r="297" spans="1:118" x14ac:dyDescent="0.2">
      <c r="BV297" s="3"/>
      <c r="BW297" s="3"/>
    </row>
    <row r="298" spans="1:118" x14ac:dyDescent="0.2">
      <c r="BV298" s="3"/>
      <c r="BW298" s="3"/>
    </row>
    <row r="299" spans="1:118" x14ac:dyDescent="0.2">
      <c r="BV299" s="3"/>
      <c r="BW299" s="3"/>
    </row>
    <row r="300" spans="1:118" ht="12" customHeight="1" x14ac:dyDescent="0.2">
      <c r="BV300" s="3"/>
      <c r="BW300" s="3"/>
    </row>
    <row r="301" spans="1:118" s="574" customFormat="1" hidden="1" x14ac:dyDescent="0.2">
      <c r="A301" s="574">
        <f>SUM(D12:D15,D38,D56,D63:D73,D77:D78,D111,D122,D127:D155,D160:D163,D169:D171,D172,D227:D230,D235:D237,D239:D240,C252:C258,B246:C246,D247:E249)</f>
        <v>5018</v>
      </c>
      <c r="B301" s="574">
        <f>SUM(CG9:CL250)</f>
        <v>0</v>
      </c>
      <c r="BV301" s="575"/>
      <c r="BW301" s="575"/>
      <c r="BX301" s="575"/>
      <c r="BY301" s="575"/>
      <c r="BZ301" s="575"/>
      <c r="CA301" s="575"/>
      <c r="CB301" s="575"/>
      <c r="CC301" s="575"/>
      <c r="CD301" s="575"/>
      <c r="CE301" s="575"/>
      <c r="CF301" s="575"/>
      <c r="CG301" s="575"/>
      <c r="CH301" s="575"/>
      <c r="CI301" s="575"/>
      <c r="CJ301" s="575"/>
      <c r="CK301" s="575"/>
      <c r="CL301" s="575"/>
      <c r="CM301" s="575"/>
      <c r="CN301" s="575"/>
      <c r="CO301" s="575"/>
      <c r="CP301" s="575"/>
      <c r="CQ301" s="575"/>
      <c r="CR301" s="575"/>
      <c r="CS301" s="575"/>
      <c r="CT301" s="575"/>
      <c r="CU301" s="575"/>
      <c r="CV301" s="575"/>
      <c r="CW301" s="575"/>
      <c r="CX301" s="575"/>
      <c r="CY301" s="575"/>
      <c r="CZ301" s="575"/>
      <c r="DA301" s="575"/>
      <c r="DB301" s="575"/>
      <c r="DC301" s="575"/>
      <c r="DD301" s="575"/>
      <c r="DE301" s="575"/>
      <c r="DF301" s="575"/>
      <c r="DG301" s="575"/>
      <c r="DH301" s="575"/>
      <c r="DI301" s="575"/>
      <c r="DJ301" s="575"/>
      <c r="DK301" s="575"/>
      <c r="DL301" s="575"/>
      <c r="DM301" s="575"/>
      <c r="DN301" s="575"/>
    </row>
    <row r="302" spans="1:118" x14ac:dyDescent="0.2">
      <c r="BV302" s="3"/>
      <c r="BW302" s="3"/>
    </row>
    <row r="303" spans="1:118" x14ac:dyDescent="0.2">
      <c r="BV303" s="3"/>
      <c r="BW303" s="3"/>
    </row>
    <row r="304" spans="1:118" x14ac:dyDescent="0.2">
      <c r="BV304" s="3"/>
      <c r="BW304" s="3"/>
    </row>
    <row r="305" spans="74:75" x14ac:dyDescent="0.2">
      <c r="BV305" s="3"/>
      <c r="BW305" s="3"/>
    </row>
    <row r="306" spans="74:75" x14ac:dyDescent="0.2">
      <c r="BV306" s="3"/>
      <c r="BW306" s="3"/>
    </row>
    <row r="307" spans="74:75" x14ac:dyDescent="0.2">
      <c r="BV307" s="3"/>
      <c r="BW307" s="3"/>
    </row>
    <row r="308" spans="74:75" x14ac:dyDescent="0.2">
      <c r="BV308" s="3"/>
      <c r="BW308" s="3"/>
    </row>
    <row r="309" spans="74:75" x14ac:dyDescent="0.2">
      <c r="BV309" s="3"/>
      <c r="BW309" s="3"/>
    </row>
    <row r="310" spans="74:75" x14ac:dyDescent="0.2">
      <c r="BV310" s="3"/>
      <c r="BW310" s="3"/>
    </row>
    <row r="311" spans="74:75" x14ac:dyDescent="0.2">
      <c r="BV311" s="3"/>
      <c r="BW311" s="3"/>
    </row>
    <row r="312" spans="74:75" x14ac:dyDescent="0.2">
      <c r="BV312" s="3"/>
      <c r="BW312" s="3"/>
    </row>
    <row r="313" spans="74:75" x14ac:dyDescent="0.2">
      <c r="BV313" s="3"/>
      <c r="BW313" s="3"/>
    </row>
    <row r="314" spans="74:75" x14ac:dyDescent="0.2">
      <c r="BV314" s="3"/>
      <c r="BW314" s="3"/>
    </row>
    <row r="315" spans="74:75" x14ac:dyDescent="0.2">
      <c r="BV315" s="3"/>
      <c r="BW315" s="3"/>
    </row>
    <row r="316" spans="74:75" x14ac:dyDescent="0.2">
      <c r="BV316" s="3"/>
      <c r="BW316" s="3"/>
    </row>
    <row r="317" spans="74:75" x14ac:dyDescent="0.2">
      <c r="BV317" s="3"/>
      <c r="BW317" s="3"/>
    </row>
    <row r="318" spans="74:75" x14ac:dyDescent="0.2">
      <c r="BV318" s="3"/>
      <c r="BW318" s="3"/>
    </row>
    <row r="319" spans="74:75" x14ac:dyDescent="0.2">
      <c r="BV319" s="3"/>
      <c r="BW319" s="3"/>
    </row>
    <row r="320" spans="74:75" x14ac:dyDescent="0.2">
      <c r="BV320" s="3"/>
      <c r="BW320" s="3"/>
    </row>
    <row r="321" spans="74:75" x14ac:dyDescent="0.2">
      <c r="BV321" s="3"/>
      <c r="BW321" s="3"/>
    </row>
    <row r="322" spans="74:75" x14ac:dyDescent="0.2">
      <c r="BV322" s="3"/>
      <c r="BW322" s="3"/>
    </row>
    <row r="323" spans="74:75" x14ac:dyDescent="0.2">
      <c r="BV323" s="3"/>
      <c r="BW323" s="3"/>
    </row>
    <row r="324" spans="74:75" x14ac:dyDescent="0.2">
      <c r="BV324" s="3"/>
      <c r="BW324" s="3"/>
    </row>
    <row r="325" spans="74:75" x14ac:dyDescent="0.2">
      <c r="BV325" s="3"/>
      <c r="BW325" s="3"/>
    </row>
    <row r="326" spans="74:75" x14ac:dyDescent="0.2">
      <c r="BV326" s="3"/>
      <c r="BW326" s="3"/>
    </row>
    <row r="327" spans="74:75" x14ac:dyDescent="0.2">
      <c r="BV327" s="3"/>
      <c r="BW327" s="3"/>
    </row>
    <row r="328" spans="74:75" x14ac:dyDescent="0.2">
      <c r="BV328" s="3"/>
      <c r="BW328" s="3"/>
    </row>
    <row r="329" spans="74:75" x14ac:dyDescent="0.2">
      <c r="BV329" s="3"/>
      <c r="BW329" s="3"/>
    </row>
    <row r="330" spans="74:75" x14ac:dyDescent="0.2">
      <c r="BV330" s="3"/>
      <c r="BW330" s="3"/>
    </row>
    <row r="331" spans="74:75" x14ac:dyDescent="0.2">
      <c r="BV331" s="3"/>
      <c r="BW331" s="3"/>
    </row>
    <row r="332" spans="74:75" x14ac:dyDescent="0.2">
      <c r="BV332" s="3"/>
      <c r="BW332" s="3"/>
    </row>
    <row r="333" spans="74:75" x14ac:dyDescent="0.2">
      <c r="BV333" s="3"/>
      <c r="BW333" s="3"/>
    </row>
    <row r="334" spans="74:75" x14ac:dyDescent="0.2">
      <c r="BV334" s="3"/>
      <c r="BW334" s="3"/>
    </row>
    <row r="335" spans="74:75" x14ac:dyDescent="0.2">
      <c r="BV335" s="3"/>
      <c r="BW335" s="3"/>
    </row>
    <row r="336" spans="74:75" x14ac:dyDescent="0.2">
      <c r="BV336" s="3"/>
      <c r="BW336" s="3"/>
    </row>
    <row r="337" spans="74:75" x14ac:dyDescent="0.2">
      <c r="BV337" s="3"/>
      <c r="BW337" s="3"/>
    </row>
    <row r="338" spans="74:75" x14ac:dyDescent="0.2">
      <c r="BV338" s="3"/>
      <c r="BW338" s="3"/>
    </row>
    <row r="339" spans="74:75" x14ac:dyDescent="0.2">
      <c r="BV339" s="3"/>
      <c r="BW339" s="3"/>
    </row>
    <row r="340" spans="74:75" x14ac:dyDescent="0.2">
      <c r="BV340" s="3"/>
      <c r="BW340" s="3"/>
    </row>
    <row r="341" spans="74:75" x14ac:dyDescent="0.2">
      <c r="BV341" s="3"/>
      <c r="BW341" s="3"/>
    </row>
    <row r="342" spans="74:75" x14ac:dyDescent="0.2">
      <c r="BV342" s="3"/>
      <c r="BW342" s="3"/>
    </row>
    <row r="343" spans="74:75" x14ac:dyDescent="0.2">
      <c r="BV343" s="3"/>
      <c r="BW343" s="3"/>
    </row>
    <row r="344" spans="74:75" x14ac:dyDescent="0.2">
      <c r="BV344" s="3"/>
      <c r="BW344" s="3"/>
    </row>
    <row r="345" spans="74:75" x14ac:dyDescent="0.2">
      <c r="BV345" s="3"/>
      <c r="BW345" s="3"/>
    </row>
    <row r="346" spans="74:75" x14ac:dyDescent="0.2">
      <c r="BV346" s="3"/>
      <c r="BW346" s="3"/>
    </row>
    <row r="347" spans="74:75" x14ac:dyDescent="0.2">
      <c r="BV347" s="3"/>
      <c r="BW347" s="3"/>
    </row>
    <row r="348" spans="74:75" x14ac:dyDescent="0.2">
      <c r="BV348" s="3"/>
      <c r="BW348" s="3"/>
    </row>
    <row r="349" spans="74:75" x14ac:dyDescent="0.2">
      <c r="BV349" s="3"/>
      <c r="BW349" s="3"/>
    </row>
    <row r="350" spans="74:75" x14ac:dyDescent="0.2">
      <c r="BV350" s="3"/>
      <c r="BW350" s="3"/>
    </row>
    <row r="351" spans="74:75" x14ac:dyDescent="0.2">
      <c r="BV351" s="3"/>
      <c r="BW351" s="3"/>
    </row>
    <row r="352" spans="74:75" x14ac:dyDescent="0.2">
      <c r="BV352" s="3"/>
      <c r="BW352" s="3"/>
    </row>
    <row r="353" spans="74:75" x14ac:dyDescent="0.2">
      <c r="BV353" s="3"/>
      <c r="BW353" s="3"/>
    </row>
    <row r="354" spans="74:75" x14ac:dyDescent="0.2">
      <c r="BV354" s="3"/>
      <c r="BW354" s="3"/>
    </row>
    <row r="355" spans="74:75" x14ac:dyDescent="0.2">
      <c r="BV355" s="3"/>
      <c r="BW355" s="3"/>
    </row>
    <row r="356" spans="74:75" x14ac:dyDescent="0.2">
      <c r="BV356" s="3"/>
      <c r="BW356" s="3"/>
    </row>
    <row r="357" spans="74:75" x14ac:dyDescent="0.2">
      <c r="BV357" s="3"/>
      <c r="BW357" s="3"/>
    </row>
    <row r="358" spans="74:75" x14ac:dyDescent="0.2">
      <c r="BV358" s="3"/>
      <c r="BW358" s="3"/>
    </row>
    <row r="359" spans="74:75" x14ac:dyDescent="0.2">
      <c r="BV359" s="3"/>
      <c r="BW359" s="3"/>
    </row>
    <row r="360" spans="74:75" x14ac:dyDescent="0.2">
      <c r="BV360" s="3"/>
      <c r="BW360" s="3"/>
    </row>
    <row r="361" spans="74:75" x14ac:dyDescent="0.2">
      <c r="BV361" s="3"/>
      <c r="BW361" s="3"/>
    </row>
    <row r="362" spans="74:75" x14ac:dyDescent="0.2">
      <c r="BV362" s="3"/>
      <c r="BW362" s="3"/>
    </row>
    <row r="363" spans="74:75" x14ac:dyDescent="0.2">
      <c r="BV363" s="3"/>
      <c r="BW363" s="3"/>
    </row>
    <row r="364" spans="74:75" x14ac:dyDescent="0.2">
      <c r="BV364" s="3"/>
      <c r="BW364" s="3"/>
    </row>
    <row r="365" spans="74:75" x14ac:dyDescent="0.2">
      <c r="BV365" s="3"/>
      <c r="BW365" s="3"/>
    </row>
    <row r="366" spans="74:75" x14ac:dyDescent="0.2">
      <c r="BV366" s="3"/>
      <c r="BW366" s="3"/>
    </row>
    <row r="367" spans="74:75" x14ac:dyDescent="0.2">
      <c r="BV367" s="3"/>
      <c r="BW367" s="3"/>
    </row>
    <row r="368" spans="74:75" x14ac:dyDescent="0.2">
      <c r="BV368" s="3"/>
      <c r="BW368" s="3"/>
    </row>
    <row r="369" spans="74:75" x14ac:dyDescent="0.2">
      <c r="BV369" s="3"/>
      <c r="BW369" s="3"/>
    </row>
    <row r="370" spans="74:75" x14ac:dyDescent="0.2">
      <c r="BV370" s="3"/>
      <c r="BW370" s="3"/>
    </row>
    <row r="371" spans="74:75" x14ac:dyDescent="0.2">
      <c r="BV371" s="3"/>
      <c r="BW371" s="3"/>
    </row>
    <row r="372" spans="74:75" x14ac:dyDescent="0.2">
      <c r="BV372" s="3"/>
      <c r="BW372" s="3"/>
    </row>
    <row r="373" spans="74:75" x14ac:dyDescent="0.2">
      <c r="BV373" s="3"/>
      <c r="BW373" s="3"/>
    </row>
    <row r="374" spans="74:75" x14ac:dyDescent="0.2">
      <c r="BV374" s="3"/>
      <c r="BW374" s="3"/>
    </row>
    <row r="375" spans="74:75" x14ac:dyDescent="0.2">
      <c r="BV375" s="3"/>
      <c r="BW375" s="3"/>
    </row>
    <row r="376" spans="74:75" x14ac:dyDescent="0.2">
      <c r="BV376" s="3"/>
      <c r="BW376" s="3"/>
    </row>
    <row r="377" spans="74:75" x14ac:dyDescent="0.2">
      <c r="BV377" s="3"/>
      <c r="BW377" s="3"/>
    </row>
    <row r="378" spans="74:75" x14ac:dyDescent="0.2">
      <c r="BV378" s="3"/>
      <c r="BW378" s="3"/>
    </row>
    <row r="379" spans="74:75" x14ac:dyDescent="0.2">
      <c r="BV379" s="3"/>
      <c r="BW379" s="3"/>
    </row>
    <row r="380" spans="74:75" x14ac:dyDescent="0.2">
      <c r="BV380" s="3"/>
      <c r="BW380" s="3"/>
    </row>
    <row r="381" spans="74:75" x14ac:dyDescent="0.2">
      <c r="BV381" s="3"/>
      <c r="BW381" s="3"/>
    </row>
    <row r="382" spans="74:75" x14ac:dyDescent="0.2">
      <c r="BV382" s="3"/>
      <c r="BW382" s="3"/>
    </row>
    <row r="383" spans="74:75" x14ac:dyDescent="0.2">
      <c r="BV383" s="3"/>
      <c r="BW383" s="3"/>
    </row>
    <row r="384" spans="74:75" x14ac:dyDescent="0.2">
      <c r="BV384" s="3"/>
      <c r="BW384" s="3"/>
    </row>
    <row r="385" spans="74:75" x14ac:dyDescent="0.2">
      <c r="BV385" s="3"/>
      <c r="BW385" s="3"/>
    </row>
    <row r="386" spans="74:75" x14ac:dyDescent="0.2">
      <c r="BV386" s="3"/>
      <c r="BW386" s="3"/>
    </row>
    <row r="387" spans="74:75" x14ac:dyDescent="0.2">
      <c r="BV387" s="3"/>
      <c r="BW387" s="3"/>
    </row>
    <row r="388" spans="74:75" x14ac:dyDescent="0.2">
      <c r="BV388" s="3"/>
      <c r="BW388" s="3"/>
    </row>
    <row r="389" spans="74:75" x14ac:dyDescent="0.2">
      <c r="BV389" s="3"/>
      <c r="BW389" s="3"/>
    </row>
    <row r="390" spans="74:75" x14ac:dyDescent="0.2">
      <c r="BV390" s="3"/>
      <c r="BW390" s="3"/>
    </row>
    <row r="391" spans="74:75" x14ac:dyDescent="0.2">
      <c r="BV391" s="3"/>
      <c r="BW391" s="3"/>
    </row>
    <row r="392" spans="74:75" x14ac:dyDescent="0.2">
      <c r="BV392" s="3"/>
      <c r="BW392" s="3"/>
    </row>
    <row r="393" spans="74:75" x14ac:dyDescent="0.2">
      <c r="BV393" s="3"/>
      <c r="BW393" s="3"/>
    </row>
  </sheetData>
  <mergeCells count="347">
    <mergeCell ref="A6:P6"/>
    <mergeCell ref="A9:C11"/>
    <mergeCell ref="D9:F10"/>
    <mergeCell ref="G9:AD9"/>
    <mergeCell ref="AE9:AE11"/>
    <mergeCell ref="AF9:AF11"/>
    <mergeCell ref="U10:V10"/>
    <mergeCell ref="W10:X10"/>
    <mergeCell ref="Y10:Z10"/>
    <mergeCell ref="AA10:AB10"/>
    <mergeCell ref="AG9:AG11"/>
    <mergeCell ref="AH9:AH11"/>
    <mergeCell ref="AI9:AI11"/>
    <mergeCell ref="G10:H10"/>
    <mergeCell ref="I10:J10"/>
    <mergeCell ref="K10:L10"/>
    <mergeCell ref="M10:N10"/>
    <mergeCell ref="O10:P10"/>
    <mergeCell ref="Q10:R10"/>
    <mergeCell ref="S10:T10"/>
    <mergeCell ref="AC10:AD10"/>
    <mergeCell ref="A12:C12"/>
    <mergeCell ref="A13:C13"/>
    <mergeCell ref="A14:C14"/>
    <mergeCell ref="A15:C15"/>
    <mergeCell ref="A17:C18"/>
    <mergeCell ref="D17:F17"/>
    <mergeCell ref="G17:H17"/>
    <mergeCell ref="I17:J17"/>
    <mergeCell ref="K17:L17"/>
    <mergeCell ref="AK17:AK18"/>
    <mergeCell ref="A19:C19"/>
    <mergeCell ref="A20:C20"/>
    <mergeCell ref="Y17:Z17"/>
    <mergeCell ref="AA17:AB17"/>
    <mergeCell ref="AC17:AD17"/>
    <mergeCell ref="AE17:AE18"/>
    <mergeCell ref="AF17:AF18"/>
    <mergeCell ref="AG17:AG18"/>
    <mergeCell ref="M17:N17"/>
    <mergeCell ref="O17:P17"/>
    <mergeCell ref="Q17:R17"/>
    <mergeCell ref="S17:T17"/>
    <mergeCell ref="U17:V17"/>
    <mergeCell ref="W17:X17"/>
    <mergeCell ref="A21:C21"/>
    <mergeCell ref="A22:C22"/>
    <mergeCell ref="A23:C23"/>
    <mergeCell ref="A24:C24"/>
    <mergeCell ref="A25:C25"/>
    <mergeCell ref="A26:C26"/>
    <mergeCell ref="AH17:AH18"/>
    <mergeCell ref="AI17:AI18"/>
    <mergeCell ref="AJ17:AJ18"/>
    <mergeCell ref="A33:C33"/>
    <mergeCell ref="A34:C34"/>
    <mergeCell ref="A35:C35"/>
    <mergeCell ref="A36:C36"/>
    <mergeCell ref="A37:C37"/>
    <mergeCell ref="A38:C38"/>
    <mergeCell ref="A27:C27"/>
    <mergeCell ref="A28:C28"/>
    <mergeCell ref="A29:C29"/>
    <mergeCell ref="A30:C30"/>
    <mergeCell ref="A31:C31"/>
    <mergeCell ref="A32:C32"/>
    <mergeCell ref="A40:C42"/>
    <mergeCell ref="D40:F41"/>
    <mergeCell ref="G40:AD40"/>
    <mergeCell ref="AE40:AE42"/>
    <mergeCell ref="AF40:AF42"/>
    <mergeCell ref="AG40:AG42"/>
    <mergeCell ref="W41:X41"/>
    <mergeCell ref="Y41:Z41"/>
    <mergeCell ref="AA41:AB41"/>
    <mergeCell ref="AC41:AD41"/>
    <mergeCell ref="AH40:AH42"/>
    <mergeCell ref="AI40:AI42"/>
    <mergeCell ref="G41:H41"/>
    <mergeCell ref="I41:J41"/>
    <mergeCell ref="K41:L41"/>
    <mergeCell ref="M41:N41"/>
    <mergeCell ref="O41:P41"/>
    <mergeCell ref="Q41:R41"/>
    <mergeCell ref="S41:T41"/>
    <mergeCell ref="U41:V41"/>
    <mergeCell ref="A49:C49"/>
    <mergeCell ref="A50:B56"/>
    <mergeCell ref="A57:B60"/>
    <mergeCell ref="A62:C62"/>
    <mergeCell ref="A63:C63"/>
    <mergeCell ref="A64:A65"/>
    <mergeCell ref="B64:C64"/>
    <mergeCell ref="B65:C65"/>
    <mergeCell ref="A43:C43"/>
    <mergeCell ref="A44:C44"/>
    <mergeCell ref="A45:C45"/>
    <mergeCell ref="A46:C46"/>
    <mergeCell ref="A47:C47"/>
    <mergeCell ref="A48:C48"/>
    <mergeCell ref="A72:C72"/>
    <mergeCell ref="A73:C73"/>
    <mergeCell ref="A75:C76"/>
    <mergeCell ref="D75:F75"/>
    <mergeCell ref="A77:A78"/>
    <mergeCell ref="B77:C77"/>
    <mergeCell ref="B78:C78"/>
    <mergeCell ref="A66:C66"/>
    <mergeCell ref="A67:C67"/>
    <mergeCell ref="A68:C68"/>
    <mergeCell ref="A69:C69"/>
    <mergeCell ref="A70:C70"/>
    <mergeCell ref="A71:C71"/>
    <mergeCell ref="A86:C86"/>
    <mergeCell ref="A87:C87"/>
    <mergeCell ref="A88:C88"/>
    <mergeCell ref="A89:C89"/>
    <mergeCell ref="A90:C90"/>
    <mergeCell ref="A91:C91"/>
    <mergeCell ref="R80:R81"/>
    <mergeCell ref="S80:S81"/>
    <mergeCell ref="A82:C82"/>
    <mergeCell ref="A83:C83"/>
    <mergeCell ref="A84:C84"/>
    <mergeCell ref="A85:C85"/>
    <mergeCell ref="A80:C81"/>
    <mergeCell ref="D80:F80"/>
    <mergeCell ref="G80:N80"/>
    <mergeCell ref="O80:O81"/>
    <mergeCell ref="P80:P81"/>
    <mergeCell ref="Q80:Q81"/>
    <mergeCell ref="A98:C98"/>
    <mergeCell ref="A99:C99"/>
    <mergeCell ref="A100:C100"/>
    <mergeCell ref="A101:C101"/>
    <mergeCell ref="A102:C102"/>
    <mergeCell ref="A103:C103"/>
    <mergeCell ref="A92:C92"/>
    <mergeCell ref="A93:C93"/>
    <mergeCell ref="A94:C94"/>
    <mergeCell ref="A95:C95"/>
    <mergeCell ref="A96:C96"/>
    <mergeCell ref="A97:C97"/>
    <mergeCell ref="A110:C110"/>
    <mergeCell ref="A111:C111"/>
    <mergeCell ref="A113:C115"/>
    <mergeCell ref="D113:F114"/>
    <mergeCell ref="G113:N113"/>
    <mergeCell ref="O113:O115"/>
    <mergeCell ref="N114:N115"/>
    <mergeCell ref="A104:C104"/>
    <mergeCell ref="A105:C105"/>
    <mergeCell ref="A106:C106"/>
    <mergeCell ref="A107:C107"/>
    <mergeCell ref="A108:C108"/>
    <mergeCell ref="A109:C109"/>
    <mergeCell ref="A116:C116"/>
    <mergeCell ref="A117:C117"/>
    <mergeCell ref="A118:C118"/>
    <mergeCell ref="A119:C119"/>
    <mergeCell ref="A120:C120"/>
    <mergeCell ref="A121:C121"/>
    <mergeCell ref="P113:P115"/>
    <mergeCell ref="Q113:Q115"/>
    <mergeCell ref="R113:R115"/>
    <mergeCell ref="G114:G115"/>
    <mergeCell ref="H114:H115"/>
    <mergeCell ref="I114:I115"/>
    <mergeCell ref="J114:J115"/>
    <mergeCell ref="K114:K115"/>
    <mergeCell ref="L114:L115"/>
    <mergeCell ref="M114:M115"/>
    <mergeCell ref="A122:C122"/>
    <mergeCell ref="A124:C126"/>
    <mergeCell ref="D124:F125"/>
    <mergeCell ref="G124:L124"/>
    <mergeCell ref="M124:M126"/>
    <mergeCell ref="N124:N126"/>
    <mergeCell ref="G125:H125"/>
    <mergeCell ref="I125:J125"/>
    <mergeCell ref="K125:L125"/>
    <mergeCell ref="A142:A145"/>
    <mergeCell ref="B142:B143"/>
    <mergeCell ref="B144:B145"/>
    <mergeCell ref="A146:A150"/>
    <mergeCell ref="B146:C146"/>
    <mergeCell ref="B147:B148"/>
    <mergeCell ref="B149:B150"/>
    <mergeCell ref="A127:A136"/>
    <mergeCell ref="B127:C127"/>
    <mergeCell ref="B128:C128"/>
    <mergeCell ref="B129:C129"/>
    <mergeCell ref="B130:B136"/>
    <mergeCell ref="A137:A140"/>
    <mergeCell ref="B137:B140"/>
    <mergeCell ref="AC157:AC159"/>
    <mergeCell ref="AD157:AD159"/>
    <mergeCell ref="G158:H158"/>
    <mergeCell ref="I158:J158"/>
    <mergeCell ref="K158:L158"/>
    <mergeCell ref="M158:N158"/>
    <mergeCell ref="O158:P158"/>
    <mergeCell ref="A151:A153"/>
    <mergeCell ref="B151:B153"/>
    <mergeCell ref="A154:A155"/>
    <mergeCell ref="B154:B155"/>
    <mergeCell ref="A157:C159"/>
    <mergeCell ref="D157:F158"/>
    <mergeCell ref="Q158:R158"/>
    <mergeCell ref="S158:T158"/>
    <mergeCell ref="U158:V158"/>
    <mergeCell ref="W158:X158"/>
    <mergeCell ref="Y158:Z158"/>
    <mergeCell ref="A160:C160"/>
    <mergeCell ref="G157:Z157"/>
    <mergeCell ref="AA157:AA159"/>
    <mergeCell ref="AB157:AB159"/>
    <mergeCell ref="G166:J166"/>
    <mergeCell ref="G167:G168"/>
    <mergeCell ref="H167:H168"/>
    <mergeCell ref="I167:I168"/>
    <mergeCell ref="J167:J168"/>
    <mergeCell ref="A169:C169"/>
    <mergeCell ref="A161:C161"/>
    <mergeCell ref="A162:C162"/>
    <mergeCell ref="A163:C163"/>
    <mergeCell ref="A164:C164"/>
    <mergeCell ref="A166:C168"/>
    <mergeCell ref="D166:F167"/>
    <mergeCell ref="Z174:Z176"/>
    <mergeCell ref="G175:H175"/>
    <mergeCell ref="I175:J175"/>
    <mergeCell ref="K175:L175"/>
    <mergeCell ref="M175:N175"/>
    <mergeCell ref="O175:P175"/>
    <mergeCell ref="Q175:R175"/>
    <mergeCell ref="S175:T175"/>
    <mergeCell ref="A170:C170"/>
    <mergeCell ref="A171:C171"/>
    <mergeCell ref="A172:C172"/>
    <mergeCell ref="A174:C176"/>
    <mergeCell ref="D174:F175"/>
    <mergeCell ref="G174:V174"/>
    <mergeCell ref="U175:V175"/>
    <mergeCell ref="Y175:Y176"/>
    <mergeCell ref="X174:X176"/>
    <mergeCell ref="A177:A178"/>
    <mergeCell ref="B177:C177"/>
    <mergeCell ref="B178:C178"/>
    <mergeCell ref="A179:A182"/>
    <mergeCell ref="B179:C179"/>
    <mergeCell ref="B180:C180"/>
    <mergeCell ref="B181:C181"/>
    <mergeCell ref="B182:C182"/>
    <mergeCell ref="W174:W176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191:A194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O232:O234"/>
    <mergeCell ref="P232:P234"/>
    <mergeCell ref="G233:G234"/>
    <mergeCell ref="H233:H234"/>
    <mergeCell ref="I233:I234"/>
    <mergeCell ref="J233:J234"/>
    <mergeCell ref="K233:K234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38:C238"/>
    <mergeCell ref="A239:C239"/>
    <mergeCell ref="A240:C240"/>
    <mergeCell ref="A242:A245"/>
    <mergeCell ref="B242:B245"/>
    <mergeCell ref="C242:C245"/>
    <mergeCell ref="L233:L234"/>
    <mergeCell ref="M233:M234"/>
    <mergeCell ref="N233:N234"/>
    <mergeCell ref="A235:C235"/>
    <mergeCell ref="A236:C236"/>
    <mergeCell ref="A237:C237"/>
    <mergeCell ref="A232:C234"/>
    <mergeCell ref="D232:F233"/>
    <mergeCell ref="G232:N232"/>
    <mergeCell ref="A255:B255"/>
    <mergeCell ref="A256:B256"/>
    <mergeCell ref="A257:B257"/>
    <mergeCell ref="A258:B258"/>
    <mergeCell ref="D242:D245"/>
    <mergeCell ref="E242:E245"/>
    <mergeCell ref="A251:B251"/>
    <mergeCell ref="A252:B252"/>
    <mergeCell ref="A253:B253"/>
    <mergeCell ref="A254:B254"/>
  </mergeCells>
  <dataValidations count="1">
    <dataValidation type="whole" operator="greaterThan" allowBlank="1" showInputMessage="1" showErrorMessage="1" errorTitle="Números Enteros" error="Sólo puede ingresar números enteros" sqref="A1:AK258" xr:uid="{E7B7F5B5-E49B-4F01-B0F1-1F0CF6BC3690}">
      <formula1>-1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1C70D-EE6A-4FF5-91CD-8FDE07E8FD94}">
  <dimension ref="A1:DQ393"/>
  <sheetViews>
    <sheetView topLeftCell="U19" workbookViewId="0">
      <selection sqref="A1:XFD1048576"/>
    </sheetView>
  </sheetViews>
  <sheetFormatPr baseColWidth="10" defaultColWidth="11.42578125" defaultRowHeight="14.25" x14ac:dyDescent="0.2"/>
  <cols>
    <col min="1" max="1" width="30.85546875" style="2" customWidth="1"/>
    <col min="2" max="2" width="27.28515625" style="2" customWidth="1"/>
    <col min="3" max="3" width="43" style="2" customWidth="1"/>
    <col min="4" max="4" width="14.140625" style="2" customWidth="1"/>
    <col min="5" max="13" width="13.28515625" style="2" customWidth="1"/>
    <col min="14" max="14" width="15.140625" style="2" customWidth="1"/>
    <col min="15" max="15" width="14.140625" style="2" customWidth="1"/>
    <col min="16" max="16" width="14.5703125" style="2" customWidth="1"/>
    <col min="17" max="17" width="13.140625" style="2" customWidth="1"/>
    <col min="18" max="18" width="12.5703125" style="2" customWidth="1"/>
    <col min="19" max="19" width="14.28515625" style="2" customWidth="1"/>
    <col min="20" max="22" width="11.42578125" style="2"/>
    <col min="23" max="23" width="13.42578125" style="2" customWidth="1"/>
    <col min="24" max="24" width="12.7109375" style="2" customWidth="1"/>
    <col min="25" max="25" width="11.42578125" style="2"/>
    <col min="26" max="26" width="12.85546875" style="2" customWidth="1"/>
    <col min="27" max="27" width="15.140625" style="2" customWidth="1"/>
    <col min="28" max="28" width="13.140625" style="2" customWidth="1"/>
    <col min="29" max="30" width="11.42578125" style="2"/>
    <col min="31" max="31" width="14.140625" style="2" customWidth="1"/>
    <col min="32" max="32" width="14.7109375" style="2" customWidth="1"/>
    <col min="33" max="33" width="15.140625" style="2" customWidth="1"/>
    <col min="34" max="34" width="14" style="2" customWidth="1"/>
    <col min="35" max="35" width="14.85546875" style="2" customWidth="1"/>
    <col min="36" max="36" width="14.42578125" style="2" customWidth="1"/>
    <col min="37" max="37" width="13.42578125" style="2" customWidth="1"/>
    <col min="38" max="72" width="11.42578125" style="2"/>
    <col min="73" max="73" width="10.140625" style="2" customWidth="1"/>
    <col min="74" max="75" width="11.42578125" style="2"/>
    <col min="76" max="78" width="11.42578125" style="4"/>
    <col min="79" max="103" width="11.42578125" style="5" hidden="1" customWidth="1"/>
    <col min="104" max="104" width="1.42578125" style="5" hidden="1" customWidth="1"/>
    <col min="105" max="118" width="11.42578125" style="3"/>
    <col min="119" max="16384" width="11.42578125" style="2"/>
  </cols>
  <sheetData>
    <row r="1" spans="1:90" ht="16.149999999999999" customHeight="1" x14ac:dyDescent="0.2">
      <c r="A1" s="1" t="s">
        <v>0</v>
      </c>
      <c r="BU1" s="3"/>
      <c r="BV1" s="3"/>
      <c r="BW1" s="3"/>
    </row>
    <row r="2" spans="1:90" ht="16.149999999999999" customHeight="1" x14ac:dyDescent="0.2">
      <c r="A2" s="6" t="str">
        <f>CONCATENATE("COMUNA: ",[3]NOMBRE!B2," - ","( ",[3]NOMBRE!C2,[3]NOMBRE!D2,[3]NOMBRE!E2,[3]NOMBRE!F2,[3]NOMBRE!G2," )")</f>
        <v>COMUNA: LINARES - ( 07401 )</v>
      </c>
      <c r="BU2" s="3"/>
      <c r="BV2" s="3"/>
      <c r="BW2" s="3"/>
    </row>
    <row r="3" spans="1:90" ht="16.149999999999999" customHeight="1" x14ac:dyDescent="0.2">
      <c r="A3" s="6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BU3" s="3"/>
      <c r="BV3" s="3"/>
      <c r="BW3" s="3"/>
    </row>
    <row r="4" spans="1:90" ht="16.149999999999999" customHeight="1" x14ac:dyDescent="0.2">
      <c r="A4" s="6" t="str">
        <f>CONCATENATE("MES: ",[3]NOMBRE!B6," - ","( ",[3]NOMBRE!C6,[3]NOMBRE!D6," )")</f>
        <v>MES: FEBRERO - ( 02 )</v>
      </c>
      <c r="BU4" s="3"/>
      <c r="BV4" s="3"/>
      <c r="BW4" s="3"/>
    </row>
    <row r="5" spans="1:90" ht="16.149999999999999" customHeight="1" x14ac:dyDescent="0.2">
      <c r="A5" s="6" t="str">
        <f>CONCATENATE("AÑO: ",[3]NOMBRE!B7)</f>
        <v>AÑO: 2019</v>
      </c>
      <c r="BU5" s="3"/>
      <c r="BV5" s="3"/>
      <c r="BW5" s="3"/>
    </row>
    <row r="6" spans="1:90" ht="15" x14ac:dyDescent="0.2">
      <c r="A6" s="1070" t="s">
        <v>1</v>
      </c>
      <c r="B6" s="1070"/>
      <c r="C6" s="1070"/>
      <c r="D6" s="1070"/>
      <c r="E6" s="1070"/>
      <c r="F6" s="1070"/>
      <c r="G6" s="1070"/>
      <c r="H6" s="1070"/>
      <c r="I6" s="1070"/>
      <c r="J6" s="1070"/>
      <c r="K6" s="1070"/>
      <c r="L6" s="1070"/>
      <c r="M6" s="1070"/>
      <c r="N6" s="1070"/>
      <c r="O6" s="1070"/>
      <c r="P6" s="1070"/>
      <c r="BU6" s="3"/>
      <c r="BV6" s="3"/>
      <c r="BW6" s="3"/>
    </row>
    <row r="7" spans="1:90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BU7" s="3"/>
      <c r="BV7" s="3"/>
      <c r="BW7" s="3"/>
    </row>
    <row r="8" spans="1:90" ht="31.9" customHeight="1" x14ac:dyDescent="0.2">
      <c r="A8" s="9" t="s">
        <v>2</v>
      </c>
      <c r="B8" s="10"/>
      <c r="C8" s="10"/>
      <c r="D8" s="11"/>
      <c r="E8" s="11"/>
      <c r="F8" s="11"/>
      <c r="G8" s="12"/>
      <c r="H8" s="11"/>
      <c r="I8" s="11"/>
      <c r="J8" s="11"/>
      <c r="K8" s="11"/>
      <c r="L8" s="11"/>
      <c r="M8" s="11"/>
      <c r="N8" s="11"/>
      <c r="O8" s="11"/>
      <c r="P8" s="12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BU8" s="3"/>
      <c r="BV8" s="3"/>
      <c r="BW8" s="3"/>
    </row>
    <row r="9" spans="1:90" ht="30.75" customHeight="1" x14ac:dyDescent="0.2">
      <c r="A9" s="1098" t="s">
        <v>3</v>
      </c>
      <c r="B9" s="1098"/>
      <c r="C9" s="1099"/>
      <c r="D9" s="894" t="s">
        <v>4</v>
      </c>
      <c r="E9" s="895"/>
      <c r="F9" s="896"/>
      <c r="G9" s="862" t="s">
        <v>5</v>
      </c>
      <c r="H9" s="900"/>
      <c r="I9" s="900"/>
      <c r="J9" s="900"/>
      <c r="K9" s="900"/>
      <c r="L9" s="900"/>
      <c r="M9" s="900"/>
      <c r="N9" s="900"/>
      <c r="O9" s="900"/>
      <c r="P9" s="900"/>
      <c r="Q9" s="900"/>
      <c r="R9" s="900"/>
      <c r="S9" s="900"/>
      <c r="T9" s="900"/>
      <c r="U9" s="900"/>
      <c r="V9" s="900"/>
      <c r="W9" s="900"/>
      <c r="X9" s="900"/>
      <c r="Y9" s="900"/>
      <c r="Z9" s="900"/>
      <c r="AA9" s="900"/>
      <c r="AB9" s="900"/>
      <c r="AC9" s="900"/>
      <c r="AD9" s="901"/>
      <c r="AE9" s="896" t="s">
        <v>6</v>
      </c>
      <c r="AF9" s="1095" t="s">
        <v>7</v>
      </c>
      <c r="AG9" s="1095" t="s">
        <v>8</v>
      </c>
      <c r="AH9" s="985" t="s">
        <v>9</v>
      </c>
      <c r="AI9" s="985" t="s">
        <v>10</v>
      </c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BU9" s="3"/>
      <c r="BV9" s="3"/>
      <c r="BW9" s="3"/>
      <c r="CG9" s="13"/>
      <c r="CH9" s="13"/>
      <c r="CI9" s="13"/>
      <c r="CJ9" s="13"/>
      <c r="CK9" s="13"/>
      <c r="CL9" s="13"/>
    </row>
    <row r="10" spans="1:90" ht="27.75" customHeight="1" x14ac:dyDescent="0.2">
      <c r="A10" s="1073"/>
      <c r="B10" s="1073"/>
      <c r="C10" s="1074"/>
      <c r="D10" s="897"/>
      <c r="E10" s="898"/>
      <c r="F10" s="899"/>
      <c r="G10" s="974" t="s">
        <v>11</v>
      </c>
      <c r="H10" s="975"/>
      <c r="I10" s="862" t="s">
        <v>12</v>
      </c>
      <c r="J10" s="970"/>
      <c r="K10" s="900" t="s">
        <v>13</v>
      </c>
      <c r="L10" s="970"/>
      <c r="M10" s="862" t="s">
        <v>14</v>
      </c>
      <c r="N10" s="970"/>
      <c r="O10" s="862" t="s">
        <v>15</v>
      </c>
      <c r="P10" s="970"/>
      <c r="Q10" s="862" t="s">
        <v>16</v>
      </c>
      <c r="R10" s="970"/>
      <c r="S10" s="862" t="s">
        <v>17</v>
      </c>
      <c r="T10" s="970"/>
      <c r="U10" s="982" t="s">
        <v>18</v>
      </c>
      <c r="V10" s="983"/>
      <c r="W10" s="982" t="s">
        <v>19</v>
      </c>
      <c r="X10" s="983"/>
      <c r="Y10" s="982" t="s">
        <v>20</v>
      </c>
      <c r="Z10" s="983"/>
      <c r="AA10" s="982" t="s">
        <v>21</v>
      </c>
      <c r="AB10" s="983"/>
      <c r="AC10" s="982" t="s">
        <v>22</v>
      </c>
      <c r="AD10" s="984"/>
      <c r="AE10" s="902"/>
      <c r="AF10" s="1069"/>
      <c r="AG10" s="1069"/>
      <c r="AH10" s="986"/>
      <c r="AI10" s="986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BU10" s="3"/>
      <c r="BV10" s="3"/>
      <c r="BW10" s="3"/>
      <c r="CG10" s="13"/>
      <c r="CH10" s="13"/>
      <c r="CI10" s="13"/>
      <c r="CJ10" s="13"/>
      <c r="CK10" s="13"/>
      <c r="CL10" s="13"/>
    </row>
    <row r="11" spans="1:90" ht="32.25" customHeight="1" x14ac:dyDescent="0.2">
      <c r="A11" s="1075"/>
      <c r="B11" s="1075"/>
      <c r="C11" s="1076"/>
      <c r="D11" s="14" t="s">
        <v>23</v>
      </c>
      <c r="E11" s="15" t="s">
        <v>24</v>
      </c>
      <c r="F11" s="601" t="s">
        <v>25</v>
      </c>
      <c r="G11" s="590" t="s">
        <v>24</v>
      </c>
      <c r="H11" s="601" t="s">
        <v>25</v>
      </c>
      <c r="I11" s="590" t="s">
        <v>24</v>
      </c>
      <c r="J11" s="601" t="s">
        <v>25</v>
      </c>
      <c r="K11" s="590" t="s">
        <v>24</v>
      </c>
      <c r="L11" s="601" t="s">
        <v>25</v>
      </c>
      <c r="M11" s="590" t="s">
        <v>24</v>
      </c>
      <c r="N11" s="601" t="s">
        <v>25</v>
      </c>
      <c r="O11" s="590" t="s">
        <v>24</v>
      </c>
      <c r="P11" s="601" t="s">
        <v>25</v>
      </c>
      <c r="Q11" s="590" t="s">
        <v>24</v>
      </c>
      <c r="R11" s="601" t="s">
        <v>25</v>
      </c>
      <c r="S11" s="590" t="s">
        <v>24</v>
      </c>
      <c r="T11" s="601" t="s">
        <v>25</v>
      </c>
      <c r="U11" s="590" t="s">
        <v>24</v>
      </c>
      <c r="V11" s="601" t="s">
        <v>25</v>
      </c>
      <c r="W11" s="590" t="s">
        <v>24</v>
      </c>
      <c r="X11" s="601" t="s">
        <v>25</v>
      </c>
      <c r="Y11" s="590" t="s">
        <v>24</v>
      </c>
      <c r="Z11" s="601" t="s">
        <v>25</v>
      </c>
      <c r="AA11" s="590" t="s">
        <v>24</v>
      </c>
      <c r="AB11" s="601" t="s">
        <v>25</v>
      </c>
      <c r="AC11" s="590" t="s">
        <v>24</v>
      </c>
      <c r="AD11" s="595" t="s">
        <v>25</v>
      </c>
      <c r="AE11" s="899"/>
      <c r="AF11" s="1060"/>
      <c r="AG11" s="1060"/>
      <c r="AH11" s="987"/>
      <c r="AI11" s="987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BU11" s="3"/>
      <c r="BV11" s="3"/>
      <c r="BW11" s="3"/>
      <c r="CG11" s="13"/>
      <c r="CH11" s="13"/>
      <c r="CI11" s="13"/>
      <c r="CJ11" s="13"/>
      <c r="CK11" s="13"/>
      <c r="CL11" s="13"/>
    </row>
    <row r="12" spans="1:90" ht="16.149999999999999" customHeight="1" x14ac:dyDescent="0.2">
      <c r="A12" s="1065" t="s">
        <v>26</v>
      </c>
      <c r="B12" s="1065"/>
      <c r="C12" s="1065"/>
      <c r="D12" s="19">
        <f>SUM(E12+F12)</f>
        <v>235</v>
      </c>
      <c r="E12" s="20">
        <f t="shared" ref="E12:F15" si="0">SUM(G12+I12+K12+M12+O12+Q12+S12+U12+W12+Y12+AA12+AC12)</f>
        <v>87</v>
      </c>
      <c r="F12" s="610">
        <f>SUM(H12+J12+L12+N12+P12+R12+T12+V12+X12+Z12+AB12+AD12)</f>
        <v>148</v>
      </c>
      <c r="G12" s="22">
        <v>0</v>
      </c>
      <c r="H12" s="23">
        <v>1</v>
      </c>
      <c r="I12" s="24">
        <v>0</v>
      </c>
      <c r="J12" s="23">
        <v>1</v>
      </c>
      <c r="K12" s="24">
        <v>0</v>
      </c>
      <c r="L12" s="23">
        <v>0</v>
      </c>
      <c r="M12" s="22">
        <v>0</v>
      </c>
      <c r="N12" s="23">
        <v>0</v>
      </c>
      <c r="O12" s="22">
        <v>0</v>
      </c>
      <c r="P12" s="23">
        <v>1</v>
      </c>
      <c r="Q12" s="22">
        <v>0</v>
      </c>
      <c r="R12" s="25">
        <v>0</v>
      </c>
      <c r="S12" s="22">
        <v>1</v>
      </c>
      <c r="T12" s="25">
        <v>1</v>
      </c>
      <c r="U12" s="22">
        <v>3</v>
      </c>
      <c r="V12" s="25">
        <v>5</v>
      </c>
      <c r="W12" s="22">
        <v>15</v>
      </c>
      <c r="X12" s="25">
        <v>16</v>
      </c>
      <c r="Y12" s="22">
        <v>27</v>
      </c>
      <c r="Z12" s="25">
        <v>32</v>
      </c>
      <c r="AA12" s="22">
        <v>32</v>
      </c>
      <c r="AB12" s="25">
        <v>80</v>
      </c>
      <c r="AC12" s="26">
        <v>9</v>
      </c>
      <c r="AD12" s="27">
        <v>11</v>
      </c>
      <c r="AE12" s="23">
        <v>2</v>
      </c>
      <c r="AF12" s="28">
        <v>0</v>
      </c>
      <c r="AG12" s="28">
        <v>0</v>
      </c>
      <c r="AH12" s="28">
        <v>0</v>
      </c>
      <c r="AI12" s="28">
        <v>0</v>
      </c>
      <c r="AJ12" s="29" t="str">
        <f>CA12&amp;CB12&amp;CC12&amp;CD12&amp;CE12</f>
        <v/>
      </c>
      <c r="AK12" s="30"/>
      <c r="AL12" s="30"/>
      <c r="AM12" s="30"/>
      <c r="AN12" s="30"/>
      <c r="AO12" s="30"/>
      <c r="AP12" s="30"/>
      <c r="AQ12" s="30"/>
      <c r="AR12" s="30"/>
      <c r="AS12" s="30"/>
      <c r="AT12" s="8"/>
      <c r="AU12" s="8"/>
      <c r="AV12" s="8"/>
      <c r="AW12" s="8"/>
      <c r="BU12" s="3"/>
      <c r="BV12" s="3"/>
      <c r="BW12" s="3"/>
      <c r="CA12" s="31" t="str">
        <f>IF(CG12=1,"* Las consultas de 60 años NO DEBEN ser mayor que el total de Consultas entre 20-64 Años. ","")</f>
        <v/>
      </c>
      <c r="CB12" s="31" t="str">
        <f>IF(CH12=1,"* Las actividades de usuarios en situación de discapacidad NO DEBEN superar el total. ","")</f>
        <v/>
      </c>
      <c r="CC12" s="31" t="str">
        <f>IF(AND(AE12="",D12&lt;&gt;0),"* Recuerde que las Embarazadas deben ser incluídas en el ingreso por rango Etario (Digite CEROS si no tiene). ",IF(F12&lt;AE12,"* Las Embarazadas NO DEBEN ser mayor al total de mujeres. ",""))</f>
        <v/>
      </c>
      <c r="CD12" s="31" t="str">
        <f>IF(AND(AH12="",D12&lt;&gt;0),"* No olvide digitar la población SENAME (Digite CEROS si no tiene). ",IF(D12&lt;AH12,"* La Población SENAME NO DEBE ser mayor al Total. ",""))</f>
        <v/>
      </c>
      <c r="CE12" s="31" t="str">
        <f>IF(AND(AI12="",D12&lt;&gt;0),"* No olvide digitar la población Migrante (Digite CEROS si no tiene). ",IF(D12&lt;AI12,"* La Población Migrante NO DEBE ser mayor al Total. ",""))</f>
        <v/>
      </c>
      <c r="CF12" s="31"/>
      <c r="CG12" s="32">
        <f>IF(AF12&gt;(AA12+AB12),1,0)</f>
        <v>0</v>
      </c>
      <c r="CH12" s="32">
        <f>IF(D12&lt;AG12,1,0)</f>
        <v>0</v>
      </c>
      <c r="CI12" s="32">
        <f>IF(AND(AE12="",D12&lt;&gt;0),1,IF(F12&lt;AE12,1,0))</f>
        <v>0</v>
      </c>
      <c r="CJ12" s="32">
        <f>IF(AND(AH12="",D12&lt;&gt;0),1,IF(D12&lt;AH12,1,0))</f>
        <v>0</v>
      </c>
      <c r="CK12" s="32">
        <f>IF(AND(AI12="",D12&lt;&gt;0),1,IF(D12&lt;AI12,1,0))</f>
        <v>0</v>
      </c>
      <c r="CL12" s="32"/>
    </row>
    <row r="13" spans="1:90" ht="16.149999999999999" customHeight="1" x14ac:dyDescent="0.2">
      <c r="A13" s="1065" t="s">
        <v>27</v>
      </c>
      <c r="B13" s="1065"/>
      <c r="C13" s="1065"/>
      <c r="D13" s="19">
        <f>SUM(E13+F13)</f>
        <v>626</v>
      </c>
      <c r="E13" s="20">
        <f t="shared" si="0"/>
        <v>234</v>
      </c>
      <c r="F13" s="610">
        <f t="shared" si="0"/>
        <v>392</v>
      </c>
      <c r="G13" s="33">
        <v>1</v>
      </c>
      <c r="H13" s="34">
        <v>0</v>
      </c>
      <c r="I13" s="33">
        <v>0</v>
      </c>
      <c r="J13" s="34">
        <v>1</v>
      </c>
      <c r="K13" s="33">
        <v>0</v>
      </c>
      <c r="L13" s="34">
        <v>0</v>
      </c>
      <c r="M13" s="33">
        <v>0</v>
      </c>
      <c r="N13" s="34">
        <v>0</v>
      </c>
      <c r="O13" s="33">
        <v>4</v>
      </c>
      <c r="P13" s="34">
        <v>6</v>
      </c>
      <c r="Q13" s="33">
        <v>1</v>
      </c>
      <c r="R13" s="35">
        <v>3</v>
      </c>
      <c r="S13" s="33">
        <v>1</v>
      </c>
      <c r="T13" s="35">
        <v>5</v>
      </c>
      <c r="U13" s="33">
        <v>12</v>
      </c>
      <c r="V13" s="35">
        <v>17</v>
      </c>
      <c r="W13" s="33">
        <v>51</v>
      </c>
      <c r="X13" s="35">
        <v>54</v>
      </c>
      <c r="Y13" s="33">
        <v>73</v>
      </c>
      <c r="Z13" s="35">
        <v>100</v>
      </c>
      <c r="AA13" s="33">
        <v>83</v>
      </c>
      <c r="AB13" s="35">
        <v>187</v>
      </c>
      <c r="AC13" s="36">
        <v>8</v>
      </c>
      <c r="AD13" s="37">
        <v>19</v>
      </c>
      <c r="AE13" s="34">
        <v>7</v>
      </c>
      <c r="AF13" s="38">
        <v>0</v>
      </c>
      <c r="AG13" s="38">
        <v>0</v>
      </c>
      <c r="AH13" s="38">
        <v>0</v>
      </c>
      <c r="AI13" s="38">
        <v>0</v>
      </c>
      <c r="AJ13" s="29" t="str">
        <f t="shared" ref="AJ13:AJ15" si="1">CA13&amp;CB13&amp;CC13&amp;CD13&amp;CE13</f>
        <v/>
      </c>
      <c r="AK13" s="30"/>
      <c r="AL13" s="30"/>
      <c r="AM13" s="30"/>
      <c r="AN13" s="30"/>
      <c r="AO13" s="30"/>
      <c r="AP13" s="30"/>
      <c r="AQ13" s="30"/>
      <c r="AR13" s="30"/>
      <c r="AS13" s="30"/>
      <c r="AT13" s="8"/>
      <c r="AU13" s="8"/>
      <c r="AV13" s="8"/>
      <c r="AW13" s="8"/>
      <c r="BU13" s="3"/>
      <c r="BV13" s="3"/>
      <c r="BW13" s="3"/>
      <c r="CA13" s="31" t="str">
        <f t="shared" ref="CA13:CA15" si="2">IF(CG13=1,"* Las consultas de 60 años NO DEBEN ser mayor que el total de Consultas entre 20-64 Años. ","")</f>
        <v/>
      </c>
      <c r="CB13" s="31" t="str">
        <f t="shared" ref="CB13:CB15" si="3">IF(CH13=1,"* Las actividades de usuarios en situación de discapacidad NO DEBEN superar el total. ","")</f>
        <v/>
      </c>
      <c r="CC13" s="31" t="str">
        <f t="shared" ref="CC13:CC15" si="4">IF(AND(AE13="",D13&lt;&gt;0),"* Recuerde que las Embarazadas deben ser incluídas en el ingreso por rango Etario (Digite CEROS si no tiene). ",IF(F13&lt;AE13,"* Las Embarazadas NO DEBEN ser mayor al total de mujeres. ",""))</f>
        <v/>
      </c>
      <c r="CD13" s="31" t="str">
        <f t="shared" ref="CD13:CD15" si="5">IF(AND(AH13="",D13&lt;&gt;0),"* No olvide digitar la población SENAME (Digite CEROS si no tiene). ",IF(D13&lt;AH13,"* La Población SENAME NO DEBE ser mayor al Total. ",""))</f>
        <v/>
      </c>
      <c r="CE13" s="31" t="str">
        <f t="shared" ref="CE13:CE15" si="6">IF(AND(AI13="",D13&lt;&gt;0),"* No olvide digitar la población Migrante (Digite CEROS si no tiene). ",IF(D13&lt;AI13,"* La Población Migrante NO DEBE ser mayor al Total. ",""))</f>
        <v/>
      </c>
      <c r="CF13" s="31"/>
      <c r="CG13" s="32">
        <f t="shared" ref="CG13:CG15" si="7">IF(AF13&gt;(AA13+AB13),1,0)</f>
        <v>0</v>
      </c>
      <c r="CH13" s="32">
        <f t="shared" ref="CH13:CH14" si="8">IF(D13&lt;AG13,1,0)</f>
        <v>0</v>
      </c>
      <c r="CI13" s="32">
        <f t="shared" ref="CI13:CI14" si="9">IF(AND(AE13="",D13&lt;&gt;0),1,IF(F13&lt;AE13,1,0))</f>
        <v>0</v>
      </c>
      <c r="CJ13" s="32">
        <f t="shared" ref="CJ13:CJ15" si="10">IF(AND(AH13="",D13&lt;&gt;0),1,IF(D13&lt;AH13,1,0))</f>
        <v>0</v>
      </c>
      <c r="CK13" s="32">
        <f t="shared" ref="CK13:CK15" si="11">IF(AND(AI13="",D13&lt;&gt;0),1,IF(D13&lt;AI13,1,0))</f>
        <v>0</v>
      </c>
      <c r="CL13" s="32"/>
    </row>
    <row r="14" spans="1:90" ht="16.149999999999999" customHeight="1" x14ac:dyDescent="0.2">
      <c r="A14" s="1065" t="s">
        <v>28</v>
      </c>
      <c r="B14" s="1065"/>
      <c r="C14" s="1065"/>
      <c r="D14" s="19">
        <f>SUM(E14+F14)</f>
        <v>5</v>
      </c>
      <c r="E14" s="20">
        <f t="shared" si="0"/>
        <v>1</v>
      </c>
      <c r="F14" s="610">
        <f t="shared" si="0"/>
        <v>4</v>
      </c>
      <c r="G14" s="33">
        <v>0</v>
      </c>
      <c r="H14" s="34">
        <v>0</v>
      </c>
      <c r="I14" s="33">
        <v>0</v>
      </c>
      <c r="J14" s="34">
        <v>0</v>
      </c>
      <c r="K14" s="33">
        <v>0</v>
      </c>
      <c r="L14" s="34">
        <v>0</v>
      </c>
      <c r="M14" s="33">
        <v>0</v>
      </c>
      <c r="N14" s="35">
        <v>1</v>
      </c>
      <c r="O14" s="33">
        <v>0</v>
      </c>
      <c r="P14" s="35">
        <v>0</v>
      </c>
      <c r="Q14" s="33">
        <v>0</v>
      </c>
      <c r="R14" s="35">
        <v>0</v>
      </c>
      <c r="S14" s="33">
        <v>0</v>
      </c>
      <c r="T14" s="35">
        <v>0</v>
      </c>
      <c r="U14" s="33">
        <v>0</v>
      </c>
      <c r="V14" s="35">
        <v>0</v>
      </c>
      <c r="W14" s="33">
        <v>0</v>
      </c>
      <c r="X14" s="35">
        <v>0</v>
      </c>
      <c r="Y14" s="33">
        <v>0</v>
      </c>
      <c r="Z14" s="35">
        <v>1</v>
      </c>
      <c r="AA14" s="33">
        <v>1</v>
      </c>
      <c r="AB14" s="35">
        <v>2</v>
      </c>
      <c r="AC14" s="33">
        <v>0</v>
      </c>
      <c r="AD14" s="37">
        <v>0</v>
      </c>
      <c r="AE14" s="34">
        <v>0</v>
      </c>
      <c r="AF14" s="38">
        <v>0</v>
      </c>
      <c r="AG14" s="38">
        <v>0</v>
      </c>
      <c r="AH14" s="38">
        <v>0</v>
      </c>
      <c r="AI14" s="38">
        <v>0</v>
      </c>
      <c r="AJ14" s="29" t="str">
        <f t="shared" si="1"/>
        <v/>
      </c>
      <c r="AK14" s="30"/>
      <c r="AL14" s="30"/>
      <c r="AM14" s="30"/>
      <c r="AN14" s="30"/>
      <c r="AO14" s="30"/>
      <c r="AP14" s="30"/>
      <c r="AQ14" s="30"/>
      <c r="AR14" s="30"/>
      <c r="AS14" s="30"/>
      <c r="AT14" s="8"/>
      <c r="AU14" s="8"/>
      <c r="AV14" s="8"/>
      <c r="AW14" s="8"/>
      <c r="BU14" s="3"/>
      <c r="BV14" s="3"/>
      <c r="BW14" s="3"/>
      <c r="CA14" s="31" t="str">
        <f t="shared" si="2"/>
        <v/>
      </c>
      <c r="CB14" s="31" t="str">
        <f t="shared" si="3"/>
        <v/>
      </c>
      <c r="CC14" s="31" t="str">
        <f t="shared" si="4"/>
        <v/>
      </c>
      <c r="CD14" s="31" t="str">
        <f t="shared" si="5"/>
        <v/>
      </c>
      <c r="CE14" s="31" t="str">
        <f t="shared" si="6"/>
        <v/>
      </c>
      <c r="CF14" s="31"/>
      <c r="CG14" s="32">
        <f t="shared" si="7"/>
        <v>0</v>
      </c>
      <c r="CH14" s="32">
        <f t="shared" si="8"/>
        <v>0</v>
      </c>
      <c r="CI14" s="32">
        <f t="shared" si="9"/>
        <v>0</v>
      </c>
      <c r="CJ14" s="32">
        <f t="shared" si="10"/>
        <v>0</v>
      </c>
      <c r="CK14" s="32">
        <f t="shared" si="11"/>
        <v>0</v>
      </c>
      <c r="CL14" s="32"/>
    </row>
    <row r="15" spans="1:90" ht="16.149999999999999" customHeight="1" x14ac:dyDescent="0.2">
      <c r="A15" s="1066" t="s">
        <v>29</v>
      </c>
      <c r="B15" s="1066"/>
      <c r="C15" s="1066"/>
      <c r="D15" s="39">
        <f>SUM(E15+F15)</f>
        <v>184</v>
      </c>
      <c r="E15" s="40">
        <f t="shared" si="0"/>
        <v>62</v>
      </c>
      <c r="F15" s="611">
        <f t="shared" si="0"/>
        <v>122</v>
      </c>
      <c r="G15" s="42">
        <v>0</v>
      </c>
      <c r="H15" s="43">
        <v>0</v>
      </c>
      <c r="I15" s="42">
        <v>1</v>
      </c>
      <c r="J15" s="43">
        <v>0</v>
      </c>
      <c r="K15" s="42">
        <v>1</v>
      </c>
      <c r="L15" s="43">
        <v>0</v>
      </c>
      <c r="M15" s="42">
        <v>1</v>
      </c>
      <c r="N15" s="44">
        <v>3</v>
      </c>
      <c r="O15" s="42">
        <v>2</v>
      </c>
      <c r="P15" s="44">
        <v>0</v>
      </c>
      <c r="Q15" s="42">
        <v>1</v>
      </c>
      <c r="R15" s="44">
        <v>1</v>
      </c>
      <c r="S15" s="42">
        <v>4</v>
      </c>
      <c r="T15" s="44">
        <v>0</v>
      </c>
      <c r="U15" s="42">
        <v>3</v>
      </c>
      <c r="V15" s="44">
        <v>0</v>
      </c>
      <c r="W15" s="42">
        <v>11</v>
      </c>
      <c r="X15" s="44">
        <v>3</v>
      </c>
      <c r="Y15" s="42">
        <v>17</v>
      </c>
      <c r="Z15" s="44">
        <v>15</v>
      </c>
      <c r="AA15" s="42">
        <v>20</v>
      </c>
      <c r="AB15" s="44">
        <v>92</v>
      </c>
      <c r="AC15" s="42">
        <v>1</v>
      </c>
      <c r="AD15" s="45">
        <v>8</v>
      </c>
      <c r="AE15" s="43">
        <v>2</v>
      </c>
      <c r="AF15" s="46">
        <v>0</v>
      </c>
      <c r="AG15" s="46">
        <v>0</v>
      </c>
      <c r="AH15" s="46">
        <v>0</v>
      </c>
      <c r="AI15" s="46">
        <v>0</v>
      </c>
      <c r="AJ15" s="29" t="str">
        <f t="shared" si="1"/>
        <v/>
      </c>
      <c r="AK15" s="30"/>
      <c r="AL15" s="30"/>
      <c r="AM15" s="30"/>
      <c r="AN15" s="30"/>
      <c r="AO15" s="30"/>
      <c r="AP15" s="30"/>
      <c r="AQ15" s="30"/>
      <c r="AR15" s="30"/>
      <c r="AS15" s="30"/>
      <c r="AT15" s="8"/>
      <c r="AU15" s="8"/>
      <c r="AV15" s="8"/>
      <c r="AW15" s="8"/>
      <c r="AX15" s="8"/>
      <c r="AY15" s="8"/>
      <c r="BU15" s="3"/>
      <c r="BV15" s="3"/>
      <c r="BW15" s="3"/>
      <c r="CA15" s="31" t="str">
        <f t="shared" si="2"/>
        <v/>
      </c>
      <c r="CB15" s="31" t="str">
        <f t="shared" si="3"/>
        <v/>
      </c>
      <c r="CC15" s="31" t="str">
        <f t="shared" si="4"/>
        <v/>
      </c>
      <c r="CD15" s="31" t="str">
        <f t="shared" si="5"/>
        <v/>
      </c>
      <c r="CE15" s="31" t="str">
        <f t="shared" si="6"/>
        <v/>
      </c>
      <c r="CF15" s="31"/>
      <c r="CG15" s="32">
        <f t="shared" si="7"/>
        <v>0</v>
      </c>
      <c r="CH15" s="32">
        <f>IF(D15&lt;AG15,1,0)</f>
        <v>0</v>
      </c>
      <c r="CI15" s="32">
        <f>IF(AND(AE15="",D15&lt;&gt;0),1,IF(F15&lt;AE15,1,0))</f>
        <v>0</v>
      </c>
      <c r="CJ15" s="32">
        <f t="shared" si="10"/>
        <v>0</v>
      </c>
      <c r="CK15" s="32">
        <f t="shared" si="11"/>
        <v>0</v>
      </c>
      <c r="CL15" s="32"/>
    </row>
    <row r="16" spans="1:90" ht="31.9" customHeight="1" x14ac:dyDescent="0.2">
      <c r="A16" s="47" t="s">
        <v>30</v>
      </c>
      <c r="B16" s="10"/>
      <c r="C16" s="10"/>
      <c r="D16" s="11"/>
      <c r="E16" s="11"/>
      <c r="F16" s="11"/>
      <c r="G16" s="48"/>
      <c r="H16" s="48"/>
      <c r="I16" s="11"/>
      <c r="J16" s="11"/>
      <c r="K16" s="11"/>
      <c r="L16" s="11"/>
      <c r="M16" s="11"/>
      <c r="N16" s="11"/>
      <c r="O16" s="11"/>
      <c r="P16" s="49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BU16" s="3"/>
      <c r="BV16" s="3"/>
      <c r="BW16" s="3"/>
      <c r="CG16" s="13"/>
      <c r="CH16" s="13"/>
      <c r="CI16" s="13"/>
      <c r="CJ16" s="13"/>
      <c r="CK16" s="13"/>
      <c r="CL16" s="13"/>
    </row>
    <row r="17" spans="1:118" ht="33" customHeight="1" x14ac:dyDescent="0.2">
      <c r="A17" s="885" t="s">
        <v>31</v>
      </c>
      <c r="B17" s="886"/>
      <c r="C17" s="887"/>
      <c r="D17" s="862" t="s">
        <v>32</v>
      </c>
      <c r="E17" s="900"/>
      <c r="F17" s="970"/>
      <c r="G17" s="1067" t="s">
        <v>11</v>
      </c>
      <c r="H17" s="1068"/>
      <c r="I17" s="862" t="s">
        <v>12</v>
      </c>
      <c r="J17" s="970"/>
      <c r="K17" s="862" t="s">
        <v>13</v>
      </c>
      <c r="L17" s="970"/>
      <c r="M17" s="862" t="s">
        <v>14</v>
      </c>
      <c r="N17" s="970"/>
      <c r="O17" s="900" t="s">
        <v>15</v>
      </c>
      <c r="P17" s="900"/>
      <c r="Q17" s="862" t="s">
        <v>16</v>
      </c>
      <c r="R17" s="970"/>
      <c r="S17" s="900" t="s">
        <v>17</v>
      </c>
      <c r="T17" s="900"/>
      <c r="U17" s="982" t="s">
        <v>18</v>
      </c>
      <c r="V17" s="983"/>
      <c r="W17" s="982" t="s">
        <v>19</v>
      </c>
      <c r="X17" s="983"/>
      <c r="Y17" s="982" t="s">
        <v>20</v>
      </c>
      <c r="Z17" s="983"/>
      <c r="AA17" s="982" t="s">
        <v>21</v>
      </c>
      <c r="AB17" s="983"/>
      <c r="AC17" s="982" t="s">
        <v>22</v>
      </c>
      <c r="AD17" s="984"/>
      <c r="AE17" s="896" t="s">
        <v>6</v>
      </c>
      <c r="AF17" s="1095" t="s">
        <v>33</v>
      </c>
      <c r="AG17" s="1095" t="s">
        <v>7</v>
      </c>
      <c r="AH17" s="1095" t="s">
        <v>34</v>
      </c>
      <c r="AI17" s="903" t="s">
        <v>8</v>
      </c>
      <c r="AJ17" s="1096" t="s">
        <v>9</v>
      </c>
      <c r="AK17" s="1096" t="s">
        <v>10</v>
      </c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4"/>
      <c r="BU17" s="4"/>
      <c r="BV17" s="4"/>
      <c r="BW17" s="4"/>
      <c r="CG17" s="13"/>
      <c r="CH17" s="13"/>
      <c r="CI17" s="13"/>
      <c r="CJ17" s="13"/>
      <c r="CK17" s="13"/>
      <c r="CZ17" s="4"/>
      <c r="DA17" s="4"/>
      <c r="DN17" s="2"/>
    </row>
    <row r="18" spans="1:118" ht="44.25" customHeight="1" x14ac:dyDescent="0.2">
      <c r="A18" s="891"/>
      <c r="B18" s="892"/>
      <c r="C18" s="893"/>
      <c r="D18" s="50" t="s">
        <v>23</v>
      </c>
      <c r="E18" s="51" t="s">
        <v>24</v>
      </c>
      <c r="F18" s="593" t="s">
        <v>25</v>
      </c>
      <c r="G18" s="50" t="s">
        <v>24</v>
      </c>
      <c r="H18" s="601" t="s">
        <v>25</v>
      </c>
      <c r="I18" s="576" t="s">
        <v>24</v>
      </c>
      <c r="J18" s="606" t="s">
        <v>25</v>
      </c>
      <c r="K18" s="576" t="s">
        <v>24</v>
      </c>
      <c r="L18" s="592" t="s">
        <v>25</v>
      </c>
      <c r="M18" s="576" t="s">
        <v>24</v>
      </c>
      <c r="N18" s="596" t="s">
        <v>25</v>
      </c>
      <c r="O18" s="576" t="s">
        <v>24</v>
      </c>
      <c r="P18" s="606" t="s">
        <v>25</v>
      </c>
      <c r="Q18" s="576" t="s">
        <v>24</v>
      </c>
      <c r="R18" s="596" t="s">
        <v>25</v>
      </c>
      <c r="S18" s="576" t="s">
        <v>24</v>
      </c>
      <c r="T18" s="606" t="s">
        <v>25</v>
      </c>
      <c r="U18" s="605" t="s">
        <v>24</v>
      </c>
      <c r="V18" s="596" t="s">
        <v>25</v>
      </c>
      <c r="W18" s="605" t="s">
        <v>24</v>
      </c>
      <c r="X18" s="596" t="s">
        <v>25</v>
      </c>
      <c r="Y18" s="605" t="s">
        <v>24</v>
      </c>
      <c r="Z18" s="596" t="s">
        <v>25</v>
      </c>
      <c r="AA18" s="605" t="s">
        <v>24</v>
      </c>
      <c r="AB18" s="596" t="s">
        <v>25</v>
      </c>
      <c r="AC18" s="605" t="s">
        <v>24</v>
      </c>
      <c r="AD18" s="577" t="s">
        <v>25</v>
      </c>
      <c r="AE18" s="1064"/>
      <c r="AF18" s="1060"/>
      <c r="AG18" s="1060"/>
      <c r="AH18" s="1060"/>
      <c r="AI18" s="1047"/>
      <c r="AJ18" s="1062"/>
      <c r="AK18" s="1062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4"/>
      <c r="BU18" s="4"/>
      <c r="BV18" s="4"/>
      <c r="BW18" s="4"/>
      <c r="CG18" s="13"/>
      <c r="CH18" s="13"/>
      <c r="CI18" s="13"/>
      <c r="CJ18" s="13"/>
      <c r="CK18" s="13"/>
      <c r="CZ18" s="4"/>
      <c r="DA18" s="4"/>
      <c r="DN18" s="2"/>
    </row>
    <row r="19" spans="1:118" ht="16.149999999999999" customHeight="1" x14ac:dyDescent="0.2">
      <c r="A19" s="948" t="s">
        <v>35</v>
      </c>
      <c r="B19" s="949"/>
      <c r="C19" s="1063"/>
      <c r="D19" s="59">
        <f t="shared" ref="D19:D29" si="12">SUM(E19+F19)</f>
        <v>3</v>
      </c>
      <c r="E19" s="60">
        <f>SUM(G19+I19+K19+M19+O19+Q19+S19+U19+W19+Y19+AA19+AC19)</f>
        <v>1</v>
      </c>
      <c r="F19" s="61">
        <f>SUM(H19+J19+L19+N19+P19+R19+T19+V19+X19+Z19+AB19+AD19)</f>
        <v>2</v>
      </c>
      <c r="G19" s="24">
        <v>0</v>
      </c>
      <c r="H19" s="62">
        <v>0</v>
      </c>
      <c r="I19" s="24">
        <v>0</v>
      </c>
      <c r="J19" s="63">
        <v>0</v>
      </c>
      <c r="K19" s="24">
        <v>0</v>
      </c>
      <c r="L19" s="62">
        <v>0</v>
      </c>
      <c r="M19" s="24">
        <v>0</v>
      </c>
      <c r="N19" s="62">
        <v>0</v>
      </c>
      <c r="O19" s="24">
        <v>0</v>
      </c>
      <c r="P19" s="63">
        <v>0</v>
      </c>
      <c r="Q19" s="24">
        <v>0</v>
      </c>
      <c r="R19" s="62">
        <v>0</v>
      </c>
      <c r="S19" s="24">
        <v>0</v>
      </c>
      <c r="T19" s="63">
        <v>0</v>
      </c>
      <c r="U19" s="24">
        <v>0</v>
      </c>
      <c r="V19" s="62">
        <v>0</v>
      </c>
      <c r="W19" s="24">
        <v>0</v>
      </c>
      <c r="X19" s="62">
        <v>0</v>
      </c>
      <c r="Y19" s="24">
        <v>0</v>
      </c>
      <c r="Z19" s="62">
        <v>1</v>
      </c>
      <c r="AA19" s="24">
        <v>1</v>
      </c>
      <c r="AB19" s="62">
        <v>1</v>
      </c>
      <c r="AC19" s="24">
        <v>0</v>
      </c>
      <c r="AD19" s="64">
        <v>0</v>
      </c>
      <c r="AE19" s="62">
        <v>0</v>
      </c>
      <c r="AF19" s="65">
        <v>3</v>
      </c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6" t="str">
        <f>CA19&amp;CB19&amp;CC19&amp;CD19&amp;CE19&amp;CF19</f>
        <v/>
      </c>
      <c r="AM19" s="30"/>
      <c r="AN19" s="30"/>
      <c r="AO19" s="30"/>
      <c r="AP19" s="30"/>
      <c r="AQ19" s="30"/>
      <c r="AR19" s="30"/>
      <c r="AS19" s="30"/>
      <c r="AT19" s="30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4"/>
      <c r="BU19" s="4"/>
      <c r="BV19" s="4"/>
      <c r="BW19" s="4"/>
      <c r="CA19" s="31" t="str">
        <f t="shared" ref="CA19:CA37" si="13">IF(CG19=1,"* Las consultas de 60 años NO DEBEN ser mayor que el total de Consultas entre 20-64 Años. ","")</f>
        <v/>
      </c>
      <c r="CB19" s="31" t="str">
        <f>IF(CH19=1,"* Las actividades de usuarios en situación de discapacidad NO DEBEN superar el total. ","")</f>
        <v/>
      </c>
      <c r="CC19" s="31" t="str">
        <f>IF(AND(AE19="",D19&lt;&gt;0),"* Recuerde que las Embarazadas deben ser incluídas en el ingreso por rango Etario (Digite CEROS si no tiene). ",IF(F19&lt;AE19,"* Las Embarazadas NO DEBEN ser mayor al total de mujeres. ",""))</f>
        <v/>
      </c>
      <c r="CD19" s="31" t="str">
        <f>IF(AND(AF19="",D19&lt;&gt;0),"* No olvide digitar la columna Beneficiarios (Digite CEROS si no tiene). ",IF(D19&lt;AF19,"* El número de Beneficiarios NO DEBE ser mayor que el Total. ",""))</f>
        <v/>
      </c>
      <c r="CE19" s="31" t="str">
        <f>IF(AND(AJ19="",D19&lt;&gt;0),"* No olvide digitar la Población SENAME (Digite CEROS si no tiene). ",IF(D19&lt;AJ19,"* La Población SENAME NO DEBE ser mayor al Total. ",""))</f>
        <v/>
      </c>
      <c r="CF19" s="31" t="str">
        <f>IF(AND(AK19="",D19&lt;&gt;0),"* No olvide digitar la Población Migrante (Digite CEROS si no tiene). ",IF(D19&lt;AK19,"* La Población Migrante NO DEBE superar el Total. ",""))</f>
        <v/>
      </c>
      <c r="CG19" s="32">
        <f>IF(AG19&gt;(AA19+AB19),1,0)</f>
        <v>0</v>
      </c>
      <c r="CH19" s="32">
        <f>IF(D19&lt;AI19,1,0)</f>
        <v>0</v>
      </c>
      <c r="CI19" s="32">
        <f>IF(AND(AE19="",D19&lt;&gt;0),1,IF(F19&lt;AE19,1,0))</f>
        <v>0</v>
      </c>
      <c r="CJ19" s="32">
        <f>IF(AND(AF19="",D19&lt;&gt;0),1,IF(D19&lt;AF19,1,0))</f>
        <v>0</v>
      </c>
      <c r="CK19" s="32">
        <f>IF(AND(AJ19="",D19&lt;&gt;0),1,IF(D19&lt;AJ19,1,0))</f>
        <v>0</v>
      </c>
      <c r="CL19" s="32">
        <f>IF(AND(AK19="",D19&lt;&gt;0),1,IF(D19&lt;AK19,1,0))</f>
        <v>0</v>
      </c>
      <c r="CZ19" s="4"/>
      <c r="DA19" s="4"/>
      <c r="DN19" s="2"/>
    </row>
    <row r="20" spans="1:118" ht="16.149999999999999" customHeight="1" x14ac:dyDescent="0.2">
      <c r="A20" s="948" t="s">
        <v>36</v>
      </c>
      <c r="B20" s="949"/>
      <c r="C20" s="1063"/>
      <c r="D20" s="67">
        <f t="shared" si="12"/>
        <v>0</v>
      </c>
      <c r="E20" s="68">
        <f>SUM(U20+W20+Y20+AA20+AC20)</f>
        <v>0</v>
      </c>
      <c r="F20" s="69">
        <f>SUM(V20+X20+Z20+AB20+AD20)</f>
        <v>0</v>
      </c>
      <c r="G20" s="70"/>
      <c r="H20" s="71"/>
      <c r="I20" s="70"/>
      <c r="J20" s="72"/>
      <c r="K20" s="70"/>
      <c r="L20" s="72"/>
      <c r="M20" s="70"/>
      <c r="N20" s="72"/>
      <c r="O20" s="70"/>
      <c r="P20" s="72"/>
      <c r="Q20" s="70"/>
      <c r="R20" s="72"/>
      <c r="S20" s="70"/>
      <c r="T20" s="72"/>
      <c r="U20" s="22"/>
      <c r="V20" s="23"/>
      <c r="W20" s="22"/>
      <c r="X20" s="23"/>
      <c r="Y20" s="22"/>
      <c r="Z20" s="23"/>
      <c r="AA20" s="22"/>
      <c r="AB20" s="23"/>
      <c r="AC20" s="22"/>
      <c r="AD20" s="73"/>
      <c r="AE20" s="23"/>
      <c r="AF20" s="74"/>
      <c r="AG20" s="74"/>
      <c r="AH20" s="74"/>
      <c r="AI20" s="74"/>
      <c r="AJ20" s="74"/>
      <c r="AK20" s="74"/>
      <c r="AL20" s="66" t="str">
        <f t="shared" ref="AL20:AL37" si="14">CA20&amp;CB20&amp;CC20&amp;CD20&amp;CE20&amp;CF20</f>
        <v/>
      </c>
      <c r="AM20" s="30"/>
      <c r="AN20" s="30"/>
      <c r="AO20" s="30"/>
      <c r="AP20" s="30"/>
      <c r="AQ20" s="30"/>
      <c r="AR20" s="30"/>
      <c r="AS20" s="30"/>
      <c r="AT20" s="30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4"/>
      <c r="BU20" s="4"/>
      <c r="BV20" s="4"/>
      <c r="BW20" s="4"/>
      <c r="CA20" s="31" t="str">
        <f t="shared" si="13"/>
        <v/>
      </c>
      <c r="CB20" s="31" t="str">
        <f t="shared" ref="CB20:CB37" si="15">IF(CH20=1,"* Las actividades de usuarios en situación de discapacidad NO DEBEN superar el total. ","")</f>
        <v/>
      </c>
      <c r="CC20" s="31" t="str">
        <f t="shared" ref="CC20:CC37" si="16">IF(AND(AE20="",D20&lt;&gt;0),"* Recuerde que las Embarazadas deben ser incluídas en el ingreso por rango Etario (Digite CEROS si no tiene). ",IF(F20&lt;AE20,"* Las Embarazadas NO DEBEN ser mayor al total de mujeres. ",""))</f>
        <v/>
      </c>
      <c r="CD20" s="31" t="str">
        <f t="shared" ref="CD20:CD37" si="17">IF(AND(AF20="",D20&lt;&gt;0),"* No olvide digitar la columna Beneficiarios (Digite CEROS si no tiene). ",IF(D20&lt;AF20,"* El número de Beneficiarios NO DEBE ser mayor que el Total. ",""))</f>
        <v/>
      </c>
      <c r="CE20" s="31" t="str">
        <f t="shared" ref="CE20:CE37" si="18">IF(AND(AJ20="",D20&lt;&gt;0),"* No olvide digitar la Población SENAME (Digite CEROS si no tiene). ",IF(D20&lt;AJ20,"* La Población SENAME NO DEBE ser mayor al Total. ",""))</f>
        <v/>
      </c>
      <c r="CF20" s="31" t="str">
        <f t="shared" ref="CF20:CF37" si="19">IF(AND(AK20="",D20&lt;&gt;0),"* No olvide digitar la Población Migrante (Digite CEROS si no tiene). ",IF(D20&lt;AK20,"* La Población Migrante NO DEBE superar el Total. ",""))</f>
        <v/>
      </c>
      <c r="CG20" s="32">
        <f t="shared" ref="CG20:CG37" si="20">IF(AG20&gt;(AA20+AB20),1,0)</f>
        <v>0</v>
      </c>
      <c r="CH20" s="32">
        <f t="shared" ref="CH20:CH37" si="21">IF(D20&lt;AI20,1,0)</f>
        <v>0</v>
      </c>
      <c r="CI20" s="32">
        <f t="shared" ref="CI20:CI37" si="22">IF(AND(AE20="",D20&lt;&gt;0),1,IF(F20&lt;AE20,1,0))</f>
        <v>0</v>
      </c>
      <c r="CJ20" s="32">
        <f t="shared" ref="CJ20:CJ37" si="23">IF(AND(AF20="",D20&lt;&gt;0),1,IF(D20&lt;AF20,1,0))</f>
        <v>0</v>
      </c>
      <c r="CK20" s="32">
        <f t="shared" ref="CK20:CK37" si="24">IF(AND(AJ20="",D20&lt;&gt;0),1,IF(D20&lt;AJ20,1,0))</f>
        <v>0</v>
      </c>
      <c r="CL20" s="32">
        <f t="shared" ref="CL20:CL37" si="25">IF(AND(AK20="",D20&lt;&gt;0),1,IF(D20&lt;AK20,1,0))</f>
        <v>0</v>
      </c>
      <c r="CZ20" s="4"/>
      <c r="DA20" s="4"/>
      <c r="DN20" s="2"/>
    </row>
    <row r="21" spans="1:118" ht="16.149999999999999" customHeight="1" x14ac:dyDescent="0.2">
      <c r="A21" s="1056"/>
      <c r="B21" s="1057"/>
      <c r="C21" s="1058"/>
      <c r="D21" s="75"/>
      <c r="E21" s="76"/>
      <c r="F21" s="77"/>
      <c r="G21" s="75"/>
      <c r="H21" s="78"/>
      <c r="I21" s="75"/>
      <c r="J21" s="79"/>
      <c r="K21" s="75"/>
      <c r="L21" s="79"/>
      <c r="M21" s="75"/>
      <c r="N21" s="79"/>
      <c r="O21" s="75"/>
      <c r="P21" s="79"/>
      <c r="Q21" s="75"/>
      <c r="R21" s="79"/>
      <c r="S21" s="75"/>
      <c r="T21" s="79"/>
      <c r="U21" s="75"/>
      <c r="V21" s="79"/>
      <c r="W21" s="75"/>
      <c r="X21" s="79"/>
      <c r="Y21" s="75"/>
      <c r="Z21" s="79"/>
      <c r="AA21" s="75"/>
      <c r="AB21" s="79"/>
      <c r="AC21" s="75"/>
      <c r="AD21" s="79"/>
      <c r="AE21" s="75"/>
      <c r="AF21" s="79"/>
      <c r="AG21" s="75"/>
      <c r="AH21" s="79"/>
      <c r="AI21" s="75"/>
      <c r="AJ21" s="75"/>
      <c r="AK21" s="75"/>
      <c r="AL21" s="66" t="str">
        <f t="shared" si="14"/>
        <v/>
      </c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4"/>
      <c r="BU21" s="4"/>
      <c r="BV21" s="4"/>
      <c r="BW21" s="81"/>
      <c r="BX21" s="81"/>
      <c r="BY21" s="81"/>
      <c r="CA21" s="31" t="str">
        <f t="shared" si="13"/>
        <v/>
      </c>
      <c r="CB21" s="31" t="str">
        <f t="shared" si="15"/>
        <v/>
      </c>
      <c r="CC21" s="31" t="str">
        <f t="shared" si="16"/>
        <v/>
      </c>
      <c r="CD21" s="31" t="str">
        <f t="shared" si="17"/>
        <v/>
      </c>
      <c r="CE21" s="31" t="str">
        <f t="shared" si="18"/>
        <v/>
      </c>
      <c r="CF21" s="31" t="str">
        <f t="shared" si="19"/>
        <v/>
      </c>
      <c r="CG21" s="32">
        <f t="shared" si="20"/>
        <v>0</v>
      </c>
      <c r="CH21" s="32">
        <f t="shared" si="21"/>
        <v>0</v>
      </c>
      <c r="CI21" s="32">
        <f t="shared" si="22"/>
        <v>0</v>
      </c>
      <c r="CJ21" s="32">
        <f t="shared" si="23"/>
        <v>0</v>
      </c>
      <c r="CK21" s="32">
        <f t="shared" si="24"/>
        <v>0</v>
      </c>
      <c r="CL21" s="32">
        <f t="shared" si="25"/>
        <v>0</v>
      </c>
      <c r="CM21" s="82"/>
      <c r="CN21" s="82"/>
      <c r="CO21" s="82"/>
      <c r="CZ21" s="4"/>
      <c r="DA21" s="4"/>
      <c r="DN21" s="2"/>
    </row>
    <row r="22" spans="1:118" ht="16.149999999999999" customHeight="1" x14ac:dyDescent="0.2">
      <c r="A22" s="879" t="s">
        <v>37</v>
      </c>
      <c r="B22" s="880"/>
      <c r="C22" s="881"/>
      <c r="D22" s="59">
        <f t="shared" si="12"/>
        <v>0</v>
      </c>
      <c r="E22" s="60">
        <f t="shared" ref="E22:E29" si="26">SUM(G22+I22+K22+M22+O22+Q22+S22+U22+W22+Y22+AA22+AC22)</f>
        <v>0</v>
      </c>
      <c r="F22" s="61">
        <f t="shared" ref="F22:F29" si="27">SUM(H22+J22+L22+N22+P22+R22+T22+V22+X22+Z22+AB22+AD22)</f>
        <v>0</v>
      </c>
      <c r="G22" s="24"/>
      <c r="H22" s="62"/>
      <c r="I22" s="24"/>
      <c r="J22" s="63"/>
      <c r="K22" s="24"/>
      <c r="L22" s="62"/>
      <c r="M22" s="24"/>
      <c r="N22" s="62"/>
      <c r="O22" s="24"/>
      <c r="P22" s="63"/>
      <c r="Q22" s="24"/>
      <c r="R22" s="62"/>
      <c r="S22" s="24"/>
      <c r="T22" s="63"/>
      <c r="U22" s="24"/>
      <c r="V22" s="62"/>
      <c r="W22" s="24"/>
      <c r="X22" s="62"/>
      <c r="Y22" s="24"/>
      <c r="Z22" s="62"/>
      <c r="AA22" s="24"/>
      <c r="AB22" s="62"/>
      <c r="AC22" s="24"/>
      <c r="AD22" s="64"/>
      <c r="AE22" s="62"/>
      <c r="AF22" s="65"/>
      <c r="AG22" s="65"/>
      <c r="AH22" s="65"/>
      <c r="AI22" s="65"/>
      <c r="AJ22" s="65"/>
      <c r="AK22" s="65"/>
      <c r="AL22" s="66" t="str">
        <f t="shared" si="14"/>
        <v/>
      </c>
      <c r="AM22" s="30"/>
      <c r="AN22" s="30"/>
      <c r="AO22" s="30"/>
      <c r="AP22" s="30"/>
      <c r="AQ22" s="30"/>
      <c r="AR22" s="30"/>
      <c r="AS22" s="30"/>
      <c r="AT22" s="30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4"/>
      <c r="BU22" s="4"/>
      <c r="BV22" s="4"/>
      <c r="BW22" s="4"/>
      <c r="CA22" s="31" t="str">
        <f t="shared" si="13"/>
        <v/>
      </c>
      <c r="CB22" s="31" t="str">
        <f t="shared" si="15"/>
        <v/>
      </c>
      <c r="CC22" s="31" t="str">
        <f t="shared" si="16"/>
        <v/>
      </c>
      <c r="CD22" s="31" t="str">
        <f t="shared" si="17"/>
        <v/>
      </c>
      <c r="CE22" s="31" t="str">
        <f t="shared" si="18"/>
        <v/>
      </c>
      <c r="CF22" s="31" t="str">
        <f t="shared" si="19"/>
        <v/>
      </c>
      <c r="CG22" s="32">
        <f t="shared" si="20"/>
        <v>0</v>
      </c>
      <c r="CH22" s="32">
        <f t="shared" si="21"/>
        <v>0</v>
      </c>
      <c r="CI22" s="32">
        <f t="shared" si="22"/>
        <v>0</v>
      </c>
      <c r="CJ22" s="32">
        <f t="shared" si="23"/>
        <v>0</v>
      </c>
      <c r="CK22" s="32">
        <f t="shared" si="24"/>
        <v>0</v>
      </c>
      <c r="CL22" s="32">
        <f t="shared" si="25"/>
        <v>0</v>
      </c>
      <c r="CZ22" s="4"/>
      <c r="DA22" s="4"/>
      <c r="DN22" s="2"/>
    </row>
    <row r="23" spans="1:118" ht="16.149999999999999" customHeight="1" x14ac:dyDescent="0.2">
      <c r="A23" s="882" t="s">
        <v>38</v>
      </c>
      <c r="B23" s="883"/>
      <c r="C23" s="884"/>
      <c r="D23" s="83">
        <f t="shared" si="12"/>
        <v>10</v>
      </c>
      <c r="E23" s="84">
        <f>SUM(G23+I23+K23+M23+O23+Q23+S23+U23+W23+Y23+AA23+AC23)</f>
        <v>3</v>
      </c>
      <c r="F23" s="85">
        <f t="shared" si="27"/>
        <v>7</v>
      </c>
      <c r="G23" s="33">
        <v>0</v>
      </c>
      <c r="H23" s="34">
        <v>0</v>
      </c>
      <c r="I23" s="33">
        <v>0</v>
      </c>
      <c r="J23" s="86">
        <v>0</v>
      </c>
      <c r="K23" s="33">
        <v>0</v>
      </c>
      <c r="L23" s="34">
        <v>0</v>
      </c>
      <c r="M23" s="33">
        <v>0</v>
      </c>
      <c r="N23" s="34">
        <v>0</v>
      </c>
      <c r="O23" s="33">
        <v>0</v>
      </c>
      <c r="P23" s="86">
        <v>0</v>
      </c>
      <c r="Q23" s="33">
        <v>0</v>
      </c>
      <c r="R23" s="34">
        <v>0</v>
      </c>
      <c r="S23" s="33">
        <v>0</v>
      </c>
      <c r="T23" s="86">
        <v>0</v>
      </c>
      <c r="U23" s="33">
        <v>0</v>
      </c>
      <c r="V23" s="34">
        <v>0</v>
      </c>
      <c r="W23" s="33">
        <v>3</v>
      </c>
      <c r="X23" s="34">
        <v>7</v>
      </c>
      <c r="Y23" s="33">
        <v>0</v>
      </c>
      <c r="Z23" s="34">
        <v>0</v>
      </c>
      <c r="AA23" s="33">
        <v>0</v>
      </c>
      <c r="AB23" s="34">
        <v>0</v>
      </c>
      <c r="AC23" s="33">
        <v>0</v>
      </c>
      <c r="AD23" s="87">
        <v>0</v>
      </c>
      <c r="AE23" s="34">
        <v>0</v>
      </c>
      <c r="AF23" s="88">
        <v>10</v>
      </c>
      <c r="AG23" s="88">
        <v>0</v>
      </c>
      <c r="AH23" s="88">
        <v>0</v>
      </c>
      <c r="AI23" s="88">
        <v>0</v>
      </c>
      <c r="AJ23" s="88">
        <v>0</v>
      </c>
      <c r="AK23" s="88">
        <v>0</v>
      </c>
      <c r="AL23" s="66" t="str">
        <f t="shared" si="14"/>
        <v/>
      </c>
      <c r="AM23" s="30"/>
      <c r="AN23" s="30"/>
      <c r="AO23" s="30"/>
      <c r="AP23" s="30"/>
      <c r="AQ23" s="30"/>
      <c r="AR23" s="30"/>
      <c r="AS23" s="30"/>
      <c r="AT23" s="30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4"/>
      <c r="BU23" s="4"/>
      <c r="BV23" s="4"/>
      <c r="BW23" s="4"/>
      <c r="CA23" s="31" t="str">
        <f t="shared" si="13"/>
        <v/>
      </c>
      <c r="CB23" s="31" t="str">
        <f t="shared" si="15"/>
        <v/>
      </c>
      <c r="CC23" s="31" t="str">
        <f t="shared" si="16"/>
        <v/>
      </c>
      <c r="CD23" s="31" t="str">
        <f t="shared" si="17"/>
        <v/>
      </c>
      <c r="CE23" s="31" t="str">
        <f t="shared" si="18"/>
        <v/>
      </c>
      <c r="CF23" s="31" t="str">
        <f t="shared" si="19"/>
        <v/>
      </c>
      <c r="CG23" s="32">
        <f t="shared" si="20"/>
        <v>0</v>
      </c>
      <c r="CH23" s="32">
        <f t="shared" si="21"/>
        <v>0</v>
      </c>
      <c r="CI23" s="32">
        <f t="shared" si="22"/>
        <v>0</v>
      </c>
      <c r="CJ23" s="32">
        <f t="shared" si="23"/>
        <v>0</v>
      </c>
      <c r="CK23" s="32">
        <f t="shared" si="24"/>
        <v>0</v>
      </c>
      <c r="CL23" s="32">
        <f t="shared" si="25"/>
        <v>0</v>
      </c>
      <c r="CZ23" s="4"/>
      <c r="DA23" s="4"/>
      <c r="DN23" s="2"/>
    </row>
    <row r="24" spans="1:118" ht="16.149999999999999" customHeight="1" x14ac:dyDescent="0.2">
      <c r="A24" s="882" t="s">
        <v>39</v>
      </c>
      <c r="B24" s="883"/>
      <c r="C24" s="884"/>
      <c r="D24" s="83">
        <f t="shared" si="12"/>
        <v>0</v>
      </c>
      <c r="E24" s="84">
        <f t="shared" si="26"/>
        <v>0</v>
      </c>
      <c r="F24" s="85">
        <f t="shared" si="27"/>
        <v>0</v>
      </c>
      <c r="G24" s="33"/>
      <c r="H24" s="34"/>
      <c r="I24" s="33"/>
      <c r="J24" s="86"/>
      <c r="K24" s="33"/>
      <c r="L24" s="34"/>
      <c r="M24" s="33"/>
      <c r="N24" s="34"/>
      <c r="O24" s="33"/>
      <c r="P24" s="86"/>
      <c r="Q24" s="33"/>
      <c r="R24" s="34"/>
      <c r="S24" s="33"/>
      <c r="T24" s="86"/>
      <c r="U24" s="33"/>
      <c r="V24" s="34"/>
      <c r="W24" s="33"/>
      <c r="X24" s="34"/>
      <c r="Y24" s="33"/>
      <c r="Z24" s="34"/>
      <c r="AA24" s="33"/>
      <c r="AB24" s="34"/>
      <c r="AC24" s="33"/>
      <c r="AD24" s="87"/>
      <c r="AE24" s="34"/>
      <c r="AF24" s="88"/>
      <c r="AG24" s="88"/>
      <c r="AH24" s="88"/>
      <c r="AI24" s="88"/>
      <c r="AJ24" s="88"/>
      <c r="AK24" s="88"/>
      <c r="AL24" s="66" t="str">
        <f t="shared" si="14"/>
        <v/>
      </c>
      <c r="AM24" s="30"/>
      <c r="AN24" s="30"/>
      <c r="AO24" s="30"/>
      <c r="AP24" s="30"/>
      <c r="AQ24" s="30"/>
      <c r="AR24" s="30"/>
      <c r="AS24" s="30"/>
      <c r="AT24" s="30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4"/>
      <c r="BU24" s="4"/>
      <c r="BV24" s="4"/>
      <c r="BW24" s="4"/>
      <c r="CA24" s="31" t="str">
        <f t="shared" si="13"/>
        <v/>
      </c>
      <c r="CB24" s="31" t="str">
        <f t="shared" si="15"/>
        <v/>
      </c>
      <c r="CC24" s="31" t="str">
        <f t="shared" si="16"/>
        <v/>
      </c>
      <c r="CD24" s="31" t="str">
        <f t="shared" si="17"/>
        <v/>
      </c>
      <c r="CE24" s="31" t="str">
        <f t="shared" si="18"/>
        <v/>
      </c>
      <c r="CF24" s="31" t="str">
        <f t="shared" si="19"/>
        <v/>
      </c>
      <c r="CG24" s="32">
        <f t="shared" si="20"/>
        <v>0</v>
      </c>
      <c r="CH24" s="32">
        <f t="shared" si="21"/>
        <v>0</v>
      </c>
      <c r="CI24" s="32">
        <f t="shared" si="22"/>
        <v>0</v>
      </c>
      <c r="CJ24" s="32">
        <f t="shared" si="23"/>
        <v>0</v>
      </c>
      <c r="CK24" s="32">
        <f t="shared" si="24"/>
        <v>0</v>
      </c>
      <c r="CL24" s="32">
        <f t="shared" si="25"/>
        <v>0</v>
      </c>
      <c r="CZ24" s="4"/>
      <c r="DA24" s="4"/>
      <c r="DN24" s="2"/>
    </row>
    <row r="25" spans="1:118" ht="16.149999999999999" customHeight="1" x14ac:dyDescent="0.2">
      <c r="A25" s="882" t="s">
        <v>40</v>
      </c>
      <c r="B25" s="883"/>
      <c r="C25" s="884"/>
      <c r="D25" s="83">
        <f t="shared" si="12"/>
        <v>11</v>
      </c>
      <c r="E25" s="84">
        <f t="shared" si="26"/>
        <v>2</v>
      </c>
      <c r="F25" s="85">
        <f t="shared" si="27"/>
        <v>9</v>
      </c>
      <c r="G25" s="33">
        <v>0</v>
      </c>
      <c r="H25" s="34">
        <v>0</v>
      </c>
      <c r="I25" s="33">
        <v>0</v>
      </c>
      <c r="J25" s="86">
        <v>0</v>
      </c>
      <c r="K25" s="33">
        <v>0</v>
      </c>
      <c r="L25" s="34">
        <v>0</v>
      </c>
      <c r="M25" s="33">
        <v>0</v>
      </c>
      <c r="N25" s="34">
        <v>0</v>
      </c>
      <c r="O25" s="33">
        <v>0</v>
      </c>
      <c r="P25" s="86">
        <v>0</v>
      </c>
      <c r="Q25" s="33">
        <v>0</v>
      </c>
      <c r="R25" s="34">
        <v>0</v>
      </c>
      <c r="S25" s="33">
        <v>0</v>
      </c>
      <c r="T25" s="86">
        <v>0</v>
      </c>
      <c r="U25" s="33">
        <v>0</v>
      </c>
      <c r="V25" s="34">
        <v>0</v>
      </c>
      <c r="W25" s="33">
        <v>0</v>
      </c>
      <c r="X25" s="34">
        <v>0</v>
      </c>
      <c r="Y25" s="33">
        <v>0</v>
      </c>
      <c r="Z25" s="34">
        <v>0</v>
      </c>
      <c r="AA25" s="33">
        <v>2</v>
      </c>
      <c r="AB25" s="34">
        <v>9</v>
      </c>
      <c r="AC25" s="33">
        <v>0</v>
      </c>
      <c r="AD25" s="87">
        <v>0</v>
      </c>
      <c r="AE25" s="34">
        <v>0</v>
      </c>
      <c r="AF25" s="88">
        <v>11</v>
      </c>
      <c r="AG25" s="88">
        <v>0</v>
      </c>
      <c r="AH25" s="88">
        <v>0</v>
      </c>
      <c r="AI25" s="88">
        <v>0</v>
      </c>
      <c r="AJ25" s="88">
        <v>0</v>
      </c>
      <c r="AK25" s="88">
        <v>0</v>
      </c>
      <c r="AL25" s="66" t="str">
        <f t="shared" si="14"/>
        <v/>
      </c>
      <c r="AM25" s="30"/>
      <c r="AN25" s="30"/>
      <c r="AO25" s="30"/>
      <c r="AP25" s="30"/>
      <c r="AQ25" s="30"/>
      <c r="AR25" s="30"/>
      <c r="AS25" s="30"/>
      <c r="AT25" s="30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4"/>
      <c r="BU25" s="4"/>
      <c r="BV25" s="4"/>
      <c r="BW25" s="4"/>
      <c r="CA25" s="31" t="str">
        <f t="shared" si="13"/>
        <v/>
      </c>
      <c r="CB25" s="31" t="str">
        <f t="shared" si="15"/>
        <v/>
      </c>
      <c r="CC25" s="31" t="str">
        <f t="shared" si="16"/>
        <v/>
      </c>
      <c r="CD25" s="31" t="str">
        <f t="shared" si="17"/>
        <v/>
      </c>
      <c r="CE25" s="31" t="str">
        <f t="shared" si="18"/>
        <v/>
      </c>
      <c r="CF25" s="31" t="str">
        <f t="shared" si="19"/>
        <v/>
      </c>
      <c r="CG25" s="32">
        <f t="shared" si="20"/>
        <v>0</v>
      </c>
      <c r="CH25" s="32">
        <f t="shared" si="21"/>
        <v>0</v>
      </c>
      <c r="CI25" s="32">
        <f t="shared" si="22"/>
        <v>0</v>
      </c>
      <c r="CJ25" s="32">
        <f t="shared" si="23"/>
        <v>0</v>
      </c>
      <c r="CK25" s="32">
        <f t="shared" si="24"/>
        <v>0</v>
      </c>
      <c r="CL25" s="32">
        <f t="shared" si="25"/>
        <v>0</v>
      </c>
      <c r="CZ25" s="4"/>
      <c r="DA25" s="4"/>
      <c r="DN25" s="2"/>
    </row>
    <row r="26" spans="1:118" ht="16.149999999999999" customHeight="1" x14ac:dyDescent="0.2">
      <c r="A26" s="882" t="s">
        <v>41</v>
      </c>
      <c r="B26" s="883"/>
      <c r="C26" s="884"/>
      <c r="D26" s="83">
        <f t="shared" si="12"/>
        <v>0</v>
      </c>
      <c r="E26" s="84">
        <f t="shared" si="26"/>
        <v>0</v>
      </c>
      <c r="F26" s="85">
        <f t="shared" si="27"/>
        <v>0</v>
      </c>
      <c r="G26" s="33"/>
      <c r="H26" s="34"/>
      <c r="I26" s="33"/>
      <c r="J26" s="86"/>
      <c r="K26" s="33"/>
      <c r="L26" s="34"/>
      <c r="M26" s="33"/>
      <c r="N26" s="34"/>
      <c r="O26" s="33"/>
      <c r="P26" s="86"/>
      <c r="Q26" s="33"/>
      <c r="R26" s="34"/>
      <c r="S26" s="33"/>
      <c r="T26" s="86"/>
      <c r="U26" s="33"/>
      <c r="V26" s="34"/>
      <c r="W26" s="33"/>
      <c r="X26" s="34"/>
      <c r="Y26" s="33"/>
      <c r="Z26" s="34"/>
      <c r="AA26" s="33"/>
      <c r="AB26" s="34"/>
      <c r="AC26" s="33"/>
      <c r="AD26" s="87"/>
      <c r="AE26" s="34"/>
      <c r="AF26" s="88"/>
      <c r="AG26" s="88"/>
      <c r="AH26" s="88"/>
      <c r="AI26" s="88"/>
      <c r="AJ26" s="88"/>
      <c r="AK26" s="88"/>
      <c r="AL26" s="66" t="str">
        <f t="shared" si="14"/>
        <v/>
      </c>
      <c r="AM26" s="30"/>
      <c r="AN26" s="30"/>
      <c r="AO26" s="30"/>
      <c r="AP26" s="30"/>
      <c r="AQ26" s="30"/>
      <c r="AR26" s="30"/>
      <c r="AS26" s="30"/>
      <c r="AT26" s="30"/>
      <c r="AU26" s="8"/>
      <c r="AV26" s="8"/>
      <c r="AW26" s="8"/>
      <c r="AX26" s="8"/>
      <c r="BT26" s="3"/>
      <c r="BU26" s="3"/>
      <c r="BV26" s="3"/>
      <c r="BW26" s="4"/>
      <c r="CA26" s="31" t="str">
        <f t="shared" si="13"/>
        <v/>
      </c>
      <c r="CB26" s="31" t="str">
        <f t="shared" si="15"/>
        <v/>
      </c>
      <c r="CC26" s="31" t="str">
        <f t="shared" si="16"/>
        <v/>
      </c>
      <c r="CD26" s="31" t="str">
        <f t="shared" si="17"/>
        <v/>
      </c>
      <c r="CE26" s="31" t="str">
        <f t="shared" si="18"/>
        <v/>
      </c>
      <c r="CF26" s="31" t="str">
        <f t="shared" si="19"/>
        <v/>
      </c>
      <c r="CG26" s="32">
        <f t="shared" si="20"/>
        <v>0</v>
      </c>
      <c r="CH26" s="32">
        <f t="shared" si="21"/>
        <v>0</v>
      </c>
      <c r="CI26" s="32">
        <f t="shared" si="22"/>
        <v>0</v>
      </c>
      <c r="CJ26" s="32">
        <f t="shared" si="23"/>
        <v>0</v>
      </c>
      <c r="CK26" s="32">
        <f t="shared" si="24"/>
        <v>0</v>
      </c>
      <c r="CL26" s="32">
        <f t="shared" si="25"/>
        <v>0</v>
      </c>
      <c r="CZ26" s="3"/>
      <c r="DN26" s="2"/>
    </row>
    <row r="27" spans="1:118" ht="16.149999999999999" customHeight="1" x14ac:dyDescent="0.2">
      <c r="A27" s="1007" t="s">
        <v>42</v>
      </c>
      <c r="B27" s="1008"/>
      <c r="C27" s="1009"/>
      <c r="D27" s="83">
        <f t="shared" si="12"/>
        <v>0</v>
      </c>
      <c r="E27" s="84">
        <f t="shared" si="26"/>
        <v>0</v>
      </c>
      <c r="F27" s="85">
        <f t="shared" si="27"/>
        <v>0</v>
      </c>
      <c r="G27" s="33"/>
      <c r="H27" s="34"/>
      <c r="I27" s="33"/>
      <c r="J27" s="86"/>
      <c r="K27" s="33"/>
      <c r="L27" s="34"/>
      <c r="M27" s="33"/>
      <c r="N27" s="34"/>
      <c r="O27" s="33"/>
      <c r="P27" s="86"/>
      <c r="Q27" s="33"/>
      <c r="R27" s="34"/>
      <c r="S27" s="33"/>
      <c r="T27" s="86"/>
      <c r="U27" s="33"/>
      <c r="V27" s="34"/>
      <c r="W27" s="33"/>
      <c r="X27" s="34"/>
      <c r="Y27" s="33"/>
      <c r="Z27" s="34"/>
      <c r="AA27" s="33"/>
      <c r="AB27" s="34"/>
      <c r="AC27" s="33"/>
      <c r="AD27" s="87"/>
      <c r="AE27" s="34"/>
      <c r="AF27" s="88"/>
      <c r="AG27" s="88"/>
      <c r="AH27" s="88"/>
      <c r="AI27" s="88"/>
      <c r="AJ27" s="88"/>
      <c r="AK27" s="88"/>
      <c r="AL27" s="66" t="str">
        <f t="shared" si="14"/>
        <v/>
      </c>
      <c r="AM27" s="30"/>
      <c r="AN27" s="30"/>
      <c r="AO27" s="30"/>
      <c r="AP27" s="30"/>
      <c r="AQ27" s="30"/>
      <c r="AR27" s="30"/>
      <c r="AS27" s="30"/>
      <c r="AT27" s="30"/>
      <c r="AU27" s="8"/>
      <c r="AV27" s="8"/>
      <c r="AW27" s="8"/>
      <c r="AX27" s="8"/>
      <c r="BT27" s="3"/>
      <c r="BU27" s="3"/>
      <c r="BV27" s="3"/>
      <c r="BW27" s="4"/>
      <c r="CA27" s="31" t="str">
        <f t="shared" si="13"/>
        <v/>
      </c>
      <c r="CB27" s="31" t="str">
        <f t="shared" si="15"/>
        <v/>
      </c>
      <c r="CC27" s="31" t="str">
        <f t="shared" si="16"/>
        <v/>
      </c>
      <c r="CD27" s="31" t="str">
        <f t="shared" si="17"/>
        <v/>
      </c>
      <c r="CE27" s="31" t="str">
        <f t="shared" si="18"/>
        <v/>
      </c>
      <c r="CF27" s="31" t="str">
        <f t="shared" si="19"/>
        <v/>
      </c>
      <c r="CG27" s="32">
        <f t="shared" si="20"/>
        <v>0</v>
      </c>
      <c r="CH27" s="32">
        <f t="shared" si="21"/>
        <v>0</v>
      </c>
      <c r="CI27" s="32">
        <f t="shared" si="22"/>
        <v>0</v>
      </c>
      <c r="CJ27" s="32">
        <f t="shared" si="23"/>
        <v>0</v>
      </c>
      <c r="CK27" s="32">
        <f t="shared" si="24"/>
        <v>0</v>
      </c>
      <c r="CL27" s="32">
        <f t="shared" si="25"/>
        <v>0</v>
      </c>
      <c r="CZ27" s="3"/>
      <c r="DN27" s="2"/>
    </row>
    <row r="28" spans="1:118" ht="16.149999999999999" customHeight="1" x14ac:dyDescent="0.2">
      <c r="A28" s="879" t="s">
        <v>43</v>
      </c>
      <c r="B28" s="880"/>
      <c r="C28" s="881"/>
      <c r="D28" s="89">
        <f t="shared" si="12"/>
        <v>5</v>
      </c>
      <c r="E28" s="90">
        <f t="shared" si="26"/>
        <v>3</v>
      </c>
      <c r="F28" s="91">
        <f t="shared" si="27"/>
        <v>2</v>
      </c>
      <c r="G28" s="24">
        <v>0</v>
      </c>
      <c r="H28" s="62">
        <v>0</v>
      </c>
      <c r="I28" s="24">
        <v>0</v>
      </c>
      <c r="J28" s="63">
        <v>0</v>
      </c>
      <c r="K28" s="24">
        <v>0</v>
      </c>
      <c r="L28" s="62">
        <v>0</v>
      </c>
      <c r="M28" s="24">
        <v>0</v>
      </c>
      <c r="N28" s="62">
        <v>0</v>
      </c>
      <c r="O28" s="24">
        <v>0</v>
      </c>
      <c r="P28" s="63">
        <v>0</v>
      </c>
      <c r="Q28" s="24">
        <v>0</v>
      </c>
      <c r="R28" s="62">
        <v>0</v>
      </c>
      <c r="S28" s="24">
        <v>0</v>
      </c>
      <c r="T28" s="63">
        <v>0</v>
      </c>
      <c r="U28" s="24">
        <v>0</v>
      </c>
      <c r="V28" s="62">
        <v>0</v>
      </c>
      <c r="W28" s="24">
        <v>2</v>
      </c>
      <c r="X28" s="62">
        <v>0</v>
      </c>
      <c r="Y28" s="24">
        <v>0</v>
      </c>
      <c r="Z28" s="62">
        <v>0</v>
      </c>
      <c r="AA28" s="24">
        <v>0</v>
      </c>
      <c r="AB28" s="62">
        <v>2</v>
      </c>
      <c r="AC28" s="24">
        <v>1</v>
      </c>
      <c r="AD28" s="64">
        <v>0</v>
      </c>
      <c r="AE28" s="62">
        <v>0</v>
      </c>
      <c r="AF28" s="65">
        <v>5</v>
      </c>
      <c r="AG28" s="92">
        <v>0</v>
      </c>
      <c r="AH28" s="92">
        <v>0</v>
      </c>
      <c r="AI28" s="92">
        <v>0</v>
      </c>
      <c r="AJ28" s="92">
        <v>0</v>
      </c>
      <c r="AK28" s="92">
        <v>0</v>
      </c>
      <c r="AL28" s="66" t="str">
        <f t="shared" si="14"/>
        <v/>
      </c>
      <c r="AM28" s="30"/>
      <c r="AN28" s="30"/>
      <c r="AO28" s="30"/>
      <c r="AP28" s="30"/>
      <c r="AQ28" s="30"/>
      <c r="AR28" s="30"/>
      <c r="AS28" s="30"/>
      <c r="AT28" s="30"/>
      <c r="AU28" s="8"/>
      <c r="AV28" s="8"/>
      <c r="AW28" s="8"/>
      <c r="AX28" s="8"/>
      <c r="BT28" s="3"/>
      <c r="BU28" s="3"/>
      <c r="BV28" s="3"/>
      <c r="BW28" s="4"/>
      <c r="CA28" s="31" t="str">
        <f t="shared" si="13"/>
        <v/>
      </c>
      <c r="CB28" s="31" t="str">
        <f t="shared" si="15"/>
        <v/>
      </c>
      <c r="CC28" s="31" t="str">
        <f t="shared" si="16"/>
        <v/>
      </c>
      <c r="CD28" s="31" t="str">
        <f t="shared" si="17"/>
        <v/>
      </c>
      <c r="CE28" s="31" t="str">
        <f t="shared" si="18"/>
        <v/>
      </c>
      <c r="CF28" s="31" t="str">
        <f t="shared" si="19"/>
        <v/>
      </c>
      <c r="CG28" s="32">
        <f t="shared" si="20"/>
        <v>0</v>
      </c>
      <c r="CH28" s="32">
        <f t="shared" si="21"/>
        <v>0</v>
      </c>
      <c r="CI28" s="32">
        <f t="shared" si="22"/>
        <v>0</v>
      </c>
      <c r="CJ28" s="32">
        <f t="shared" si="23"/>
        <v>0</v>
      </c>
      <c r="CK28" s="32">
        <f t="shared" si="24"/>
        <v>0</v>
      </c>
      <c r="CL28" s="32">
        <f t="shared" si="25"/>
        <v>0</v>
      </c>
      <c r="CZ28" s="3"/>
      <c r="DN28" s="2"/>
    </row>
    <row r="29" spans="1:118" ht="16.149999999999999" customHeight="1" x14ac:dyDescent="0.2">
      <c r="A29" s="882" t="s">
        <v>44</v>
      </c>
      <c r="B29" s="883"/>
      <c r="C29" s="884"/>
      <c r="D29" s="93">
        <f t="shared" si="12"/>
        <v>1</v>
      </c>
      <c r="E29" s="94">
        <f t="shared" si="26"/>
        <v>0</v>
      </c>
      <c r="F29" s="95">
        <f t="shared" si="27"/>
        <v>1</v>
      </c>
      <c r="G29" s="22">
        <v>0</v>
      </c>
      <c r="H29" s="23">
        <v>0</v>
      </c>
      <c r="I29" s="22">
        <v>0</v>
      </c>
      <c r="J29" s="96">
        <v>0</v>
      </c>
      <c r="K29" s="22">
        <v>0</v>
      </c>
      <c r="L29" s="23">
        <v>0</v>
      </c>
      <c r="M29" s="22">
        <v>0</v>
      </c>
      <c r="N29" s="23">
        <v>1</v>
      </c>
      <c r="O29" s="22">
        <v>0</v>
      </c>
      <c r="P29" s="96">
        <v>0</v>
      </c>
      <c r="Q29" s="22">
        <v>0</v>
      </c>
      <c r="R29" s="23">
        <v>0</v>
      </c>
      <c r="S29" s="22">
        <v>0</v>
      </c>
      <c r="T29" s="96">
        <v>0</v>
      </c>
      <c r="U29" s="22">
        <v>0</v>
      </c>
      <c r="V29" s="23">
        <v>0</v>
      </c>
      <c r="W29" s="22">
        <v>0</v>
      </c>
      <c r="X29" s="23">
        <v>0</v>
      </c>
      <c r="Y29" s="22">
        <v>0</v>
      </c>
      <c r="Z29" s="23">
        <v>0</v>
      </c>
      <c r="AA29" s="22">
        <v>0</v>
      </c>
      <c r="AB29" s="23">
        <v>0</v>
      </c>
      <c r="AC29" s="22">
        <v>0</v>
      </c>
      <c r="AD29" s="73">
        <v>0</v>
      </c>
      <c r="AE29" s="23">
        <v>0</v>
      </c>
      <c r="AF29" s="74">
        <v>1</v>
      </c>
      <c r="AG29" s="74">
        <v>0</v>
      </c>
      <c r="AH29" s="74">
        <v>0</v>
      </c>
      <c r="AI29" s="74">
        <v>0</v>
      </c>
      <c r="AJ29" s="74">
        <v>0</v>
      </c>
      <c r="AK29" s="74">
        <v>0</v>
      </c>
      <c r="AL29" s="66" t="str">
        <f t="shared" si="14"/>
        <v/>
      </c>
      <c r="AM29" s="30"/>
      <c r="AN29" s="30"/>
      <c r="AO29" s="30"/>
      <c r="AP29" s="30"/>
      <c r="AQ29" s="30"/>
      <c r="AR29" s="30"/>
      <c r="AS29" s="30"/>
      <c r="AT29" s="30"/>
      <c r="AU29" s="8"/>
      <c r="AV29" s="8"/>
      <c r="AW29" s="8"/>
      <c r="AX29" s="8"/>
      <c r="BT29" s="3"/>
      <c r="BU29" s="3"/>
      <c r="BV29" s="3"/>
      <c r="BW29" s="4"/>
      <c r="CA29" s="31" t="str">
        <f t="shared" si="13"/>
        <v/>
      </c>
      <c r="CB29" s="31" t="str">
        <f t="shared" si="15"/>
        <v/>
      </c>
      <c r="CC29" s="31" t="str">
        <f t="shared" si="16"/>
        <v/>
      </c>
      <c r="CD29" s="31" t="str">
        <f t="shared" si="17"/>
        <v/>
      </c>
      <c r="CE29" s="31" t="str">
        <f t="shared" si="18"/>
        <v/>
      </c>
      <c r="CF29" s="31" t="str">
        <f t="shared" si="19"/>
        <v/>
      </c>
      <c r="CG29" s="32">
        <f t="shared" si="20"/>
        <v>0</v>
      </c>
      <c r="CH29" s="32">
        <f t="shared" si="21"/>
        <v>0</v>
      </c>
      <c r="CI29" s="32">
        <f t="shared" si="22"/>
        <v>0</v>
      </c>
      <c r="CJ29" s="32">
        <f t="shared" si="23"/>
        <v>0</v>
      </c>
      <c r="CK29" s="32">
        <f t="shared" si="24"/>
        <v>0</v>
      </c>
      <c r="CL29" s="32">
        <f t="shared" si="25"/>
        <v>0</v>
      </c>
      <c r="CZ29" s="3"/>
      <c r="DN29" s="2"/>
    </row>
    <row r="30" spans="1:118" ht="16.149999999999999" customHeight="1" x14ac:dyDescent="0.2">
      <c r="A30" s="882" t="s">
        <v>45</v>
      </c>
      <c r="B30" s="883"/>
      <c r="C30" s="884"/>
      <c r="D30" s="83">
        <f t="shared" ref="D30:D37" si="28">SUM(E30+F30)</f>
        <v>0</v>
      </c>
      <c r="E30" s="84">
        <f t="shared" ref="E30:F33" si="29">SUM(G30+I30+K30+M30+O30+Q30+S30+U30+W30+Y30+AA30+AC30)</f>
        <v>0</v>
      </c>
      <c r="F30" s="85">
        <f t="shared" si="29"/>
        <v>0</v>
      </c>
      <c r="G30" s="33"/>
      <c r="H30" s="34"/>
      <c r="I30" s="33"/>
      <c r="J30" s="86"/>
      <c r="K30" s="33"/>
      <c r="L30" s="34"/>
      <c r="M30" s="33"/>
      <c r="N30" s="34"/>
      <c r="O30" s="33"/>
      <c r="P30" s="86"/>
      <c r="Q30" s="33"/>
      <c r="R30" s="34"/>
      <c r="S30" s="33"/>
      <c r="T30" s="86"/>
      <c r="U30" s="33"/>
      <c r="V30" s="34"/>
      <c r="W30" s="33"/>
      <c r="X30" s="34"/>
      <c r="Y30" s="33"/>
      <c r="Z30" s="34"/>
      <c r="AA30" s="33"/>
      <c r="AB30" s="34"/>
      <c r="AC30" s="33"/>
      <c r="AD30" s="87"/>
      <c r="AE30" s="34"/>
      <c r="AF30" s="88"/>
      <c r="AG30" s="97"/>
      <c r="AH30" s="97"/>
      <c r="AI30" s="97"/>
      <c r="AJ30" s="97"/>
      <c r="AK30" s="97"/>
      <c r="AL30" s="66" t="str">
        <f t="shared" si="14"/>
        <v/>
      </c>
      <c r="AM30" s="30"/>
      <c r="AN30" s="30"/>
      <c r="AO30" s="30"/>
      <c r="AP30" s="30"/>
      <c r="AQ30" s="30"/>
      <c r="AR30" s="30"/>
      <c r="AS30" s="30"/>
      <c r="AT30" s="30"/>
      <c r="AU30" s="8"/>
      <c r="AV30" s="8"/>
      <c r="AW30" s="8"/>
      <c r="AX30" s="8"/>
      <c r="BT30" s="3"/>
      <c r="BU30" s="3"/>
      <c r="BV30" s="3"/>
      <c r="BW30" s="4"/>
      <c r="CA30" s="31" t="str">
        <f t="shared" si="13"/>
        <v/>
      </c>
      <c r="CB30" s="31" t="str">
        <f t="shared" si="15"/>
        <v/>
      </c>
      <c r="CC30" s="31" t="str">
        <f t="shared" si="16"/>
        <v/>
      </c>
      <c r="CD30" s="31" t="str">
        <f t="shared" si="17"/>
        <v/>
      </c>
      <c r="CE30" s="31" t="str">
        <f t="shared" si="18"/>
        <v/>
      </c>
      <c r="CF30" s="31" t="str">
        <f t="shared" si="19"/>
        <v/>
      </c>
      <c r="CG30" s="32">
        <f t="shared" si="20"/>
        <v>0</v>
      </c>
      <c r="CH30" s="32">
        <f t="shared" si="21"/>
        <v>0</v>
      </c>
      <c r="CI30" s="32">
        <f t="shared" si="22"/>
        <v>0</v>
      </c>
      <c r="CJ30" s="32">
        <f t="shared" si="23"/>
        <v>0</v>
      </c>
      <c r="CK30" s="32">
        <f t="shared" si="24"/>
        <v>0</v>
      </c>
      <c r="CL30" s="32">
        <f t="shared" si="25"/>
        <v>0</v>
      </c>
      <c r="CZ30" s="3"/>
      <c r="DN30" s="2"/>
    </row>
    <row r="31" spans="1:118" ht="16.149999999999999" customHeight="1" x14ac:dyDescent="0.2">
      <c r="A31" s="882" t="s">
        <v>46</v>
      </c>
      <c r="B31" s="883"/>
      <c r="C31" s="884"/>
      <c r="D31" s="83">
        <f t="shared" si="28"/>
        <v>0</v>
      </c>
      <c r="E31" s="84">
        <f t="shared" si="29"/>
        <v>0</v>
      </c>
      <c r="F31" s="85">
        <f t="shared" si="29"/>
        <v>0</v>
      </c>
      <c r="G31" s="33"/>
      <c r="H31" s="34"/>
      <c r="I31" s="33"/>
      <c r="J31" s="86"/>
      <c r="K31" s="33"/>
      <c r="L31" s="34"/>
      <c r="M31" s="33"/>
      <c r="N31" s="34"/>
      <c r="O31" s="33"/>
      <c r="P31" s="86"/>
      <c r="Q31" s="33"/>
      <c r="R31" s="34"/>
      <c r="S31" s="33"/>
      <c r="T31" s="86"/>
      <c r="U31" s="33"/>
      <c r="V31" s="34"/>
      <c r="W31" s="33"/>
      <c r="X31" s="34"/>
      <c r="Y31" s="33"/>
      <c r="Z31" s="34"/>
      <c r="AA31" s="33"/>
      <c r="AB31" s="34"/>
      <c r="AC31" s="33"/>
      <c r="AD31" s="87"/>
      <c r="AE31" s="34"/>
      <c r="AF31" s="88"/>
      <c r="AG31" s="97"/>
      <c r="AH31" s="97"/>
      <c r="AI31" s="97"/>
      <c r="AJ31" s="97"/>
      <c r="AK31" s="97"/>
      <c r="AL31" s="66" t="str">
        <f t="shared" si="14"/>
        <v/>
      </c>
      <c r="AM31" s="30"/>
      <c r="AN31" s="30"/>
      <c r="AO31" s="30"/>
      <c r="AP31" s="30"/>
      <c r="AQ31" s="30"/>
      <c r="AR31" s="30"/>
      <c r="AS31" s="30"/>
      <c r="AT31" s="30"/>
      <c r="AU31" s="8"/>
      <c r="AV31" s="8"/>
      <c r="AW31" s="8"/>
      <c r="AX31" s="8"/>
      <c r="BT31" s="3"/>
      <c r="BU31" s="3"/>
      <c r="BV31" s="3"/>
      <c r="BW31" s="4"/>
      <c r="CA31" s="31" t="str">
        <f t="shared" si="13"/>
        <v/>
      </c>
      <c r="CB31" s="31" t="str">
        <f t="shared" si="15"/>
        <v/>
      </c>
      <c r="CC31" s="31" t="str">
        <f t="shared" si="16"/>
        <v/>
      </c>
      <c r="CD31" s="31" t="str">
        <f t="shared" si="17"/>
        <v/>
      </c>
      <c r="CE31" s="31" t="str">
        <f t="shared" si="18"/>
        <v/>
      </c>
      <c r="CF31" s="31" t="str">
        <f t="shared" si="19"/>
        <v/>
      </c>
      <c r="CG31" s="32">
        <f t="shared" si="20"/>
        <v>0</v>
      </c>
      <c r="CH31" s="32">
        <f t="shared" si="21"/>
        <v>0</v>
      </c>
      <c r="CI31" s="32">
        <f t="shared" si="22"/>
        <v>0</v>
      </c>
      <c r="CJ31" s="32">
        <f t="shared" si="23"/>
        <v>0</v>
      </c>
      <c r="CK31" s="32">
        <f t="shared" si="24"/>
        <v>0</v>
      </c>
      <c r="CL31" s="32">
        <f t="shared" si="25"/>
        <v>0</v>
      </c>
      <c r="CZ31" s="3"/>
      <c r="DN31" s="2"/>
    </row>
    <row r="32" spans="1:118" ht="16.149999999999999" customHeight="1" x14ac:dyDescent="0.2">
      <c r="A32" s="882" t="s">
        <v>47</v>
      </c>
      <c r="B32" s="883"/>
      <c r="C32" s="884"/>
      <c r="D32" s="83">
        <f t="shared" si="28"/>
        <v>0</v>
      </c>
      <c r="E32" s="84">
        <f t="shared" si="29"/>
        <v>0</v>
      </c>
      <c r="F32" s="85">
        <f t="shared" si="29"/>
        <v>0</v>
      </c>
      <c r="G32" s="33"/>
      <c r="H32" s="34"/>
      <c r="I32" s="33"/>
      <c r="J32" s="86"/>
      <c r="K32" s="33"/>
      <c r="L32" s="34"/>
      <c r="M32" s="33"/>
      <c r="N32" s="34"/>
      <c r="O32" s="33"/>
      <c r="P32" s="86"/>
      <c r="Q32" s="33"/>
      <c r="R32" s="34"/>
      <c r="S32" s="33"/>
      <c r="T32" s="86"/>
      <c r="U32" s="33"/>
      <c r="V32" s="34"/>
      <c r="W32" s="33"/>
      <c r="X32" s="34"/>
      <c r="Y32" s="33"/>
      <c r="Z32" s="34"/>
      <c r="AA32" s="33"/>
      <c r="AB32" s="34"/>
      <c r="AC32" s="33"/>
      <c r="AD32" s="87"/>
      <c r="AE32" s="34"/>
      <c r="AF32" s="88"/>
      <c r="AG32" s="97"/>
      <c r="AH32" s="97"/>
      <c r="AI32" s="97"/>
      <c r="AJ32" s="97"/>
      <c r="AK32" s="97"/>
      <c r="AL32" s="66" t="str">
        <f t="shared" si="14"/>
        <v/>
      </c>
      <c r="AM32" s="30"/>
      <c r="AN32" s="30"/>
      <c r="AO32" s="30"/>
      <c r="AP32" s="30"/>
      <c r="AQ32" s="30"/>
      <c r="AR32" s="30"/>
      <c r="AS32" s="30"/>
      <c r="AT32" s="30"/>
      <c r="AU32" s="8"/>
      <c r="AV32" s="8"/>
      <c r="AW32" s="8"/>
      <c r="AX32" s="8"/>
      <c r="BT32" s="3"/>
      <c r="BU32" s="3"/>
      <c r="BV32" s="3"/>
      <c r="BW32" s="4"/>
      <c r="CA32" s="31" t="str">
        <f t="shared" si="13"/>
        <v/>
      </c>
      <c r="CB32" s="31" t="str">
        <f t="shared" si="15"/>
        <v/>
      </c>
      <c r="CC32" s="31" t="str">
        <f t="shared" si="16"/>
        <v/>
      </c>
      <c r="CD32" s="31" t="str">
        <f t="shared" si="17"/>
        <v/>
      </c>
      <c r="CE32" s="31" t="str">
        <f t="shared" si="18"/>
        <v/>
      </c>
      <c r="CF32" s="31" t="str">
        <f t="shared" si="19"/>
        <v/>
      </c>
      <c r="CG32" s="32">
        <f t="shared" si="20"/>
        <v>0</v>
      </c>
      <c r="CH32" s="32">
        <f t="shared" si="21"/>
        <v>0</v>
      </c>
      <c r="CI32" s="32">
        <f t="shared" si="22"/>
        <v>0</v>
      </c>
      <c r="CJ32" s="32">
        <f t="shared" si="23"/>
        <v>0</v>
      </c>
      <c r="CK32" s="32">
        <f t="shared" si="24"/>
        <v>0</v>
      </c>
      <c r="CL32" s="32">
        <f t="shared" si="25"/>
        <v>0</v>
      </c>
      <c r="CZ32" s="3"/>
      <c r="DN32" s="2"/>
    </row>
    <row r="33" spans="1:118" ht="16.149999999999999" customHeight="1" x14ac:dyDescent="0.2">
      <c r="A33" s="882" t="s">
        <v>48</v>
      </c>
      <c r="B33" s="883"/>
      <c r="C33" s="884"/>
      <c r="D33" s="83">
        <f t="shared" si="28"/>
        <v>0</v>
      </c>
      <c r="E33" s="84">
        <f t="shared" si="29"/>
        <v>0</v>
      </c>
      <c r="F33" s="85">
        <f t="shared" si="29"/>
        <v>0</v>
      </c>
      <c r="G33" s="33"/>
      <c r="H33" s="34"/>
      <c r="I33" s="33"/>
      <c r="J33" s="86"/>
      <c r="K33" s="33"/>
      <c r="L33" s="34"/>
      <c r="M33" s="33"/>
      <c r="N33" s="34"/>
      <c r="O33" s="33"/>
      <c r="P33" s="86"/>
      <c r="Q33" s="33"/>
      <c r="R33" s="34"/>
      <c r="S33" s="33"/>
      <c r="T33" s="86"/>
      <c r="U33" s="33"/>
      <c r="V33" s="34"/>
      <c r="W33" s="33"/>
      <c r="X33" s="34"/>
      <c r="Y33" s="33"/>
      <c r="Z33" s="34"/>
      <c r="AA33" s="33"/>
      <c r="AB33" s="34"/>
      <c r="AC33" s="33"/>
      <c r="AD33" s="87"/>
      <c r="AE33" s="34"/>
      <c r="AF33" s="88"/>
      <c r="AG33" s="97"/>
      <c r="AH33" s="97"/>
      <c r="AI33" s="97"/>
      <c r="AJ33" s="97"/>
      <c r="AK33" s="97"/>
      <c r="AL33" s="66" t="str">
        <f t="shared" si="14"/>
        <v/>
      </c>
      <c r="AM33" s="30"/>
      <c r="AN33" s="30"/>
      <c r="AO33" s="30"/>
      <c r="AP33" s="30"/>
      <c r="AQ33" s="30"/>
      <c r="AR33" s="30"/>
      <c r="AS33" s="30"/>
      <c r="AT33" s="30"/>
      <c r="AU33" s="8"/>
      <c r="AV33" s="8"/>
      <c r="AW33" s="8"/>
      <c r="AX33" s="8"/>
      <c r="BT33" s="3"/>
      <c r="BU33" s="3"/>
      <c r="BV33" s="3"/>
      <c r="BW33" s="4"/>
      <c r="CA33" s="31" t="str">
        <f t="shared" si="13"/>
        <v/>
      </c>
      <c r="CB33" s="31" t="str">
        <f t="shared" si="15"/>
        <v/>
      </c>
      <c r="CC33" s="31" t="str">
        <f t="shared" si="16"/>
        <v/>
      </c>
      <c r="CD33" s="31" t="str">
        <f t="shared" si="17"/>
        <v/>
      </c>
      <c r="CE33" s="31" t="str">
        <f t="shared" si="18"/>
        <v/>
      </c>
      <c r="CF33" s="31" t="str">
        <f t="shared" si="19"/>
        <v/>
      </c>
      <c r="CG33" s="32">
        <f t="shared" si="20"/>
        <v>0</v>
      </c>
      <c r="CH33" s="32">
        <f t="shared" si="21"/>
        <v>0</v>
      </c>
      <c r="CI33" s="32">
        <f t="shared" si="22"/>
        <v>0</v>
      </c>
      <c r="CJ33" s="32">
        <f t="shared" si="23"/>
        <v>0</v>
      </c>
      <c r="CK33" s="32">
        <f t="shared" si="24"/>
        <v>0</v>
      </c>
      <c r="CL33" s="32">
        <f t="shared" si="25"/>
        <v>0</v>
      </c>
      <c r="CZ33" s="3"/>
      <c r="DN33" s="2"/>
    </row>
    <row r="34" spans="1:118" ht="16.149999999999999" customHeight="1" x14ac:dyDescent="0.2">
      <c r="A34" s="882" t="s">
        <v>49</v>
      </c>
      <c r="B34" s="883"/>
      <c r="C34" s="884"/>
      <c r="D34" s="83">
        <f t="shared" si="28"/>
        <v>0</v>
      </c>
      <c r="E34" s="84">
        <f>SUM(Q34+S34+U34+W34+Y34+AA34+AC34)</f>
        <v>0</v>
      </c>
      <c r="F34" s="85">
        <f>SUM(R34+T34+V34+X34+Z34+AB34+AD34)</f>
        <v>0</v>
      </c>
      <c r="G34" s="98"/>
      <c r="H34" s="99"/>
      <c r="I34" s="98"/>
      <c r="J34" s="100"/>
      <c r="K34" s="98"/>
      <c r="L34" s="100"/>
      <c r="M34" s="98"/>
      <c r="N34" s="100"/>
      <c r="O34" s="98"/>
      <c r="P34" s="100"/>
      <c r="Q34" s="33"/>
      <c r="R34" s="34"/>
      <c r="S34" s="33"/>
      <c r="T34" s="86"/>
      <c r="U34" s="33"/>
      <c r="V34" s="34"/>
      <c r="W34" s="33"/>
      <c r="X34" s="34"/>
      <c r="Y34" s="33"/>
      <c r="Z34" s="34"/>
      <c r="AA34" s="33"/>
      <c r="AB34" s="34"/>
      <c r="AC34" s="33"/>
      <c r="AD34" s="87"/>
      <c r="AE34" s="34"/>
      <c r="AF34" s="88"/>
      <c r="AG34" s="97"/>
      <c r="AH34" s="97"/>
      <c r="AI34" s="97"/>
      <c r="AJ34" s="97"/>
      <c r="AK34" s="97"/>
      <c r="AL34" s="66" t="str">
        <f t="shared" si="14"/>
        <v/>
      </c>
      <c r="AM34" s="30"/>
      <c r="AN34" s="30"/>
      <c r="AO34" s="30"/>
      <c r="AP34" s="30"/>
      <c r="AQ34" s="30"/>
      <c r="AR34" s="30"/>
      <c r="AS34" s="30"/>
      <c r="AT34" s="30"/>
      <c r="AU34" s="8"/>
      <c r="AV34" s="8"/>
      <c r="AW34" s="8"/>
      <c r="AX34" s="8"/>
      <c r="BT34" s="3"/>
      <c r="BU34" s="3"/>
      <c r="BV34" s="3"/>
      <c r="BW34" s="4"/>
      <c r="CA34" s="31" t="str">
        <f t="shared" si="13"/>
        <v/>
      </c>
      <c r="CB34" s="31" t="str">
        <f t="shared" si="15"/>
        <v/>
      </c>
      <c r="CC34" s="31" t="str">
        <f t="shared" si="16"/>
        <v/>
      </c>
      <c r="CD34" s="31" t="str">
        <f t="shared" si="17"/>
        <v/>
      </c>
      <c r="CE34" s="31" t="str">
        <f t="shared" si="18"/>
        <v/>
      </c>
      <c r="CF34" s="31" t="str">
        <f t="shared" si="19"/>
        <v/>
      </c>
      <c r="CG34" s="32">
        <f t="shared" si="20"/>
        <v>0</v>
      </c>
      <c r="CH34" s="32">
        <f t="shared" si="21"/>
        <v>0</v>
      </c>
      <c r="CI34" s="32">
        <f t="shared" si="22"/>
        <v>0</v>
      </c>
      <c r="CJ34" s="32">
        <f t="shared" si="23"/>
        <v>0</v>
      </c>
      <c r="CK34" s="32">
        <f t="shared" si="24"/>
        <v>0</v>
      </c>
      <c r="CL34" s="32">
        <f t="shared" si="25"/>
        <v>0</v>
      </c>
      <c r="CZ34" s="3"/>
      <c r="DN34" s="2"/>
    </row>
    <row r="35" spans="1:118" ht="16.149999999999999" customHeight="1" x14ac:dyDescent="0.2">
      <c r="A35" s="868"/>
      <c r="B35" s="869"/>
      <c r="C35" s="870"/>
      <c r="D35" s="101"/>
      <c r="E35" s="102"/>
      <c r="F35" s="103"/>
      <c r="G35" s="104"/>
      <c r="H35" s="105"/>
      <c r="I35" s="104"/>
      <c r="J35" s="106"/>
      <c r="K35" s="104"/>
      <c r="L35" s="105"/>
      <c r="M35" s="104"/>
      <c r="N35" s="105"/>
      <c r="O35" s="104"/>
      <c r="P35" s="106"/>
      <c r="Q35" s="104"/>
      <c r="R35" s="105"/>
      <c r="S35" s="104"/>
      <c r="T35" s="106"/>
      <c r="U35" s="104"/>
      <c r="V35" s="105"/>
      <c r="W35" s="104"/>
      <c r="X35" s="105"/>
      <c r="Y35" s="104"/>
      <c r="Z35" s="105"/>
      <c r="AA35" s="104"/>
      <c r="AB35" s="105"/>
      <c r="AC35" s="104"/>
      <c r="AD35" s="107"/>
      <c r="AE35" s="105"/>
      <c r="AF35" s="108"/>
      <c r="AG35" s="109"/>
      <c r="AH35" s="109"/>
      <c r="AI35" s="109"/>
      <c r="AJ35" s="109"/>
      <c r="AK35" s="109"/>
      <c r="AL35" s="66" t="str">
        <f t="shared" si="14"/>
        <v/>
      </c>
      <c r="AM35" s="30"/>
      <c r="AN35" s="30"/>
      <c r="AO35" s="30"/>
      <c r="AP35" s="30"/>
      <c r="AQ35" s="30"/>
      <c r="AR35" s="30"/>
      <c r="AS35" s="30"/>
      <c r="AT35" s="30"/>
      <c r="AU35" s="8"/>
      <c r="AV35" s="8"/>
      <c r="AW35" s="8"/>
      <c r="AX35" s="8"/>
      <c r="BT35" s="3"/>
      <c r="BU35" s="3"/>
      <c r="BV35" s="3"/>
      <c r="BW35" s="4"/>
      <c r="CA35" s="31" t="str">
        <f t="shared" si="13"/>
        <v/>
      </c>
      <c r="CB35" s="31" t="str">
        <f t="shared" si="15"/>
        <v/>
      </c>
      <c r="CC35" s="31" t="str">
        <f t="shared" si="16"/>
        <v/>
      </c>
      <c r="CD35" s="31" t="str">
        <f t="shared" si="17"/>
        <v/>
      </c>
      <c r="CE35" s="31" t="str">
        <f t="shared" si="18"/>
        <v/>
      </c>
      <c r="CF35" s="31" t="str">
        <f t="shared" si="19"/>
        <v/>
      </c>
      <c r="CG35" s="32">
        <f t="shared" si="20"/>
        <v>0</v>
      </c>
      <c r="CH35" s="32">
        <f t="shared" si="21"/>
        <v>0</v>
      </c>
      <c r="CI35" s="32">
        <f t="shared" si="22"/>
        <v>0</v>
      </c>
      <c r="CJ35" s="32">
        <f t="shared" si="23"/>
        <v>0</v>
      </c>
      <c r="CK35" s="32">
        <f t="shared" si="24"/>
        <v>0</v>
      </c>
      <c r="CL35" s="32">
        <f t="shared" si="25"/>
        <v>0</v>
      </c>
      <c r="CZ35" s="3"/>
      <c r="DN35" s="2"/>
    </row>
    <row r="36" spans="1:118" ht="16.149999999999999" customHeight="1" x14ac:dyDescent="0.2">
      <c r="A36" s="882" t="s">
        <v>50</v>
      </c>
      <c r="B36" s="883"/>
      <c r="C36" s="884"/>
      <c r="D36" s="83">
        <f t="shared" si="28"/>
        <v>0</v>
      </c>
      <c r="E36" s="84">
        <f t="shared" ref="E36:F37" si="30">SUM(G36+I36+K36+M36+O36+Q36+S36+U36+W36+Y36+AA36+AC36)</f>
        <v>0</v>
      </c>
      <c r="F36" s="85">
        <f t="shared" si="30"/>
        <v>0</v>
      </c>
      <c r="G36" s="33"/>
      <c r="H36" s="34"/>
      <c r="I36" s="33"/>
      <c r="J36" s="86"/>
      <c r="K36" s="33"/>
      <c r="L36" s="34"/>
      <c r="M36" s="33"/>
      <c r="N36" s="34"/>
      <c r="O36" s="33"/>
      <c r="P36" s="86"/>
      <c r="Q36" s="33"/>
      <c r="R36" s="34"/>
      <c r="S36" s="33"/>
      <c r="T36" s="86"/>
      <c r="U36" s="33"/>
      <c r="V36" s="34"/>
      <c r="W36" s="33"/>
      <c r="X36" s="34"/>
      <c r="Y36" s="33"/>
      <c r="Z36" s="34"/>
      <c r="AA36" s="33"/>
      <c r="AB36" s="34"/>
      <c r="AC36" s="33"/>
      <c r="AD36" s="87"/>
      <c r="AE36" s="34"/>
      <c r="AF36" s="88"/>
      <c r="AG36" s="97"/>
      <c r="AH36" s="97"/>
      <c r="AI36" s="97"/>
      <c r="AJ36" s="97"/>
      <c r="AK36" s="97"/>
      <c r="AL36" s="66" t="str">
        <f t="shared" si="14"/>
        <v/>
      </c>
      <c r="AM36" s="30"/>
      <c r="AN36" s="30"/>
      <c r="AO36" s="30"/>
      <c r="AP36" s="30"/>
      <c r="AQ36" s="30"/>
      <c r="AR36" s="30"/>
      <c r="AS36" s="30"/>
      <c r="AT36" s="30"/>
      <c r="AU36" s="8"/>
      <c r="AV36" s="8"/>
      <c r="AW36" s="8"/>
      <c r="AX36" s="8"/>
      <c r="BT36" s="3"/>
      <c r="BU36" s="3"/>
      <c r="BV36" s="3"/>
      <c r="BW36" s="4"/>
      <c r="CA36" s="31" t="str">
        <f t="shared" si="13"/>
        <v/>
      </c>
      <c r="CB36" s="31" t="str">
        <f t="shared" si="15"/>
        <v/>
      </c>
      <c r="CC36" s="31" t="str">
        <f t="shared" si="16"/>
        <v/>
      </c>
      <c r="CD36" s="31" t="str">
        <f t="shared" si="17"/>
        <v/>
      </c>
      <c r="CE36" s="31" t="str">
        <f t="shared" si="18"/>
        <v/>
      </c>
      <c r="CF36" s="31" t="str">
        <f t="shared" si="19"/>
        <v/>
      </c>
      <c r="CG36" s="32">
        <f t="shared" si="20"/>
        <v>0</v>
      </c>
      <c r="CH36" s="32">
        <f t="shared" si="21"/>
        <v>0</v>
      </c>
      <c r="CI36" s="32">
        <f t="shared" si="22"/>
        <v>0</v>
      </c>
      <c r="CJ36" s="32">
        <f t="shared" si="23"/>
        <v>0</v>
      </c>
      <c r="CK36" s="32">
        <f t="shared" si="24"/>
        <v>0</v>
      </c>
      <c r="CL36" s="32">
        <f t="shared" si="25"/>
        <v>0</v>
      </c>
      <c r="CZ36" s="3"/>
      <c r="DN36" s="2"/>
    </row>
    <row r="37" spans="1:118" ht="16.149999999999999" customHeight="1" x14ac:dyDescent="0.2">
      <c r="A37" s="1004" t="s">
        <v>51</v>
      </c>
      <c r="B37" s="1005"/>
      <c r="C37" s="1006"/>
      <c r="D37" s="110">
        <f t="shared" si="28"/>
        <v>453</v>
      </c>
      <c r="E37" s="111">
        <f t="shared" si="30"/>
        <v>143</v>
      </c>
      <c r="F37" s="112">
        <f t="shared" si="30"/>
        <v>310</v>
      </c>
      <c r="G37" s="113">
        <v>0</v>
      </c>
      <c r="H37" s="114">
        <v>0</v>
      </c>
      <c r="I37" s="115">
        <v>0</v>
      </c>
      <c r="J37" s="116">
        <v>0</v>
      </c>
      <c r="K37" s="113">
        <v>0</v>
      </c>
      <c r="L37" s="114">
        <v>3</v>
      </c>
      <c r="M37" s="113">
        <v>0</v>
      </c>
      <c r="N37" s="114">
        <v>0</v>
      </c>
      <c r="O37" s="113">
        <v>14</v>
      </c>
      <c r="P37" s="116">
        <v>3</v>
      </c>
      <c r="Q37" s="113">
        <v>7</v>
      </c>
      <c r="R37" s="114">
        <v>2</v>
      </c>
      <c r="S37" s="113">
        <v>8</v>
      </c>
      <c r="T37" s="116">
        <v>3</v>
      </c>
      <c r="U37" s="113">
        <v>1</v>
      </c>
      <c r="V37" s="114">
        <v>4</v>
      </c>
      <c r="W37" s="113">
        <v>4</v>
      </c>
      <c r="X37" s="114">
        <v>5</v>
      </c>
      <c r="Y37" s="113">
        <v>11</v>
      </c>
      <c r="Z37" s="114">
        <v>17</v>
      </c>
      <c r="AA37" s="113">
        <v>97</v>
      </c>
      <c r="AB37" s="114">
        <v>270</v>
      </c>
      <c r="AC37" s="113">
        <v>1</v>
      </c>
      <c r="AD37" s="117">
        <v>3</v>
      </c>
      <c r="AE37" s="114">
        <v>2</v>
      </c>
      <c r="AF37" s="114">
        <v>453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66" t="str">
        <f t="shared" si="14"/>
        <v/>
      </c>
      <c r="AM37" s="30"/>
      <c r="AN37" s="30"/>
      <c r="AO37" s="30"/>
      <c r="AP37" s="30"/>
      <c r="AQ37" s="30"/>
      <c r="AR37" s="30"/>
      <c r="AS37" s="30"/>
      <c r="AT37" s="30"/>
      <c r="AU37" s="8"/>
      <c r="AV37" s="8"/>
      <c r="AW37" s="8"/>
      <c r="AX37" s="8"/>
      <c r="BT37" s="3"/>
      <c r="BU37" s="3"/>
      <c r="BV37" s="3"/>
      <c r="BW37" s="4"/>
      <c r="CA37" s="31" t="str">
        <f t="shared" si="13"/>
        <v/>
      </c>
      <c r="CB37" s="31" t="str">
        <f t="shared" si="15"/>
        <v/>
      </c>
      <c r="CC37" s="31" t="str">
        <f t="shared" si="16"/>
        <v/>
      </c>
      <c r="CD37" s="31" t="str">
        <f t="shared" si="17"/>
        <v/>
      </c>
      <c r="CE37" s="31" t="str">
        <f t="shared" si="18"/>
        <v/>
      </c>
      <c r="CF37" s="31" t="str">
        <f t="shared" si="19"/>
        <v/>
      </c>
      <c r="CG37" s="32">
        <f t="shared" si="20"/>
        <v>0</v>
      </c>
      <c r="CH37" s="32">
        <f t="shared" si="21"/>
        <v>0</v>
      </c>
      <c r="CI37" s="32">
        <f t="shared" si="22"/>
        <v>0</v>
      </c>
      <c r="CJ37" s="32">
        <f t="shared" si="23"/>
        <v>0</v>
      </c>
      <c r="CK37" s="32">
        <f t="shared" si="24"/>
        <v>0</v>
      </c>
      <c r="CL37" s="32">
        <f t="shared" si="25"/>
        <v>0</v>
      </c>
      <c r="CZ37" s="3"/>
      <c r="DN37" s="2"/>
    </row>
    <row r="38" spans="1:118" ht="16.149999999999999" customHeight="1" x14ac:dyDescent="0.2">
      <c r="A38" s="1055" t="s">
        <v>52</v>
      </c>
      <c r="B38" s="1055"/>
      <c r="C38" s="1055"/>
      <c r="D38" s="118">
        <f t="shared" ref="D38:AK38" si="31">SUM(D19:D37)</f>
        <v>483</v>
      </c>
      <c r="E38" s="119">
        <f t="shared" si="31"/>
        <v>152</v>
      </c>
      <c r="F38" s="120">
        <f t="shared" si="31"/>
        <v>331</v>
      </c>
      <c r="G38" s="118">
        <f t="shared" si="31"/>
        <v>0</v>
      </c>
      <c r="H38" s="120">
        <f t="shared" si="31"/>
        <v>0</v>
      </c>
      <c r="I38" s="118">
        <f t="shared" si="31"/>
        <v>0</v>
      </c>
      <c r="J38" s="120">
        <f t="shared" si="31"/>
        <v>0</v>
      </c>
      <c r="K38" s="118">
        <f t="shared" si="31"/>
        <v>0</v>
      </c>
      <c r="L38" s="120">
        <f t="shared" si="31"/>
        <v>3</v>
      </c>
      <c r="M38" s="118">
        <f t="shared" si="31"/>
        <v>0</v>
      </c>
      <c r="N38" s="120">
        <f t="shared" si="31"/>
        <v>1</v>
      </c>
      <c r="O38" s="118">
        <f t="shared" si="31"/>
        <v>14</v>
      </c>
      <c r="P38" s="120">
        <f t="shared" si="31"/>
        <v>3</v>
      </c>
      <c r="Q38" s="118">
        <f t="shared" si="31"/>
        <v>7</v>
      </c>
      <c r="R38" s="120">
        <f t="shared" si="31"/>
        <v>2</v>
      </c>
      <c r="S38" s="118">
        <f t="shared" si="31"/>
        <v>8</v>
      </c>
      <c r="T38" s="120">
        <f t="shared" si="31"/>
        <v>3</v>
      </c>
      <c r="U38" s="118">
        <f t="shared" si="31"/>
        <v>1</v>
      </c>
      <c r="V38" s="120">
        <f t="shared" si="31"/>
        <v>4</v>
      </c>
      <c r="W38" s="118">
        <f t="shared" si="31"/>
        <v>9</v>
      </c>
      <c r="X38" s="120">
        <f t="shared" si="31"/>
        <v>12</v>
      </c>
      <c r="Y38" s="118">
        <f t="shared" si="31"/>
        <v>11</v>
      </c>
      <c r="Z38" s="120">
        <f t="shared" si="31"/>
        <v>18</v>
      </c>
      <c r="AA38" s="118">
        <f t="shared" si="31"/>
        <v>100</v>
      </c>
      <c r="AB38" s="120">
        <f t="shared" si="31"/>
        <v>282</v>
      </c>
      <c r="AC38" s="118">
        <f t="shared" si="31"/>
        <v>2</v>
      </c>
      <c r="AD38" s="120">
        <f t="shared" si="31"/>
        <v>3</v>
      </c>
      <c r="AE38" s="121">
        <f t="shared" si="31"/>
        <v>2</v>
      </c>
      <c r="AF38" s="121">
        <f t="shared" si="31"/>
        <v>483</v>
      </c>
      <c r="AG38" s="121">
        <f t="shared" si="31"/>
        <v>0</v>
      </c>
      <c r="AH38" s="121">
        <f t="shared" si="31"/>
        <v>0</v>
      </c>
      <c r="AI38" s="121">
        <f t="shared" si="31"/>
        <v>0</v>
      </c>
      <c r="AJ38" s="121">
        <f t="shared" si="31"/>
        <v>0</v>
      </c>
      <c r="AK38" s="121">
        <f t="shared" si="31"/>
        <v>0</v>
      </c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BT38" s="3"/>
      <c r="BU38" s="3"/>
      <c r="BV38" s="3"/>
      <c r="BW38" s="4"/>
      <c r="CG38" s="13"/>
      <c r="CH38" s="13"/>
      <c r="CI38" s="13"/>
      <c r="CJ38" s="13"/>
      <c r="CK38" s="13"/>
      <c r="CZ38" s="3"/>
      <c r="DN38" s="2"/>
    </row>
    <row r="39" spans="1:118" ht="31.9" customHeight="1" x14ac:dyDescent="0.2">
      <c r="A39" s="122" t="s">
        <v>53</v>
      </c>
      <c r="B39" s="123"/>
      <c r="C39" s="123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5"/>
      <c r="Q39" s="125"/>
      <c r="R39" s="125"/>
      <c r="S39" s="49"/>
      <c r="T39" s="49"/>
      <c r="U39" s="126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BU39" s="3"/>
      <c r="BV39" s="3"/>
      <c r="BW39" s="3"/>
      <c r="CG39" s="13"/>
      <c r="CH39" s="13"/>
      <c r="CI39" s="13"/>
      <c r="CJ39" s="13"/>
      <c r="CK39" s="13"/>
      <c r="CL39" s="13"/>
    </row>
    <row r="40" spans="1:118" ht="26.25" customHeight="1" x14ac:dyDescent="0.2">
      <c r="A40" s="1090" t="s">
        <v>54</v>
      </c>
      <c r="B40" s="1091"/>
      <c r="C40" s="1091"/>
      <c r="D40" s="1090" t="s">
        <v>55</v>
      </c>
      <c r="E40" s="1091"/>
      <c r="F40" s="903"/>
      <c r="G40" s="940" t="s">
        <v>56</v>
      </c>
      <c r="H40" s="942"/>
      <c r="I40" s="942"/>
      <c r="J40" s="942"/>
      <c r="K40" s="942"/>
      <c r="L40" s="942"/>
      <c r="M40" s="942"/>
      <c r="N40" s="942"/>
      <c r="O40" s="942"/>
      <c r="P40" s="942"/>
      <c r="Q40" s="942"/>
      <c r="R40" s="942"/>
      <c r="S40" s="942"/>
      <c r="T40" s="942"/>
      <c r="U40" s="942"/>
      <c r="V40" s="942"/>
      <c r="W40" s="942"/>
      <c r="X40" s="942"/>
      <c r="Y40" s="942"/>
      <c r="Z40" s="942"/>
      <c r="AA40" s="942"/>
      <c r="AB40" s="942"/>
      <c r="AC40" s="942"/>
      <c r="AD40" s="962"/>
      <c r="AE40" s="1093" t="s">
        <v>6</v>
      </c>
      <c r="AF40" s="896" t="s">
        <v>7</v>
      </c>
      <c r="AG40" s="896" t="s">
        <v>8</v>
      </c>
      <c r="AH40" s="985" t="s">
        <v>9</v>
      </c>
      <c r="AI40" s="985" t="s">
        <v>10</v>
      </c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BU40" s="3"/>
      <c r="BV40" s="3"/>
      <c r="BW40" s="3"/>
      <c r="CG40" s="13"/>
      <c r="CH40" s="13"/>
      <c r="CI40" s="13"/>
      <c r="CJ40" s="13"/>
      <c r="CK40" s="13"/>
      <c r="CL40" s="13"/>
    </row>
    <row r="41" spans="1:118" ht="27" customHeight="1" x14ac:dyDescent="0.2">
      <c r="A41" s="1041"/>
      <c r="B41" s="1042"/>
      <c r="C41" s="1043"/>
      <c r="D41" s="1045"/>
      <c r="E41" s="1046"/>
      <c r="F41" s="1047"/>
      <c r="G41" s="1037" t="s">
        <v>11</v>
      </c>
      <c r="H41" s="1038"/>
      <c r="I41" s="942" t="s">
        <v>12</v>
      </c>
      <c r="J41" s="942"/>
      <c r="K41" s="940" t="s">
        <v>13</v>
      </c>
      <c r="L41" s="941"/>
      <c r="M41" s="940" t="s">
        <v>14</v>
      </c>
      <c r="N41" s="941"/>
      <c r="O41" s="940" t="s">
        <v>15</v>
      </c>
      <c r="P41" s="941"/>
      <c r="Q41" s="940" t="s">
        <v>16</v>
      </c>
      <c r="R41" s="941"/>
      <c r="S41" s="940" t="s">
        <v>17</v>
      </c>
      <c r="T41" s="941"/>
      <c r="U41" s="940" t="s">
        <v>57</v>
      </c>
      <c r="V41" s="941"/>
      <c r="W41" s="1051" t="s">
        <v>19</v>
      </c>
      <c r="X41" s="1051"/>
      <c r="Y41" s="940" t="s">
        <v>58</v>
      </c>
      <c r="Z41" s="941"/>
      <c r="AA41" s="1052" t="s">
        <v>21</v>
      </c>
      <c r="AB41" s="1053"/>
      <c r="AC41" s="1051" t="s">
        <v>22</v>
      </c>
      <c r="AD41" s="1054"/>
      <c r="AE41" s="1049"/>
      <c r="AF41" s="902"/>
      <c r="AG41" s="902"/>
      <c r="AH41" s="986"/>
      <c r="AI41" s="986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BU41" s="3"/>
      <c r="BV41" s="3"/>
      <c r="BW41" s="3"/>
      <c r="CG41" s="13"/>
      <c r="CH41" s="13"/>
      <c r="CI41" s="13"/>
      <c r="CJ41" s="13"/>
      <c r="CK41" s="13"/>
      <c r="CL41" s="13"/>
    </row>
    <row r="42" spans="1:118" ht="24" customHeight="1" x14ac:dyDescent="0.2">
      <c r="A42" s="1043"/>
      <c r="B42" s="1043"/>
      <c r="C42" s="904"/>
      <c r="D42" s="127" t="s">
        <v>23</v>
      </c>
      <c r="E42" s="128" t="s">
        <v>24</v>
      </c>
      <c r="F42" s="598" t="s">
        <v>25</v>
      </c>
      <c r="G42" s="128" t="s">
        <v>24</v>
      </c>
      <c r="H42" s="598" t="s">
        <v>25</v>
      </c>
      <c r="I42" s="128" t="s">
        <v>24</v>
      </c>
      <c r="J42" s="597" t="s">
        <v>25</v>
      </c>
      <c r="K42" s="128" t="s">
        <v>24</v>
      </c>
      <c r="L42" s="598" t="s">
        <v>25</v>
      </c>
      <c r="M42" s="128" t="s">
        <v>24</v>
      </c>
      <c r="N42" s="598" t="s">
        <v>25</v>
      </c>
      <c r="O42" s="128" t="s">
        <v>24</v>
      </c>
      <c r="P42" s="598" t="s">
        <v>25</v>
      </c>
      <c r="Q42" s="128" t="s">
        <v>24</v>
      </c>
      <c r="R42" s="598" t="s">
        <v>25</v>
      </c>
      <c r="S42" s="128" t="s">
        <v>24</v>
      </c>
      <c r="T42" s="598" t="s">
        <v>25</v>
      </c>
      <c r="U42" s="128" t="s">
        <v>24</v>
      </c>
      <c r="V42" s="598" t="s">
        <v>25</v>
      </c>
      <c r="W42" s="128" t="s">
        <v>24</v>
      </c>
      <c r="X42" s="598" t="s">
        <v>25</v>
      </c>
      <c r="Y42" s="128" t="s">
        <v>24</v>
      </c>
      <c r="Z42" s="598" t="s">
        <v>25</v>
      </c>
      <c r="AA42" s="128" t="s">
        <v>24</v>
      </c>
      <c r="AB42" s="608" t="s">
        <v>25</v>
      </c>
      <c r="AC42" s="597" t="s">
        <v>24</v>
      </c>
      <c r="AD42" s="600" t="s">
        <v>25</v>
      </c>
      <c r="AE42" s="1050"/>
      <c r="AF42" s="899"/>
      <c r="AG42" s="899"/>
      <c r="AH42" s="987"/>
      <c r="AI42" s="987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BU42" s="3"/>
      <c r="BV42" s="3"/>
      <c r="BW42" s="3"/>
      <c r="CG42" s="13"/>
      <c r="CH42" s="13"/>
      <c r="CI42" s="13"/>
      <c r="CJ42" s="13"/>
      <c r="CK42" s="13"/>
      <c r="CL42" s="13"/>
    </row>
    <row r="43" spans="1:118" ht="16.149999999999999" customHeight="1" x14ac:dyDescent="0.2">
      <c r="A43" s="967" t="s">
        <v>59</v>
      </c>
      <c r="B43" s="968"/>
      <c r="C43" s="969"/>
      <c r="D43" s="133">
        <f>SUM(E43+F43)</f>
        <v>0</v>
      </c>
      <c r="E43" s="134">
        <f>SUM(U43+W43+Y43+AA43+AC43)</f>
        <v>0</v>
      </c>
      <c r="F43" s="135">
        <f>SUM(V43+X43+Z43+AB43+AD43)</f>
        <v>0</v>
      </c>
      <c r="G43" s="98"/>
      <c r="H43" s="99"/>
      <c r="I43" s="98"/>
      <c r="J43" s="99"/>
      <c r="K43" s="98"/>
      <c r="L43" s="99"/>
      <c r="M43" s="98"/>
      <c r="N43" s="99"/>
      <c r="O43" s="98"/>
      <c r="P43" s="99"/>
      <c r="Q43" s="98"/>
      <c r="R43" s="99"/>
      <c r="S43" s="98"/>
      <c r="T43" s="99"/>
      <c r="U43" s="136"/>
      <c r="V43" s="137"/>
      <c r="W43" s="136"/>
      <c r="X43" s="137"/>
      <c r="Y43" s="136"/>
      <c r="Z43" s="137"/>
      <c r="AA43" s="138"/>
      <c r="AB43" s="137"/>
      <c r="AC43" s="139"/>
      <c r="AD43" s="140"/>
      <c r="AE43" s="141"/>
      <c r="AF43" s="141"/>
      <c r="AG43" s="141"/>
      <c r="AH43" s="141"/>
      <c r="AI43" s="141"/>
      <c r="AJ43" s="66" t="str">
        <f>CA43&amp;CB43&amp;CC43&amp;CD43&amp;CE43</f>
        <v/>
      </c>
      <c r="AK43" s="30"/>
      <c r="AL43" s="30"/>
      <c r="AM43" s="30"/>
      <c r="AN43" s="30"/>
      <c r="AO43" s="30"/>
      <c r="AP43" s="30"/>
      <c r="AQ43" s="30"/>
      <c r="AR43" s="30"/>
      <c r="AS43" s="30"/>
      <c r="AT43" s="8"/>
      <c r="AU43" s="8"/>
      <c r="BU43" s="3"/>
      <c r="BV43" s="3"/>
      <c r="BW43" s="3"/>
      <c r="CA43" s="31" t="str">
        <f>IF(CG43=1,"* Las consultas de 60 años NO DEBEN ser mayor que el total de Consultas entre 20-64 Años. ","")</f>
        <v/>
      </c>
      <c r="CB43" s="31" t="str">
        <f>IF(CH43=1,"* Las actividades de usuarios en situación de discapacidad NO DEBEN superar el total. ","")</f>
        <v/>
      </c>
      <c r="CC43" s="31"/>
      <c r="CD43" s="31" t="str">
        <f>IF(AND(AH43="",D43&lt;&gt;0),"* No olvide digitar la población SENAME (Digite CEROS si no tiene). ",IF(D43&lt;AH43,"* La Población SENAME NO DEBE ser mayor al Total. ",""))</f>
        <v/>
      </c>
      <c r="CE43" s="31" t="str">
        <f>IF(AND(AI43="",D43&lt;&gt;0),"* No olvide digitar la población Migrante (Digite CEROS si no tiene). ",IF(D43&lt;AI43,"* La Población Migrante NO DEBE ser mayor al Total. ",""))</f>
        <v/>
      </c>
      <c r="CG43" s="32">
        <f>IF((AA43+AB43)&lt;AF43,1,0)</f>
        <v>0</v>
      </c>
      <c r="CH43" s="32">
        <f>IF(D43&lt;AG43,1,0)</f>
        <v>0</v>
      </c>
      <c r="CI43" s="32">
        <f>IF(AND(AE43="",D43&lt;&gt;0),1,IF(F43&lt;AE43,1,0))</f>
        <v>0</v>
      </c>
      <c r="CJ43" s="32">
        <f>IF(AND(AH43="",D43&lt;&gt;0),1,IF(D43&lt;AH43,1,0))</f>
        <v>0</v>
      </c>
      <c r="CK43" s="32">
        <f>IF(AND(AI43="",D43&lt;&gt;0),1,IF(D43&lt;AI43,1,0))</f>
        <v>0</v>
      </c>
      <c r="CL43" s="13"/>
    </row>
    <row r="44" spans="1:118" ht="16.149999999999999" customHeight="1" x14ac:dyDescent="0.2">
      <c r="A44" s="882" t="s">
        <v>60</v>
      </c>
      <c r="B44" s="883"/>
      <c r="C44" s="884"/>
      <c r="D44" s="142">
        <f>SUM(E44+F44)</f>
        <v>0</v>
      </c>
      <c r="E44" s="143">
        <f>SUM(G44+I44+K44+M44+O44+Q44+S44)</f>
        <v>0</v>
      </c>
      <c r="F44" s="609">
        <f>SUM(H44+J44+L44+N44+P44+R44+T44)</f>
        <v>0</v>
      </c>
      <c r="G44" s="145"/>
      <c r="H44" s="146"/>
      <c r="I44" s="145"/>
      <c r="J44" s="147"/>
      <c r="K44" s="145"/>
      <c r="L44" s="146"/>
      <c r="M44" s="145"/>
      <c r="N44" s="146"/>
      <c r="O44" s="145"/>
      <c r="P44" s="146"/>
      <c r="Q44" s="145"/>
      <c r="R44" s="148"/>
      <c r="S44" s="145"/>
      <c r="T44" s="148"/>
      <c r="U44" s="98"/>
      <c r="V44" s="149"/>
      <c r="W44" s="98"/>
      <c r="X44" s="99"/>
      <c r="Y44" s="98"/>
      <c r="Z44" s="99"/>
      <c r="AA44" s="100"/>
      <c r="AB44" s="150"/>
      <c r="AC44" s="98"/>
      <c r="AD44" s="151"/>
      <c r="AE44" s="99"/>
      <c r="AF44" s="99"/>
      <c r="AG44" s="146"/>
      <c r="AH44" s="146"/>
      <c r="AI44" s="146"/>
      <c r="AJ44" s="66" t="str">
        <f t="shared" ref="AJ44:AJ59" si="32">CA44&amp;CB44&amp;CC44&amp;CD44&amp;CE44</f>
        <v/>
      </c>
      <c r="AK44" s="30"/>
      <c r="AL44" s="30"/>
      <c r="AM44" s="30"/>
      <c r="AN44" s="30"/>
      <c r="AO44" s="30"/>
      <c r="AP44" s="30"/>
      <c r="AQ44" s="30"/>
      <c r="AR44" s="30"/>
      <c r="AS44" s="30"/>
      <c r="AT44" s="8"/>
      <c r="AU44" s="8"/>
      <c r="BU44" s="3"/>
      <c r="BV44" s="3"/>
      <c r="BW44" s="3"/>
      <c r="CA44" s="31"/>
      <c r="CB44" s="31" t="str">
        <f t="shared" ref="CB44:CB59" si="33">IF(CH44=1,"* Las actividades de usuarios en situación de discapacidad NO DEBEN superar el total. ","")</f>
        <v/>
      </c>
      <c r="CC44" s="31"/>
      <c r="CD44" s="31" t="str">
        <f t="shared" ref="CD44:CD59" si="34">IF(AND(AH44="",D44&lt;&gt;0),"* No olvide digitar la población SENAME (Digite CEROS si no tiene). ",IF(D44&lt;AH44,"* La Población SENAME NO DEBE ser mayor al Total. ",""))</f>
        <v/>
      </c>
      <c r="CE44" s="31" t="str">
        <f t="shared" ref="CE44:CE59" si="35">IF(AND(AI44="",D44&lt;&gt;0),"* No olvide digitar la población Migrante (Digite CEROS si no tiene). ",IF(D44&lt;AI44,"* La Población Migrante NO DEBE ser mayor al Total. ",""))</f>
        <v/>
      </c>
      <c r="CG44" s="32"/>
      <c r="CH44" s="32">
        <f t="shared" ref="CH44:CH59" si="36">IF(D44&lt;AG44,1,0)</f>
        <v>0</v>
      </c>
      <c r="CI44" s="32"/>
      <c r="CJ44" s="32">
        <f t="shared" ref="CJ44:CJ59" si="37">IF(AND(AH44="",D44&lt;&gt;0),1,IF(D44&lt;AH44,1,0))</f>
        <v>0</v>
      </c>
      <c r="CK44" s="32">
        <f t="shared" ref="CK44:CK59" si="38">IF(AND(AI44="",D44&lt;&gt;0),1,IF(D44&lt;AI44,1,0))</f>
        <v>0</v>
      </c>
      <c r="CL44" s="13"/>
    </row>
    <row r="45" spans="1:118" ht="16.149999999999999" customHeight="1" x14ac:dyDescent="0.2">
      <c r="A45" s="882" t="s">
        <v>61</v>
      </c>
      <c r="B45" s="883"/>
      <c r="C45" s="884"/>
      <c r="D45" s="142">
        <f>SUM(E45+F45)</f>
        <v>0</v>
      </c>
      <c r="E45" s="143">
        <f>SUM(G45+I45+K45+M45+O45+Q45+S45)</f>
        <v>0</v>
      </c>
      <c r="F45" s="609">
        <f>SUM(H45+J45+L45+N45+P45+R45+T45)</f>
        <v>0</v>
      </c>
      <c r="G45" s="145"/>
      <c r="H45" s="146"/>
      <c r="I45" s="145"/>
      <c r="J45" s="147"/>
      <c r="K45" s="145"/>
      <c r="L45" s="146"/>
      <c r="M45" s="145"/>
      <c r="N45" s="146"/>
      <c r="O45" s="145"/>
      <c r="P45" s="146"/>
      <c r="Q45" s="145"/>
      <c r="R45" s="148"/>
      <c r="S45" s="145"/>
      <c r="T45" s="148"/>
      <c r="U45" s="98"/>
      <c r="V45" s="149"/>
      <c r="W45" s="98"/>
      <c r="X45" s="99"/>
      <c r="Y45" s="98"/>
      <c r="Z45" s="99"/>
      <c r="AA45" s="100"/>
      <c r="AB45" s="150"/>
      <c r="AC45" s="98"/>
      <c r="AD45" s="151"/>
      <c r="AE45" s="99"/>
      <c r="AF45" s="99"/>
      <c r="AG45" s="146"/>
      <c r="AH45" s="146"/>
      <c r="AI45" s="146"/>
      <c r="AJ45" s="66" t="str">
        <f t="shared" si="32"/>
        <v/>
      </c>
      <c r="AK45" s="30"/>
      <c r="AL45" s="30"/>
      <c r="AM45" s="30"/>
      <c r="AN45" s="30"/>
      <c r="AO45" s="30"/>
      <c r="AP45" s="30"/>
      <c r="AQ45" s="30"/>
      <c r="AR45" s="30"/>
      <c r="AS45" s="30"/>
      <c r="AT45" s="8"/>
      <c r="AU45" s="8"/>
      <c r="BU45" s="3"/>
      <c r="BV45" s="3"/>
      <c r="BW45" s="3"/>
      <c r="CA45" s="31"/>
      <c r="CB45" s="31" t="str">
        <f t="shared" si="33"/>
        <v/>
      </c>
      <c r="CC45" s="31"/>
      <c r="CD45" s="31" t="str">
        <f t="shared" si="34"/>
        <v/>
      </c>
      <c r="CE45" s="31" t="str">
        <f t="shared" si="35"/>
        <v/>
      </c>
      <c r="CG45" s="32"/>
      <c r="CH45" s="32">
        <f t="shared" si="36"/>
        <v>0</v>
      </c>
      <c r="CI45" s="32"/>
      <c r="CJ45" s="32">
        <f>IF(AND(AH45="",D45&lt;&gt;0),1,IF(D45&lt;AH45,1,0))</f>
        <v>0</v>
      </c>
      <c r="CK45" s="32">
        <f t="shared" si="38"/>
        <v>0</v>
      </c>
      <c r="CL45" s="13"/>
    </row>
    <row r="46" spans="1:118" ht="16.149999999999999" customHeight="1" x14ac:dyDescent="0.2">
      <c r="A46" s="882" t="s">
        <v>62</v>
      </c>
      <c r="B46" s="883"/>
      <c r="C46" s="884"/>
      <c r="D46" s="152">
        <f>SUM(E46+F46)</f>
        <v>0</v>
      </c>
      <c r="E46" s="153">
        <f t="shared" ref="E46:F48" si="39">SUM(U46+W46+Y46+AA46+AC46)</f>
        <v>0</v>
      </c>
      <c r="F46" s="154">
        <f t="shared" si="39"/>
        <v>0</v>
      </c>
      <c r="G46" s="98"/>
      <c r="H46" s="99"/>
      <c r="I46" s="98"/>
      <c r="J46" s="99"/>
      <c r="K46" s="98"/>
      <c r="L46" s="99"/>
      <c r="M46" s="98"/>
      <c r="N46" s="99"/>
      <c r="O46" s="98"/>
      <c r="P46" s="99"/>
      <c r="Q46" s="98"/>
      <c r="R46" s="99"/>
      <c r="S46" s="98"/>
      <c r="T46" s="99"/>
      <c r="U46" s="155"/>
      <c r="V46" s="156"/>
      <c r="W46" s="155"/>
      <c r="X46" s="156"/>
      <c r="Y46" s="155"/>
      <c r="Z46" s="156"/>
      <c r="AA46" s="157"/>
      <c r="AB46" s="158"/>
      <c r="AC46" s="155"/>
      <c r="AD46" s="159"/>
      <c r="AE46" s="160"/>
      <c r="AF46" s="160"/>
      <c r="AG46" s="160"/>
      <c r="AH46" s="160"/>
      <c r="AI46" s="160"/>
      <c r="AJ46" s="66" t="str">
        <f t="shared" si="32"/>
        <v/>
      </c>
      <c r="AK46" s="30"/>
      <c r="AL46" s="30"/>
      <c r="AM46" s="30"/>
      <c r="AN46" s="30"/>
      <c r="AO46" s="30"/>
      <c r="AP46" s="30"/>
      <c r="AQ46" s="30"/>
      <c r="AR46" s="30"/>
      <c r="AS46" s="30"/>
      <c r="AT46" s="8"/>
      <c r="AU46" s="8"/>
      <c r="BU46" s="3"/>
      <c r="BV46" s="3"/>
      <c r="BW46" s="3"/>
      <c r="CA46" s="31" t="str">
        <f t="shared" ref="CA46:CA59" si="40">IF(CG46=1,"* Las consultas de 60 años NO DEBEN ser mayor que el total de Consultas entre 20-64 Años. ","")</f>
        <v/>
      </c>
      <c r="CB46" s="31" t="str">
        <f t="shared" si="33"/>
        <v/>
      </c>
      <c r="CC46" s="31" t="str">
        <f t="shared" ref="CC46:CC59" si="41">IF(AND(AE46="",D46&lt;&gt;0),"* Recuerde que las Embarazadas deben ser incluídas en el ingreso por rango Etario (Digite CEROS si no tiene). ",IF(F46&lt;AE46,"* Las Embarazadas NO DEBEN ser mayor al total de mujeres. ",""))</f>
        <v/>
      </c>
      <c r="CD46" s="31" t="str">
        <f t="shared" si="34"/>
        <v/>
      </c>
      <c r="CE46" s="31" t="str">
        <f t="shared" si="35"/>
        <v/>
      </c>
      <c r="CG46" s="32">
        <f t="shared" ref="CG46:CG59" si="42">IF((AA46+AB46)&lt;AF46,1,0)</f>
        <v>0</v>
      </c>
      <c r="CH46" s="32">
        <f t="shared" si="36"/>
        <v>0</v>
      </c>
      <c r="CI46" s="32">
        <f t="shared" ref="CI46:CI59" si="43">IF(AND(AE46="",D46&lt;&gt;0),1,IF(F46&lt;AE46,1,0))</f>
        <v>0</v>
      </c>
      <c r="CJ46" s="32">
        <f t="shared" si="37"/>
        <v>0</v>
      </c>
      <c r="CK46" s="32">
        <f t="shared" si="38"/>
        <v>0</v>
      </c>
      <c r="CL46" s="13"/>
    </row>
    <row r="47" spans="1:118" ht="16.149999999999999" customHeight="1" x14ac:dyDescent="0.2">
      <c r="A47" s="882" t="s">
        <v>63</v>
      </c>
      <c r="B47" s="883"/>
      <c r="C47" s="884"/>
      <c r="D47" s="161">
        <f>SUM(E47+F47)</f>
        <v>0</v>
      </c>
      <c r="E47" s="162">
        <f t="shared" si="39"/>
        <v>0</v>
      </c>
      <c r="F47" s="163">
        <f t="shared" si="39"/>
        <v>0</v>
      </c>
      <c r="G47" s="70"/>
      <c r="H47" s="71"/>
      <c r="I47" s="70"/>
      <c r="J47" s="71"/>
      <c r="K47" s="70"/>
      <c r="L47" s="71"/>
      <c r="M47" s="70"/>
      <c r="N47" s="71"/>
      <c r="O47" s="70"/>
      <c r="P47" s="71"/>
      <c r="Q47" s="70"/>
      <c r="R47" s="71"/>
      <c r="S47" s="70"/>
      <c r="T47" s="71"/>
      <c r="U47" s="164"/>
      <c r="V47" s="165"/>
      <c r="W47" s="164"/>
      <c r="X47" s="165"/>
      <c r="Y47" s="164"/>
      <c r="Z47" s="165"/>
      <c r="AA47" s="166"/>
      <c r="AB47" s="167"/>
      <c r="AC47" s="164"/>
      <c r="AD47" s="168"/>
      <c r="AE47" s="169"/>
      <c r="AF47" s="170"/>
      <c r="AG47" s="171"/>
      <c r="AH47" s="171"/>
      <c r="AI47" s="171"/>
      <c r="AJ47" s="66" t="str">
        <f t="shared" si="32"/>
        <v/>
      </c>
      <c r="AK47" s="30"/>
      <c r="AL47" s="30"/>
      <c r="AM47" s="30"/>
      <c r="AN47" s="30"/>
      <c r="AO47" s="30"/>
      <c r="AP47" s="30"/>
      <c r="AQ47" s="30"/>
      <c r="AR47" s="30"/>
      <c r="AS47" s="30"/>
      <c r="AT47" s="8"/>
      <c r="AU47" s="8"/>
      <c r="BU47" s="3"/>
      <c r="BV47" s="3"/>
      <c r="BW47" s="3"/>
      <c r="CA47" s="31"/>
      <c r="CB47" s="31" t="str">
        <f t="shared" si="33"/>
        <v/>
      </c>
      <c r="CC47" s="31" t="str">
        <f t="shared" si="41"/>
        <v/>
      </c>
      <c r="CD47" s="31" t="str">
        <f t="shared" si="34"/>
        <v/>
      </c>
      <c r="CE47" s="31" t="str">
        <f t="shared" si="35"/>
        <v/>
      </c>
      <c r="CG47" s="32"/>
      <c r="CH47" s="32">
        <f t="shared" si="36"/>
        <v>0</v>
      </c>
      <c r="CI47" s="32">
        <f t="shared" si="43"/>
        <v>0</v>
      </c>
      <c r="CJ47" s="32">
        <f t="shared" si="37"/>
        <v>0</v>
      </c>
      <c r="CK47" s="32">
        <f t="shared" si="38"/>
        <v>0</v>
      </c>
      <c r="CL47" s="13"/>
    </row>
    <row r="48" spans="1:118" ht="16.149999999999999" customHeight="1" x14ac:dyDescent="0.2">
      <c r="A48" s="862" t="s">
        <v>64</v>
      </c>
      <c r="B48" s="900"/>
      <c r="C48" s="970"/>
      <c r="D48" s="50">
        <f t="shared" ref="D48:D55" si="44">SUM(E48+F48)</f>
        <v>0</v>
      </c>
      <c r="E48" s="51">
        <f t="shared" si="39"/>
        <v>0</v>
      </c>
      <c r="F48" s="601">
        <f t="shared" si="39"/>
        <v>0</v>
      </c>
      <c r="G48" s="172"/>
      <c r="H48" s="173"/>
      <c r="I48" s="172"/>
      <c r="J48" s="173"/>
      <c r="K48" s="172"/>
      <c r="L48" s="173"/>
      <c r="M48" s="172"/>
      <c r="N48" s="173"/>
      <c r="O48" s="172"/>
      <c r="P48" s="173"/>
      <c r="Q48" s="172"/>
      <c r="R48" s="173"/>
      <c r="S48" s="172"/>
      <c r="T48" s="173"/>
      <c r="U48" s="50">
        <f>SUM(U46:U47)</f>
        <v>0</v>
      </c>
      <c r="V48" s="174">
        <f t="shared" ref="V48:AE48" si="45">SUM(V46:V47)</f>
        <v>0</v>
      </c>
      <c r="W48" s="50">
        <f t="shared" si="45"/>
        <v>0</v>
      </c>
      <c r="X48" s="174">
        <f t="shared" si="45"/>
        <v>0</v>
      </c>
      <c r="Y48" s="50">
        <f t="shared" si="45"/>
        <v>0</v>
      </c>
      <c r="Z48" s="174">
        <f t="shared" si="45"/>
        <v>0</v>
      </c>
      <c r="AA48" s="50">
        <f t="shared" si="45"/>
        <v>0</v>
      </c>
      <c r="AB48" s="174">
        <f t="shared" si="45"/>
        <v>0</v>
      </c>
      <c r="AC48" s="50">
        <f t="shared" si="45"/>
        <v>0</v>
      </c>
      <c r="AD48" s="174">
        <f t="shared" si="45"/>
        <v>0</v>
      </c>
      <c r="AE48" s="175">
        <f t="shared" si="45"/>
        <v>0</v>
      </c>
      <c r="AF48" s="601">
        <f>SUM(AF46)</f>
        <v>0</v>
      </c>
      <c r="AG48" s="601">
        <f>SUM(AG46:AG47)</f>
        <v>0</v>
      </c>
      <c r="AH48" s="601">
        <f>SUM(AH46:AH47)</f>
        <v>0</v>
      </c>
      <c r="AI48" s="601">
        <f>SUM(AI46:AI47)</f>
        <v>0</v>
      </c>
      <c r="AJ48" s="66"/>
      <c r="AK48" s="176"/>
      <c r="AL48" s="176"/>
      <c r="AM48" s="176"/>
      <c r="AN48" s="176"/>
      <c r="AO48" s="176"/>
      <c r="AP48" s="176"/>
      <c r="AQ48" s="176"/>
      <c r="AR48" s="176"/>
      <c r="AS48" s="176"/>
      <c r="AT48" s="8"/>
      <c r="AU48" s="8"/>
      <c r="BU48" s="3"/>
      <c r="BV48" s="3"/>
      <c r="BW48" s="3"/>
      <c r="CA48" s="31"/>
      <c r="CB48" s="31"/>
      <c r="CC48" s="31"/>
      <c r="CD48" s="31"/>
      <c r="CE48" s="31"/>
      <c r="CG48" s="32"/>
      <c r="CH48" s="32"/>
      <c r="CI48" s="32"/>
      <c r="CJ48" s="32"/>
      <c r="CK48" s="32"/>
      <c r="CL48" s="13"/>
    </row>
    <row r="49" spans="1:90" ht="16.149999999999999" customHeight="1" x14ac:dyDescent="0.2">
      <c r="A49" s="1027" t="s">
        <v>65</v>
      </c>
      <c r="B49" s="1028"/>
      <c r="C49" s="1029"/>
      <c r="D49" s="50">
        <f t="shared" si="44"/>
        <v>0</v>
      </c>
      <c r="E49" s="51">
        <f t="shared" ref="E49:F55" si="46">SUM(G49+I49+K49+M49+O49+Q49+S49+U49+W49+Y49+AA49+AC49)</f>
        <v>0</v>
      </c>
      <c r="F49" s="601">
        <f t="shared" si="46"/>
        <v>0</v>
      </c>
      <c r="G49" s="172"/>
      <c r="H49" s="173"/>
      <c r="I49" s="172"/>
      <c r="J49" s="173"/>
      <c r="K49" s="172"/>
      <c r="L49" s="173"/>
      <c r="M49" s="172"/>
      <c r="N49" s="173"/>
      <c r="O49" s="172"/>
      <c r="P49" s="173"/>
      <c r="Q49" s="172"/>
      <c r="R49" s="173"/>
      <c r="S49" s="172"/>
      <c r="T49" s="173"/>
      <c r="U49" s="177"/>
      <c r="V49" s="178"/>
      <c r="W49" s="177"/>
      <c r="X49" s="178"/>
      <c r="Y49" s="177"/>
      <c r="Z49" s="178"/>
      <c r="AA49" s="177"/>
      <c r="AB49" s="178"/>
      <c r="AC49" s="179"/>
      <c r="AD49" s="180"/>
      <c r="AE49" s="181"/>
      <c r="AF49" s="182"/>
      <c r="AG49" s="182"/>
      <c r="AH49" s="182"/>
      <c r="AI49" s="182"/>
      <c r="AJ49" s="66" t="str">
        <f t="shared" si="32"/>
        <v/>
      </c>
      <c r="AK49" s="30"/>
      <c r="AL49" s="30"/>
      <c r="AM49" s="30"/>
      <c r="AN49" s="30"/>
      <c r="AO49" s="30"/>
      <c r="AP49" s="30"/>
      <c r="AQ49" s="30"/>
      <c r="AR49" s="30"/>
      <c r="AS49" s="30"/>
      <c r="AT49" s="8"/>
      <c r="AU49" s="8"/>
      <c r="BU49" s="3"/>
      <c r="BV49" s="3"/>
      <c r="BW49" s="3"/>
      <c r="CA49" s="31" t="str">
        <f t="shared" si="40"/>
        <v/>
      </c>
      <c r="CB49" s="31" t="str">
        <f t="shared" si="33"/>
        <v/>
      </c>
      <c r="CC49" s="31" t="str">
        <f t="shared" si="41"/>
        <v/>
      </c>
      <c r="CD49" s="31" t="str">
        <f t="shared" si="34"/>
        <v/>
      </c>
      <c r="CE49" s="31" t="str">
        <f t="shared" si="35"/>
        <v/>
      </c>
      <c r="CG49" s="32">
        <f t="shared" si="42"/>
        <v>0</v>
      </c>
      <c r="CH49" s="32">
        <f t="shared" si="36"/>
        <v>0</v>
      </c>
      <c r="CI49" s="32">
        <f t="shared" si="43"/>
        <v>0</v>
      </c>
      <c r="CJ49" s="32">
        <f t="shared" si="37"/>
        <v>0</v>
      </c>
      <c r="CK49" s="32">
        <f t="shared" si="38"/>
        <v>0</v>
      </c>
      <c r="CL49" s="13"/>
    </row>
    <row r="50" spans="1:90" ht="16.149999999999999" customHeight="1" x14ac:dyDescent="0.2">
      <c r="A50" s="956" t="s">
        <v>66</v>
      </c>
      <c r="B50" s="958"/>
      <c r="C50" s="183">
        <v>0</v>
      </c>
      <c r="D50" s="184">
        <f t="shared" si="44"/>
        <v>0</v>
      </c>
      <c r="E50" s="185">
        <f t="shared" si="46"/>
        <v>0</v>
      </c>
      <c r="F50" s="609">
        <f t="shared" si="46"/>
        <v>0</v>
      </c>
      <c r="G50" s="145"/>
      <c r="H50" s="146"/>
      <c r="I50" s="145"/>
      <c r="J50" s="147"/>
      <c r="K50" s="145"/>
      <c r="L50" s="146"/>
      <c r="M50" s="145"/>
      <c r="N50" s="146"/>
      <c r="O50" s="145"/>
      <c r="P50" s="146"/>
      <c r="Q50" s="145"/>
      <c r="R50" s="148"/>
      <c r="S50" s="145"/>
      <c r="T50" s="148"/>
      <c r="U50" s="145"/>
      <c r="V50" s="148"/>
      <c r="W50" s="145"/>
      <c r="X50" s="148"/>
      <c r="Y50" s="145"/>
      <c r="Z50" s="148"/>
      <c r="AA50" s="145"/>
      <c r="AB50" s="148"/>
      <c r="AC50" s="147"/>
      <c r="AD50" s="186"/>
      <c r="AE50" s="187"/>
      <c r="AF50" s="146"/>
      <c r="AG50" s="146"/>
      <c r="AH50" s="146"/>
      <c r="AI50" s="146"/>
      <c r="AJ50" s="66" t="str">
        <f t="shared" si="32"/>
        <v/>
      </c>
      <c r="AK50" s="30"/>
      <c r="AL50" s="30"/>
      <c r="AM50" s="30"/>
      <c r="AN50" s="30"/>
      <c r="AO50" s="30"/>
      <c r="AP50" s="30"/>
      <c r="AQ50" s="30"/>
      <c r="AR50" s="30"/>
      <c r="AS50" s="30"/>
      <c r="AT50" s="8"/>
      <c r="AU50" s="8"/>
      <c r="BU50" s="3"/>
      <c r="BV50" s="3"/>
      <c r="BW50" s="3"/>
      <c r="CA50" s="31" t="str">
        <f t="shared" si="40"/>
        <v/>
      </c>
      <c r="CB50" s="31" t="str">
        <f t="shared" si="33"/>
        <v/>
      </c>
      <c r="CC50" s="31" t="str">
        <f t="shared" si="41"/>
        <v/>
      </c>
      <c r="CD50" s="31" t="str">
        <f t="shared" si="34"/>
        <v/>
      </c>
      <c r="CE50" s="31" t="str">
        <f t="shared" si="35"/>
        <v/>
      </c>
      <c r="CG50" s="32">
        <f t="shared" si="42"/>
        <v>0</v>
      </c>
      <c r="CH50" s="32">
        <f t="shared" si="36"/>
        <v>0</v>
      </c>
      <c r="CI50" s="32">
        <f t="shared" si="43"/>
        <v>0</v>
      </c>
      <c r="CJ50" s="32">
        <f t="shared" si="37"/>
        <v>0</v>
      </c>
      <c r="CK50" s="32">
        <f t="shared" si="38"/>
        <v>0</v>
      </c>
      <c r="CL50" s="13"/>
    </row>
    <row r="51" spans="1:90" ht="16.149999999999999" customHeight="1" x14ac:dyDescent="0.2">
      <c r="A51" s="956"/>
      <c r="B51" s="958"/>
      <c r="C51" s="188" t="s">
        <v>67</v>
      </c>
      <c r="D51" s="152">
        <f t="shared" si="44"/>
        <v>0</v>
      </c>
      <c r="E51" s="153">
        <f t="shared" si="46"/>
        <v>0</v>
      </c>
      <c r="F51" s="154">
        <f t="shared" si="46"/>
        <v>0</v>
      </c>
      <c r="G51" s="155"/>
      <c r="H51" s="160"/>
      <c r="I51" s="155"/>
      <c r="J51" s="189"/>
      <c r="K51" s="155"/>
      <c r="L51" s="160"/>
      <c r="M51" s="155"/>
      <c r="N51" s="160"/>
      <c r="O51" s="155"/>
      <c r="P51" s="160"/>
      <c r="Q51" s="155"/>
      <c r="R51" s="156"/>
      <c r="S51" s="155"/>
      <c r="T51" s="156"/>
      <c r="U51" s="155"/>
      <c r="V51" s="156"/>
      <c r="W51" s="155"/>
      <c r="X51" s="156"/>
      <c r="Y51" s="155"/>
      <c r="Z51" s="156"/>
      <c r="AA51" s="155"/>
      <c r="AB51" s="156"/>
      <c r="AC51" s="189"/>
      <c r="AD51" s="159"/>
      <c r="AE51" s="190"/>
      <c r="AF51" s="160"/>
      <c r="AG51" s="160"/>
      <c r="AH51" s="160"/>
      <c r="AI51" s="160"/>
      <c r="AJ51" s="66" t="str">
        <f t="shared" si="32"/>
        <v/>
      </c>
      <c r="AK51" s="30"/>
      <c r="AL51" s="30"/>
      <c r="AM51" s="30"/>
      <c r="AN51" s="30"/>
      <c r="AO51" s="30"/>
      <c r="AP51" s="30"/>
      <c r="AQ51" s="30"/>
      <c r="AR51" s="30"/>
      <c r="AS51" s="30"/>
      <c r="AT51" s="8"/>
      <c r="AU51" s="8"/>
      <c r="BU51" s="3"/>
      <c r="BV51" s="3"/>
      <c r="BW51" s="3"/>
      <c r="CA51" s="31" t="str">
        <f t="shared" si="40"/>
        <v/>
      </c>
      <c r="CB51" s="31" t="str">
        <f t="shared" si="33"/>
        <v/>
      </c>
      <c r="CC51" s="31" t="str">
        <f t="shared" si="41"/>
        <v/>
      </c>
      <c r="CD51" s="31" t="str">
        <f t="shared" si="34"/>
        <v/>
      </c>
      <c r="CE51" s="31" t="str">
        <f t="shared" si="35"/>
        <v/>
      </c>
      <c r="CG51" s="32">
        <f t="shared" si="42"/>
        <v>0</v>
      </c>
      <c r="CH51" s="32">
        <f t="shared" si="36"/>
        <v>0</v>
      </c>
      <c r="CI51" s="32">
        <f t="shared" si="43"/>
        <v>0</v>
      </c>
      <c r="CJ51" s="32">
        <f t="shared" si="37"/>
        <v>0</v>
      </c>
      <c r="CK51" s="32">
        <f t="shared" si="38"/>
        <v>0</v>
      </c>
      <c r="CL51" s="13"/>
    </row>
    <row r="52" spans="1:90" ht="16.149999999999999" customHeight="1" x14ac:dyDescent="0.2">
      <c r="A52" s="956"/>
      <c r="B52" s="958"/>
      <c r="C52" s="188" t="s">
        <v>68</v>
      </c>
      <c r="D52" s="152">
        <f t="shared" si="44"/>
        <v>0</v>
      </c>
      <c r="E52" s="153">
        <f t="shared" si="46"/>
        <v>0</v>
      </c>
      <c r="F52" s="154">
        <f t="shared" si="46"/>
        <v>0</v>
      </c>
      <c r="G52" s="155"/>
      <c r="H52" s="160"/>
      <c r="I52" s="155"/>
      <c r="J52" s="189"/>
      <c r="K52" s="155"/>
      <c r="L52" s="160"/>
      <c r="M52" s="155"/>
      <c r="N52" s="160"/>
      <c r="O52" s="155"/>
      <c r="P52" s="160"/>
      <c r="Q52" s="155"/>
      <c r="R52" s="156"/>
      <c r="S52" s="155"/>
      <c r="T52" s="156"/>
      <c r="U52" s="155"/>
      <c r="V52" s="156"/>
      <c r="W52" s="155"/>
      <c r="X52" s="156"/>
      <c r="Y52" s="155"/>
      <c r="Z52" s="156"/>
      <c r="AA52" s="155"/>
      <c r="AB52" s="156"/>
      <c r="AC52" s="189"/>
      <c r="AD52" s="159"/>
      <c r="AE52" s="190"/>
      <c r="AF52" s="160"/>
      <c r="AG52" s="160"/>
      <c r="AH52" s="160"/>
      <c r="AI52" s="160"/>
      <c r="AJ52" s="66" t="str">
        <f t="shared" si="32"/>
        <v/>
      </c>
      <c r="AK52" s="30"/>
      <c r="AL52" s="30"/>
      <c r="AM52" s="30"/>
      <c r="AN52" s="30"/>
      <c r="AO52" s="30"/>
      <c r="AP52" s="30"/>
      <c r="AQ52" s="30"/>
      <c r="AR52" s="30"/>
      <c r="AS52" s="30"/>
      <c r="AT52" s="8"/>
      <c r="AU52" s="8"/>
      <c r="BU52" s="3"/>
      <c r="BV52" s="3"/>
      <c r="BW52" s="3"/>
      <c r="CA52" s="31" t="str">
        <f t="shared" si="40"/>
        <v/>
      </c>
      <c r="CB52" s="31" t="str">
        <f t="shared" si="33"/>
        <v/>
      </c>
      <c r="CC52" s="31" t="str">
        <f t="shared" si="41"/>
        <v/>
      </c>
      <c r="CD52" s="31" t="str">
        <f t="shared" si="34"/>
        <v/>
      </c>
      <c r="CE52" s="31" t="str">
        <f t="shared" si="35"/>
        <v/>
      </c>
      <c r="CG52" s="32">
        <f t="shared" si="42"/>
        <v>0</v>
      </c>
      <c r="CH52" s="32">
        <f t="shared" si="36"/>
        <v>0</v>
      </c>
      <c r="CI52" s="32">
        <f t="shared" si="43"/>
        <v>0</v>
      </c>
      <c r="CJ52" s="32">
        <f t="shared" si="37"/>
        <v>0</v>
      </c>
      <c r="CK52" s="32">
        <f t="shared" si="38"/>
        <v>0</v>
      </c>
      <c r="CL52" s="13"/>
    </row>
    <row r="53" spans="1:90" ht="16.149999999999999" customHeight="1" x14ac:dyDescent="0.2">
      <c r="A53" s="956"/>
      <c r="B53" s="958"/>
      <c r="C53" s="188" t="s">
        <v>69</v>
      </c>
      <c r="D53" s="152">
        <f t="shared" si="44"/>
        <v>0</v>
      </c>
      <c r="E53" s="153">
        <f t="shared" si="46"/>
        <v>0</v>
      </c>
      <c r="F53" s="154">
        <f t="shared" si="46"/>
        <v>0</v>
      </c>
      <c r="G53" s="155"/>
      <c r="H53" s="160"/>
      <c r="I53" s="155"/>
      <c r="J53" s="189"/>
      <c r="K53" s="155"/>
      <c r="L53" s="160"/>
      <c r="M53" s="155"/>
      <c r="N53" s="160"/>
      <c r="O53" s="155"/>
      <c r="P53" s="160"/>
      <c r="Q53" s="155"/>
      <c r="R53" s="156"/>
      <c r="S53" s="155"/>
      <c r="T53" s="156"/>
      <c r="U53" s="155"/>
      <c r="V53" s="156"/>
      <c r="W53" s="155"/>
      <c r="X53" s="156"/>
      <c r="Y53" s="155"/>
      <c r="Z53" s="156"/>
      <c r="AA53" s="155"/>
      <c r="AB53" s="156"/>
      <c r="AC53" s="189"/>
      <c r="AD53" s="159"/>
      <c r="AE53" s="190"/>
      <c r="AF53" s="160"/>
      <c r="AG53" s="160"/>
      <c r="AH53" s="160"/>
      <c r="AI53" s="160"/>
      <c r="AJ53" s="66" t="str">
        <f t="shared" si="32"/>
        <v/>
      </c>
      <c r="AK53" s="30"/>
      <c r="AL53" s="30"/>
      <c r="AM53" s="30"/>
      <c r="AN53" s="30"/>
      <c r="AO53" s="30"/>
      <c r="AP53" s="30"/>
      <c r="AQ53" s="30"/>
      <c r="AR53" s="30"/>
      <c r="AS53" s="30"/>
      <c r="AT53" s="8"/>
      <c r="AU53" s="8"/>
      <c r="BU53" s="3"/>
      <c r="BV53" s="3"/>
      <c r="BW53" s="3"/>
      <c r="CA53" s="31" t="str">
        <f t="shared" si="40"/>
        <v/>
      </c>
      <c r="CB53" s="31" t="str">
        <f t="shared" si="33"/>
        <v/>
      </c>
      <c r="CC53" s="31" t="str">
        <f t="shared" si="41"/>
        <v/>
      </c>
      <c r="CD53" s="31" t="str">
        <f t="shared" si="34"/>
        <v/>
      </c>
      <c r="CE53" s="31" t="str">
        <f t="shared" si="35"/>
        <v/>
      </c>
      <c r="CG53" s="32">
        <f t="shared" si="42"/>
        <v>0</v>
      </c>
      <c r="CH53" s="32">
        <f t="shared" si="36"/>
        <v>0</v>
      </c>
      <c r="CI53" s="32">
        <f t="shared" si="43"/>
        <v>0</v>
      </c>
      <c r="CJ53" s="32">
        <f t="shared" si="37"/>
        <v>0</v>
      </c>
      <c r="CK53" s="32">
        <f t="shared" si="38"/>
        <v>0</v>
      </c>
      <c r="CL53" s="13"/>
    </row>
    <row r="54" spans="1:90" ht="16.149999999999999" customHeight="1" x14ac:dyDescent="0.2">
      <c r="A54" s="956"/>
      <c r="B54" s="958"/>
      <c r="C54" s="191" t="s">
        <v>70</v>
      </c>
      <c r="D54" s="161">
        <f>SUM(E54+F54)</f>
        <v>0</v>
      </c>
      <c r="E54" s="162">
        <f t="shared" si="46"/>
        <v>0</v>
      </c>
      <c r="F54" s="154">
        <f t="shared" si="46"/>
        <v>0</v>
      </c>
      <c r="G54" s="192"/>
      <c r="H54" s="171"/>
      <c r="I54" s="192"/>
      <c r="J54" s="193"/>
      <c r="K54" s="192"/>
      <c r="L54" s="171"/>
      <c r="M54" s="192"/>
      <c r="N54" s="171"/>
      <c r="O54" s="192"/>
      <c r="P54" s="171"/>
      <c r="Q54" s="192"/>
      <c r="R54" s="194"/>
      <c r="S54" s="192"/>
      <c r="T54" s="194"/>
      <c r="U54" s="192"/>
      <c r="V54" s="194"/>
      <c r="W54" s="192"/>
      <c r="X54" s="194"/>
      <c r="Y54" s="192"/>
      <c r="Z54" s="194"/>
      <c r="AA54" s="192"/>
      <c r="AB54" s="194"/>
      <c r="AC54" s="193"/>
      <c r="AD54" s="195"/>
      <c r="AE54" s="196"/>
      <c r="AF54" s="171"/>
      <c r="AG54" s="171"/>
      <c r="AH54" s="171"/>
      <c r="AI54" s="171"/>
      <c r="AJ54" s="66" t="str">
        <f t="shared" si="32"/>
        <v/>
      </c>
      <c r="AK54" s="30"/>
      <c r="AL54" s="30"/>
      <c r="AM54" s="30"/>
      <c r="AN54" s="30"/>
      <c r="AO54" s="30"/>
      <c r="AP54" s="30"/>
      <c r="AQ54" s="30"/>
      <c r="AR54" s="30"/>
      <c r="AS54" s="30"/>
      <c r="AT54" s="8"/>
      <c r="AU54" s="8"/>
      <c r="BU54" s="3"/>
      <c r="BV54" s="3"/>
      <c r="BW54" s="3"/>
      <c r="CA54" s="31" t="str">
        <f t="shared" si="40"/>
        <v/>
      </c>
      <c r="CB54" s="31" t="str">
        <f t="shared" si="33"/>
        <v/>
      </c>
      <c r="CC54" s="31" t="str">
        <f t="shared" si="41"/>
        <v/>
      </c>
      <c r="CD54" s="31" t="str">
        <f t="shared" si="34"/>
        <v/>
      </c>
      <c r="CE54" s="31" t="str">
        <f t="shared" si="35"/>
        <v/>
      </c>
      <c r="CG54" s="32">
        <f t="shared" si="42"/>
        <v>0</v>
      </c>
      <c r="CH54" s="32">
        <f t="shared" si="36"/>
        <v>0</v>
      </c>
      <c r="CI54" s="32">
        <f t="shared" si="43"/>
        <v>0</v>
      </c>
      <c r="CJ54" s="32">
        <f t="shared" si="37"/>
        <v>0</v>
      </c>
      <c r="CK54" s="32">
        <f t="shared" si="38"/>
        <v>0</v>
      </c>
      <c r="CL54" s="13"/>
    </row>
    <row r="55" spans="1:90" ht="16.149999999999999" customHeight="1" x14ac:dyDescent="0.2">
      <c r="A55" s="956"/>
      <c r="B55" s="958"/>
      <c r="C55" s="191" t="s">
        <v>71</v>
      </c>
      <c r="D55" s="161">
        <f t="shared" si="44"/>
        <v>0</v>
      </c>
      <c r="E55" s="162">
        <f t="shared" si="46"/>
        <v>0</v>
      </c>
      <c r="F55" s="154">
        <f t="shared" si="46"/>
        <v>0</v>
      </c>
      <c r="G55" s="192"/>
      <c r="H55" s="171"/>
      <c r="I55" s="192"/>
      <c r="J55" s="193"/>
      <c r="K55" s="164"/>
      <c r="L55" s="171"/>
      <c r="M55" s="192"/>
      <c r="N55" s="171"/>
      <c r="O55" s="192"/>
      <c r="P55" s="171"/>
      <c r="Q55" s="192"/>
      <c r="R55" s="194"/>
      <c r="S55" s="192"/>
      <c r="T55" s="194"/>
      <c r="U55" s="192"/>
      <c r="V55" s="194"/>
      <c r="W55" s="192"/>
      <c r="X55" s="194"/>
      <c r="Y55" s="192"/>
      <c r="Z55" s="194"/>
      <c r="AA55" s="192"/>
      <c r="AB55" s="194"/>
      <c r="AC55" s="193"/>
      <c r="AD55" s="195"/>
      <c r="AE55" s="197"/>
      <c r="AF55" s="171"/>
      <c r="AG55" s="171"/>
      <c r="AH55" s="171"/>
      <c r="AI55" s="171"/>
      <c r="AJ55" s="66" t="str">
        <f t="shared" si="32"/>
        <v/>
      </c>
      <c r="AK55" s="30"/>
      <c r="AL55" s="30"/>
      <c r="AM55" s="30"/>
      <c r="AN55" s="30"/>
      <c r="AO55" s="30"/>
      <c r="AP55" s="30"/>
      <c r="AQ55" s="30"/>
      <c r="AR55" s="30"/>
      <c r="AS55" s="30"/>
      <c r="AT55" s="8"/>
      <c r="AU55" s="8"/>
      <c r="BU55" s="3"/>
      <c r="BV55" s="3"/>
      <c r="BW55" s="3"/>
      <c r="CA55" s="31" t="str">
        <f t="shared" si="40"/>
        <v/>
      </c>
      <c r="CB55" s="31" t="str">
        <f t="shared" si="33"/>
        <v/>
      </c>
      <c r="CC55" s="31" t="str">
        <f t="shared" si="41"/>
        <v/>
      </c>
      <c r="CD55" s="31" t="str">
        <f t="shared" si="34"/>
        <v/>
      </c>
      <c r="CE55" s="31" t="str">
        <f t="shared" si="35"/>
        <v/>
      </c>
      <c r="CG55" s="32">
        <f t="shared" si="42"/>
        <v>0</v>
      </c>
      <c r="CH55" s="32">
        <f t="shared" si="36"/>
        <v>0</v>
      </c>
      <c r="CI55" s="32">
        <f t="shared" si="43"/>
        <v>0</v>
      </c>
      <c r="CJ55" s="32">
        <f t="shared" si="37"/>
        <v>0</v>
      </c>
      <c r="CK55" s="32">
        <f t="shared" si="38"/>
        <v>0</v>
      </c>
      <c r="CL55" s="13"/>
    </row>
    <row r="56" spans="1:90" ht="16.149999999999999" customHeight="1" x14ac:dyDescent="0.2">
      <c r="A56" s="959"/>
      <c r="B56" s="961"/>
      <c r="C56" s="198" t="s">
        <v>4</v>
      </c>
      <c r="D56" s="199">
        <f t="shared" ref="D56:AG56" si="47">SUM(D50:D55)</f>
        <v>0</v>
      </c>
      <c r="E56" s="200">
        <f>SUM(E50:E55)</f>
        <v>0</v>
      </c>
      <c r="F56" s="601">
        <f t="shared" si="47"/>
        <v>0</v>
      </c>
      <c r="G56" s="50">
        <f t="shared" si="47"/>
        <v>0</v>
      </c>
      <c r="H56" s="601">
        <f t="shared" si="47"/>
        <v>0</v>
      </c>
      <c r="I56" s="50">
        <f t="shared" si="47"/>
        <v>0</v>
      </c>
      <c r="J56" s="594">
        <f t="shared" si="47"/>
        <v>0</v>
      </c>
      <c r="K56" s="590">
        <f t="shared" si="47"/>
        <v>0</v>
      </c>
      <c r="L56" s="601">
        <f t="shared" si="47"/>
        <v>0</v>
      </c>
      <c r="M56" s="50">
        <f t="shared" si="47"/>
        <v>0</v>
      </c>
      <c r="N56" s="601">
        <f t="shared" si="47"/>
        <v>0</v>
      </c>
      <c r="O56" s="50">
        <f t="shared" si="47"/>
        <v>0</v>
      </c>
      <c r="P56" s="601">
        <f t="shared" si="47"/>
        <v>0</v>
      </c>
      <c r="Q56" s="50">
        <f t="shared" si="47"/>
        <v>0</v>
      </c>
      <c r="R56" s="202">
        <f t="shared" si="47"/>
        <v>0</v>
      </c>
      <c r="S56" s="50">
        <f t="shared" si="47"/>
        <v>0</v>
      </c>
      <c r="T56" s="202">
        <f t="shared" si="47"/>
        <v>0</v>
      </c>
      <c r="U56" s="50">
        <f t="shared" si="47"/>
        <v>0</v>
      </c>
      <c r="V56" s="202">
        <f t="shared" si="47"/>
        <v>0</v>
      </c>
      <c r="W56" s="50">
        <f>SUM(W50:W55)</f>
        <v>0</v>
      </c>
      <c r="X56" s="202">
        <f t="shared" si="47"/>
        <v>0</v>
      </c>
      <c r="Y56" s="50">
        <f>SUM(Y50:Y55)</f>
        <v>0</v>
      </c>
      <c r="Z56" s="202">
        <f t="shared" si="47"/>
        <v>0</v>
      </c>
      <c r="AA56" s="50">
        <f t="shared" si="47"/>
        <v>0</v>
      </c>
      <c r="AB56" s="202">
        <f t="shared" si="47"/>
        <v>0</v>
      </c>
      <c r="AC56" s="174">
        <f t="shared" si="47"/>
        <v>0</v>
      </c>
      <c r="AD56" s="203">
        <f t="shared" si="47"/>
        <v>0</v>
      </c>
      <c r="AE56" s="204">
        <f t="shared" si="47"/>
        <v>0</v>
      </c>
      <c r="AF56" s="601">
        <f>SUM(AF50:AF55)</f>
        <v>0</v>
      </c>
      <c r="AG56" s="601">
        <f t="shared" si="47"/>
        <v>0</v>
      </c>
      <c r="AH56" s="601">
        <f t="shared" ref="AH56" si="48">SUM(AH50:AH55)</f>
        <v>0</v>
      </c>
      <c r="AI56" s="601">
        <f>SUM(AI50:AI55)</f>
        <v>0</v>
      </c>
      <c r="AJ56" s="66"/>
      <c r="AK56" s="176"/>
      <c r="AL56" s="176"/>
      <c r="AM56" s="176"/>
      <c r="AN56" s="176"/>
      <c r="AO56" s="176"/>
      <c r="AP56" s="176"/>
      <c r="AQ56" s="176"/>
      <c r="AR56" s="176"/>
      <c r="AS56" s="176"/>
      <c r="AT56" s="8"/>
      <c r="AU56" s="8"/>
      <c r="BU56" s="3"/>
      <c r="BV56" s="3"/>
      <c r="BW56" s="3"/>
      <c r="CA56" s="31"/>
      <c r="CB56" s="31"/>
      <c r="CC56" s="31"/>
      <c r="CD56" s="31"/>
      <c r="CE56" s="31"/>
      <c r="CG56" s="32"/>
      <c r="CH56" s="32"/>
      <c r="CI56" s="32"/>
      <c r="CJ56" s="32"/>
      <c r="CK56" s="32"/>
      <c r="CL56" s="13"/>
    </row>
    <row r="57" spans="1:90" ht="16.149999999999999" customHeight="1" x14ac:dyDescent="0.25">
      <c r="A57" s="1087" t="s">
        <v>72</v>
      </c>
      <c r="B57" s="1088"/>
      <c r="C57" s="205">
        <v>0</v>
      </c>
      <c r="D57" s="161">
        <f>SUM(E57:F57)</f>
        <v>0</v>
      </c>
      <c r="E57" s="162">
        <f>+Y57+AA57+AC57</f>
        <v>0</v>
      </c>
      <c r="F57" s="154">
        <f>+Z57+AB57+AD57</f>
        <v>0</v>
      </c>
      <c r="G57" s="206"/>
      <c r="H57" s="207"/>
      <c r="I57" s="208"/>
      <c r="J57" s="207"/>
      <c r="K57" s="208"/>
      <c r="L57" s="207"/>
      <c r="M57" s="208"/>
      <c r="N57" s="207"/>
      <c r="O57" s="208"/>
      <c r="P57" s="207"/>
      <c r="Q57" s="208"/>
      <c r="R57" s="207"/>
      <c r="S57" s="209"/>
      <c r="T57" s="210"/>
      <c r="U57" s="209"/>
      <c r="V57" s="210"/>
      <c r="W57" s="209"/>
      <c r="X57" s="210"/>
      <c r="Y57" s="192"/>
      <c r="Z57" s="194"/>
      <c r="AA57" s="192"/>
      <c r="AB57" s="194"/>
      <c r="AC57" s="192"/>
      <c r="AD57" s="578"/>
      <c r="AE57" s="171"/>
      <c r="AF57" s="171"/>
      <c r="AG57" s="579"/>
      <c r="AH57" s="171"/>
      <c r="AI57" s="579"/>
      <c r="AJ57" s="66" t="str">
        <f t="shared" si="32"/>
        <v/>
      </c>
      <c r="AK57" s="176"/>
      <c r="AL57" s="176"/>
      <c r="AM57" s="176"/>
      <c r="AN57" s="176"/>
      <c r="AO57" s="176"/>
      <c r="AP57" s="176"/>
      <c r="AQ57" s="176"/>
      <c r="AR57" s="176"/>
      <c r="AS57" s="176"/>
      <c r="AT57" s="8"/>
      <c r="AU57" s="8"/>
      <c r="BU57" s="3"/>
      <c r="BV57" s="3"/>
      <c r="BW57" s="3"/>
      <c r="CA57" s="31" t="str">
        <f t="shared" si="40"/>
        <v/>
      </c>
      <c r="CB57" s="31" t="str">
        <f t="shared" si="33"/>
        <v/>
      </c>
      <c r="CC57" s="31" t="str">
        <f t="shared" si="41"/>
        <v/>
      </c>
      <c r="CD57" s="31" t="str">
        <f t="shared" si="34"/>
        <v/>
      </c>
      <c r="CE57" s="31" t="str">
        <f t="shared" si="35"/>
        <v/>
      </c>
      <c r="CG57" s="32">
        <f t="shared" si="42"/>
        <v>0</v>
      </c>
      <c r="CH57" s="32">
        <f t="shared" si="36"/>
        <v>0</v>
      </c>
      <c r="CI57" s="32">
        <f t="shared" si="43"/>
        <v>0</v>
      </c>
      <c r="CJ57" s="32">
        <f t="shared" si="37"/>
        <v>0</v>
      </c>
      <c r="CK57" s="32">
        <f t="shared" si="38"/>
        <v>0</v>
      </c>
      <c r="CL57" s="13"/>
    </row>
    <row r="58" spans="1:90" ht="16.149999999999999" customHeight="1" x14ac:dyDescent="0.25">
      <c r="A58" s="1032"/>
      <c r="B58" s="1033"/>
      <c r="C58" s="205" t="s">
        <v>73</v>
      </c>
      <c r="D58" s="161">
        <f t="shared" ref="D58" si="49">SUM(E58:F58)</f>
        <v>0</v>
      </c>
      <c r="E58" s="162">
        <f t="shared" ref="E58:F59" si="50">+Y58+AA58+AC58</f>
        <v>0</v>
      </c>
      <c r="F58" s="154">
        <f t="shared" si="50"/>
        <v>0</v>
      </c>
      <c r="G58" s="213"/>
      <c r="H58" s="214"/>
      <c r="I58" s="213"/>
      <c r="J58" s="214"/>
      <c r="K58" s="213"/>
      <c r="L58" s="214"/>
      <c r="M58" s="213"/>
      <c r="N58" s="214"/>
      <c r="O58" s="213"/>
      <c r="P58" s="214"/>
      <c r="Q58" s="213"/>
      <c r="R58" s="214"/>
      <c r="S58" s="209"/>
      <c r="T58" s="210"/>
      <c r="U58" s="209"/>
      <c r="V58" s="210"/>
      <c r="W58" s="209"/>
      <c r="X58" s="210"/>
      <c r="Y58" s="192"/>
      <c r="Z58" s="194"/>
      <c r="AA58" s="192"/>
      <c r="AB58" s="194"/>
      <c r="AC58" s="192"/>
      <c r="AD58" s="195"/>
      <c r="AE58" s="171"/>
      <c r="AF58" s="171"/>
      <c r="AG58" s="215"/>
      <c r="AH58" s="171"/>
      <c r="AI58" s="215"/>
      <c r="AJ58" s="66" t="str">
        <f t="shared" si="32"/>
        <v/>
      </c>
      <c r="AK58" s="176"/>
      <c r="AL58" s="176"/>
      <c r="AM58" s="176"/>
      <c r="AN58" s="176"/>
      <c r="AO58" s="176"/>
      <c r="AP58" s="176"/>
      <c r="AQ58" s="176"/>
      <c r="AR58" s="176"/>
      <c r="AS58" s="176"/>
      <c r="AT58" s="8"/>
      <c r="AU58" s="8"/>
      <c r="BU58" s="3"/>
      <c r="BV58" s="3"/>
      <c r="BW58" s="3"/>
      <c r="CA58" s="31" t="str">
        <f t="shared" si="40"/>
        <v/>
      </c>
      <c r="CB58" s="31" t="str">
        <f t="shared" si="33"/>
        <v/>
      </c>
      <c r="CC58" s="31" t="str">
        <f t="shared" si="41"/>
        <v/>
      </c>
      <c r="CD58" s="31" t="str">
        <f t="shared" si="34"/>
        <v/>
      </c>
      <c r="CE58" s="31" t="str">
        <f t="shared" si="35"/>
        <v/>
      </c>
      <c r="CG58" s="32">
        <f t="shared" si="42"/>
        <v>0</v>
      </c>
      <c r="CH58" s="32">
        <f t="shared" si="36"/>
        <v>0</v>
      </c>
      <c r="CI58" s="32">
        <f t="shared" si="43"/>
        <v>0</v>
      </c>
      <c r="CJ58" s="32">
        <f t="shared" si="37"/>
        <v>0</v>
      </c>
      <c r="CK58" s="32">
        <f t="shared" si="38"/>
        <v>0</v>
      </c>
      <c r="CL58" s="13"/>
    </row>
    <row r="59" spans="1:90" ht="16.149999999999999" customHeight="1" x14ac:dyDescent="0.25">
      <c r="A59" s="1032"/>
      <c r="B59" s="1033"/>
      <c r="C59" s="216" t="s">
        <v>74</v>
      </c>
      <c r="D59" s="161">
        <f>SUM(E59:F59)</f>
        <v>0</v>
      </c>
      <c r="E59" s="162">
        <f>+Y59+AA59+AC59</f>
        <v>0</v>
      </c>
      <c r="F59" s="154">
        <f t="shared" si="50"/>
        <v>0</v>
      </c>
      <c r="G59" s="213"/>
      <c r="H59" s="214"/>
      <c r="I59" s="213"/>
      <c r="J59" s="214"/>
      <c r="K59" s="213"/>
      <c r="L59" s="214"/>
      <c r="M59" s="213"/>
      <c r="N59" s="214"/>
      <c r="O59" s="213"/>
      <c r="P59" s="214"/>
      <c r="Q59" s="213"/>
      <c r="R59" s="214"/>
      <c r="S59" s="209"/>
      <c r="T59" s="210"/>
      <c r="U59" s="209"/>
      <c r="V59" s="210"/>
      <c r="W59" s="209"/>
      <c r="X59" s="210"/>
      <c r="Y59" s="192"/>
      <c r="Z59" s="194"/>
      <c r="AA59" s="192"/>
      <c r="AB59" s="194"/>
      <c r="AC59" s="192"/>
      <c r="AD59" s="195"/>
      <c r="AE59" s="171"/>
      <c r="AF59" s="171"/>
      <c r="AG59" s="215"/>
      <c r="AH59" s="171"/>
      <c r="AI59" s="215"/>
      <c r="AJ59" s="66" t="str">
        <f t="shared" si="32"/>
        <v/>
      </c>
      <c r="AK59" s="176"/>
      <c r="AL59" s="176"/>
      <c r="AM59" s="176"/>
      <c r="AN59" s="176"/>
      <c r="AO59" s="176"/>
      <c r="AP59" s="176"/>
      <c r="AQ59" s="176"/>
      <c r="AR59" s="176"/>
      <c r="AS59" s="176"/>
      <c r="AT59" s="8"/>
      <c r="AU59" s="8"/>
      <c r="BU59" s="3"/>
      <c r="BV59" s="3"/>
      <c r="BW59" s="3"/>
      <c r="CA59" s="31" t="str">
        <f t="shared" si="40"/>
        <v/>
      </c>
      <c r="CB59" s="31" t="str">
        <f t="shared" si="33"/>
        <v/>
      </c>
      <c r="CC59" s="31" t="str">
        <f t="shared" si="41"/>
        <v/>
      </c>
      <c r="CD59" s="31" t="str">
        <f t="shared" si="34"/>
        <v/>
      </c>
      <c r="CE59" s="31" t="str">
        <f t="shared" si="35"/>
        <v/>
      </c>
      <c r="CG59" s="32">
        <f t="shared" si="42"/>
        <v>0</v>
      </c>
      <c r="CH59" s="32">
        <f t="shared" si="36"/>
        <v>0</v>
      </c>
      <c r="CI59" s="32">
        <f t="shared" si="43"/>
        <v>0</v>
      </c>
      <c r="CJ59" s="32">
        <f t="shared" si="37"/>
        <v>0</v>
      </c>
      <c r="CK59" s="32">
        <f t="shared" si="38"/>
        <v>0</v>
      </c>
      <c r="CL59" s="13"/>
    </row>
    <row r="60" spans="1:90" ht="16.149999999999999" customHeight="1" x14ac:dyDescent="0.2">
      <c r="A60" s="1034"/>
      <c r="B60" s="1035"/>
      <c r="C60" s="217" t="s">
        <v>4</v>
      </c>
      <c r="D60" s="199">
        <f>SUM(E60:F60)</f>
        <v>0</v>
      </c>
      <c r="E60" s="200">
        <f>SUM(E57:E59)</f>
        <v>0</v>
      </c>
      <c r="F60" s="601">
        <f>SUM(F57:F59)</f>
        <v>0</v>
      </c>
      <c r="G60" s="218"/>
      <c r="H60" s="219"/>
      <c r="I60" s="218"/>
      <c r="J60" s="219"/>
      <c r="K60" s="218"/>
      <c r="L60" s="219"/>
      <c r="M60" s="218"/>
      <c r="N60" s="219"/>
      <c r="O60" s="218"/>
      <c r="P60" s="219"/>
      <c r="Q60" s="218"/>
      <c r="R60" s="219"/>
      <c r="S60" s="218"/>
      <c r="T60" s="219"/>
      <c r="U60" s="218"/>
      <c r="V60" s="219"/>
      <c r="W60" s="218"/>
      <c r="X60" s="219"/>
      <c r="Y60" s="50">
        <f>SUM(Y57:Y59)</f>
        <v>0</v>
      </c>
      <c r="Z60" s="601">
        <f t="shared" ref="Z60:AI60" si="51">SUM(Z57:Z59)</f>
        <v>0</v>
      </c>
      <c r="AA60" s="50">
        <f t="shared" si="51"/>
        <v>0</v>
      </c>
      <c r="AB60" s="601">
        <f t="shared" si="51"/>
        <v>0</v>
      </c>
      <c r="AC60" s="50">
        <f t="shared" si="51"/>
        <v>0</v>
      </c>
      <c r="AD60" s="203">
        <f t="shared" si="51"/>
        <v>0</v>
      </c>
      <c r="AE60" s="601">
        <f t="shared" si="51"/>
        <v>0</v>
      </c>
      <c r="AF60" s="601">
        <f t="shared" si="51"/>
        <v>0</v>
      </c>
      <c r="AG60" s="175">
        <f t="shared" si="51"/>
        <v>0</v>
      </c>
      <c r="AH60" s="601">
        <f t="shared" si="51"/>
        <v>0</v>
      </c>
      <c r="AI60" s="175">
        <f t="shared" si="51"/>
        <v>0</v>
      </c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8"/>
      <c r="AU60" s="8"/>
      <c r="BU60" s="3"/>
      <c r="BV60" s="3"/>
      <c r="BW60" s="3"/>
      <c r="CG60" s="13"/>
      <c r="CH60" s="13"/>
      <c r="CI60" s="13"/>
      <c r="CJ60" s="13"/>
      <c r="CK60" s="13"/>
      <c r="CL60" s="13"/>
    </row>
    <row r="61" spans="1:90" ht="31.9" customHeight="1" x14ac:dyDescent="0.2">
      <c r="A61" s="220" t="s">
        <v>75</v>
      </c>
      <c r="B61" s="221"/>
      <c r="C61" s="221"/>
      <c r="D61" s="222"/>
      <c r="E61" s="124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BU61" s="3"/>
      <c r="BV61" s="3"/>
      <c r="BW61" s="3"/>
      <c r="CG61" s="13"/>
      <c r="CH61" s="13"/>
      <c r="CI61" s="13"/>
      <c r="CJ61" s="13"/>
      <c r="CK61" s="13"/>
      <c r="CL61" s="13"/>
    </row>
    <row r="62" spans="1:90" ht="16.149999999999999" customHeight="1" x14ac:dyDescent="0.2">
      <c r="A62" s="982" t="s">
        <v>76</v>
      </c>
      <c r="B62" s="1019"/>
      <c r="C62" s="983"/>
      <c r="D62" s="223" t="s">
        <v>4</v>
      </c>
      <c r="E62" s="223" t="s">
        <v>77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BU62" s="3"/>
      <c r="BV62" s="3"/>
      <c r="BW62" s="3"/>
      <c r="CG62" s="13"/>
      <c r="CH62" s="13"/>
      <c r="CI62" s="13"/>
      <c r="CJ62" s="13"/>
      <c r="CK62" s="13"/>
      <c r="CL62" s="13"/>
    </row>
    <row r="63" spans="1:90" ht="16.149999999999999" customHeight="1" x14ac:dyDescent="0.2">
      <c r="A63" s="1027" t="s">
        <v>78</v>
      </c>
      <c r="B63" s="1028"/>
      <c r="C63" s="1029"/>
      <c r="D63" s="224"/>
      <c r="E63" s="224"/>
      <c r="F63" s="225" t="str">
        <f>CA63</f>
        <v/>
      </c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8"/>
      <c r="BV63" s="3"/>
      <c r="BW63" s="3"/>
      <c r="CA63" s="31" t="str">
        <f>IF(CG63=1,"* Las Interconsultas a Gestantes NO DEBEN ser mayor al Total de Interconsultas. ","")</f>
        <v/>
      </c>
      <c r="CB63" s="31"/>
      <c r="CC63" s="31"/>
      <c r="CD63" s="31"/>
      <c r="CE63" s="31"/>
      <c r="CF63" s="31"/>
      <c r="CG63" s="32">
        <f>IF(D63&lt;E63,1,0)</f>
        <v>0</v>
      </c>
      <c r="CH63" s="13"/>
      <c r="CI63" s="13"/>
      <c r="CJ63" s="13"/>
      <c r="CK63" s="13"/>
      <c r="CL63" s="13"/>
    </row>
    <row r="64" spans="1:90" ht="16.149999999999999" customHeight="1" x14ac:dyDescent="0.2">
      <c r="A64" s="860" t="s">
        <v>79</v>
      </c>
      <c r="B64" s="1025" t="s">
        <v>80</v>
      </c>
      <c r="C64" s="1026"/>
      <c r="D64" s="226"/>
      <c r="E64" s="226"/>
      <c r="F64" s="225" t="str">
        <f t="shared" ref="F64:F73" si="52">CA64</f>
        <v/>
      </c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8"/>
      <c r="BV64" s="3"/>
      <c r="BW64" s="3"/>
      <c r="CA64" s="31" t="str">
        <f t="shared" ref="CA64:CA73" si="53">IF(CG64=1,"* Las Interconsultas a Gestantes NO DEBEN ser mayor al Total de Interconsultas. ","")</f>
        <v/>
      </c>
      <c r="CB64" s="31"/>
      <c r="CC64" s="31"/>
      <c r="CD64" s="31"/>
      <c r="CE64" s="31"/>
      <c r="CF64" s="31"/>
      <c r="CG64" s="32">
        <f t="shared" ref="CG64:CG73" si="54">IF(D64&lt;E64,1,0)</f>
        <v>0</v>
      </c>
      <c r="CH64" s="13"/>
      <c r="CI64" s="13"/>
      <c r="CJ64" s="13"/>
      <c r="CK64" s="13"/>
      <c r="CL64" s="13"/>
    </row>
    <row r="65" spans="1:90" ht="16.149999999999999" customHeight="1" x14ac:dyDescent="0.2">
      <c r="A65" s="861"/>
      <c r="B65" s="1017" t="s">
        <v>81</v>
      </c>
      <c r="C65" s="1018"/>
      <c r="D65" s="227"/>
      <c r="E65" s="227"/>
      <c r="F65" s="225" t="str">
        <f t="shared" si="52"/>
        <v/>
      </c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8"/>
      <c r="BV65" s="3"/>
      <c r="BW65" s="3"/>
      <c r="CA65" s="31" t="str">
        <f t="shared" si="53"/>
        <v/>
      </c>
      <c r="CB65" s="31"/>
      <c r="CC65" s="31"/>
      <c r="CD65" s="31"/>
      <c r="CE65" s="31"/>
      <c r="CF65" s="31"/>
      <c r="CG65" s="32">
        <f t="shared" si="54"/>
        <v>0</v>
      </c>
      <c r="CH65" s="13"/>
      <c r="CI65" s="13"/>
      <c r="CJ65" s="13"/>
      <c r="CK65" s="13"/>
      <c r="CL65" s="13"/>
    </row>
    <row r="66" spans="1:90" ht="16.149999999999999" customHeight="1" x14ac:dyDescent="0.2">
      <c r="A66" s="1024" t="s">
        <v>82</v>
      </c>
      <c r="B66" s="1025"/>
      <c r="C66" s="1026"/>
      <c r="D66" s="228"/>
      <c r="E66" s="228"/>
      <c r="F66" s="225" t="str">
        <f t="shared" si="52"/>
        <v/>
      </c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8"/>
      <c r="BV66" s="3"/>
      <c r="BW66" s="3"/>
      <c r="CA66" s="31" t="str">
        <f t="shared" si="53"/>
        <v/>
      </c>
      <c r="CB66" s="31"/>
      <c r="CC66" s="31"/>
      <c r="CD66" s="31"/>
      <c r="CE66" s="31"/>
      <c r="CF66" s="31"/>
      <c r="CG66" s="32">
        <f t="shared" si="54"/>
        <v>0</v>
      </c>
      <c r="CH66" s="13"/>
      <c r="CI66" s="13"/>
      <c r="CJ66" s="13"/>
      <c r="CK66" s="13"/>
      <c r="CL66" s="13"/>
    </row>
    <row r="67" spans="1:90" ht="16.149999999999999" customHeight="1" x14ac:dyDescent="0.2">
      <c r="A67" s="882" t="s">
        <v>83</v>
      </c>
      <c r="B67" s="883"/>
      <c r="C67" s="884"/>
      <c r="D67" s="228"/>
      <c r="E67" s="228"/>
      <c r="F67" s="225" t="str">
        <f t="shared" si="52"/>
        <v/>
      </c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8"/>
      <c r="BV67" s="3"/>
      <c r="BW67" s="3"/>
      <c r="CA67" s="31" t="str">
        <f t="shared" si="53"/>
        <v/>
      </c>
      <c r="CB67" s="31"/>
      <c r="CC67" s="31"/>
      <c r="CD67" s="31"/>
      <c r="CE67" s="31"/>
      <c r="CF67" s="31"/>
      <c r="CG67" s="32">
        <f t="shared" si="54"/>
        <v>0</v>
      </c>
      <c r="CH67" s="13"/>
      <c r="CI67" s="13"/>
      <c r="CJ67" s="13"/>
      <c r="CK67" s="13"/>
      <c r="CL67" s="13"/>
    </row>
    <row r="68" spans="1:90" ht="16.149999999999999" customHeight="1" x14ac:dyDescent="0.2">
      <c r="A68" s="882" t="s">
        <v>84</v>
      </c>
      <c r="B68" s="883"/>
      <c r="C68" s="884"/>
      <c r="D68" s="228"/>
      <c r="E68" s="228"/>
      <c r="F68" s="225" t="str">
        <f t="shared" si="52"/>
        <v/>
      </c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8"/>
      <c r="BV68" s="3"/>
      <c r="BW68" s="3"/>
      <c r="CA68" s="31" t="str">
        <f t="shared" si="53"/>
        <v/>
      </c>
      <c r="CB68" s="31"/>
      <c r="CC68" s="31"/>
      <c r="CD68" s="31"/>
      <c r="CE68" s="31"/>
      <c r="CF68" s="31"/>
      <c r="CG68" s="32">
        <f t="shared" si="54"/>
        <v>0</v>
      </c>
      <c r="CH68" s="13"/>
      <c r="CI68" s="13"/>
      <c r="CJ68" s="13"/>
      <c r="CK68" s="13"/>
      <c r="CL68" s="13"/>
    </row>
    <row r="69" spans="1:90" ht="16.149999999999999" customHeight="1" x14ac:dyDescent="0.2">
      <c r="A69" s="1007" t="s">
        <v>85</v>
      </c>
      <c r="B69" s="1008"/>
      <c r="C69" s="1009"/>
      <c r="D69" s="228"/>
      <c r="E69" s="228"/>
      <c r="F69" s="225" t="str">
        <f t="shared" si="52"/>
        <v/>
      </c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8"/>
      <c r="BV69" s="3"/>
      <c r="BW69" s="3"/>
      <c r="CA69" s="31" t="str">
        <f t="shared" si="53"/>
        <v/>
      </c>
      <c r="CB69" s="31"/>
      <c r="CC69" s="31"/>
      <c r="CD69" s="31"/>
      <c r="CE69" s="31"/>
      <c r="CF69" s="31"/>
      <c r="CG69" s="32">
        <f t="shared" si="54"/>
        <v>0</v>
      </c>
      <c r="CH69" s="13"/>
      <c r="CI69" s="13"/>
      <c r="CJ69" s="13"/>
      <c r="CK69" s="13"/>
      <c r="CL69" s="13"/>
    </row>
    <row r="70" spans="1:90" ht="16.149999999999999" customHeight="1" x14ac:dyDescent="0.2">
      <c r="A70" s="882" t="s">
        <v>86</v>
      </c>
      <c r="B70" s="883"/>
      <c r="C70" s="884"/>
      <c r="D70" s="228"/>
      <c r="E70" s="228"/>
      <c r="F70" s="225" t="str">
        <f t="shared" si="52"/>
        <v/>
      </c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8"/>
      <c r="BV70" s="3"/>
      <c r="BW70" s="3"/>
      <c r="CA70" s="31" t="str">
        <f t="shared" si="53"/>
        <v/>
      </c>
      <c r="CB70" s="31"/>
      <c r="CC70" s="31"/>
      <c r="CD70" s="31"/>
      <c r="CE70" s="31"/>
      <c r="CF70" s="31"/>
      <c r="CG70" s="32">
        <f t="shared" si="54"/>
        <v>0</v>
      </c>
      <c r="CH70" s="13"/>
      <c r="CI70" s="13"/>
      <c r="CJ70" s="13"/>
      <c r="CK70" s="13"/>
      <c r="CL70" s="13"/>
    </row>
    <row r="71" spans="1:90" ht="16.149999999999999" customHeight="1" x14ac:dyDescent="0.2">
      <c r="A71" s="928" t="s">
        <v>87</v>
      </c>
      <c r="B71" s="929"/>
      <c r="C71" s="930"/>
      <c r="D71" s="228"/>
      <c r="E71" s="228"/>
      <c r="F71" s="225" t="str">
        <f t="shared" si="52"/>
        <v/>
      </c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8"/>
      <c r="BV71" s="3"/>
      <c r="BW71" s="3"/>
      <c r="CA71" s="31" t="str">
        <f t="shared" si="53"/>
        <v/>
      </c>
      <c r="CB71" s="31"/>
      <c r="CC71" s="31"/>
      <c r="CD71" s="31"/>
      <c r="CE71" s="31"/>
      <c r="CF71" s="31"/>
      <c r="CG71" s="32">
        <f t="shared" si="54"/>
        <v>0</v>
      </c>
      <c r="CH71" s="13"/>
      <c r="CI71" s="13"/>
      <c r="CJ71" s="13"/>
      <c r="CK71" s="13"/>
      <c r="CL71" s="13"/>
    </row>
    <row r="72" spans="1:90" ht="16.149999999999999" customHeight="1" x14ac:dyDescent="0.2">
      <c r="A72" s="928" t="s">
        <v>88</v>
      </c>
      <c r="B72" s="929"/>
      <c r="C72" s="930"/>
      <c r="D72" s="228"/>
      <c r="E72" s="228"/>
      <c r="F72" s="225" t="str">
        <f t="shared" si="52"/>
        <v/>
      </c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8"/>
      <c r="BV72" s="3"/>
      <c r="BW72" s="3"/>
      <c r="CA72" s="31" t="str">
        <f t="shared" si="53"/>
        <v/>
      </c>
      <c r="CB72" s="31"/>
      <c r="CC72" s="31"/>
      <c r="CD72" s="31"/>
      <c r="CE72" s="31"/>
      <c r="CF72" s="31"/>
      <c r="CG72" s="32">
        <f t="shared" si="54"/>
        <v>0</v>
      </c>
      <c r="CH72" s="13"/>
      <c r="CI72" s="13"/>
      <c r="CJ72" s="13"/>
      <c r="CK72" s="13"/>
      <c r="CL72" s="13"/>
    </row>
    <row r="73" spans="1:90" ht="16.149999999999999" customHeight="1" x14ac:dyDescent="0.2">
      <c r="A73" s="1016" t="s">
        <v>89</v>
      </c>
      <c r="B73" s="1017"/>
      <c r="C73" s="1018"/>
      <c r="D73" s="227"/>
      <c r="E73" s="227"/>
      <c r="F73" s="225" t="str">
        <f t="shared" si="52"/>
        <v/>
      </c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8"/>
      <c r="BV73" s="3"/>
      <c r="BW73" s="3"/>
      <c r="CA73" s="31" t="str">
        <f t="shared" si="53"/>
        <v/>
      </c>
      <c r="CB73" s="31"/>
      <c r="CC73" s="31"/>
      <c r="CD73" s="31"/>
      <c r="CE73" s="31"/>
      <c r="CF73" s="31"/>
      <c r="CG73" s="32">
        <f t="shared" si="54"/>
        <v>0</v>
      </c>
      <c r="CH73" s="13"/>
      <c r="CI73" s="13"/>
      <c r="CJ73" s="13"/>
      <c r="CK73" s="13"/>
      <c r="CL73" s="13"/>
    </row>
    <row r="74" spans="1:90" ht="31.9" customHeight="1" x14ac:dyDescent="0.2">
      <c r="A74" s="229" t="s">
        <v>90</v>
      </c>
      <c r="B74" s="230"/>
      <c r="C74" s="231"/>
      <c r="D74" s="230"/>
      <c r="E74" s="230"/>
      <c r="F74" s="232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BV74" s="3"/>
      <c r="BW74" s="3"/>
      <c r="CG74" s="13"/>
      <c r="CH74" s="13"/>
      <c r="CI74" s="13"/>
      <c r="CJ74" s="13"/>
      <c r="CK74" s="13"/>
      <c r="CL74" s="13"/>
    </row>
    <row r="75" spans="1:90" ht="16.149999999999999" customHeight="1" x14ac:dyDescent="0.2">
      <c r="A75" s="885" t="s">
        <v>91</v>
      </c>
      <c r="B75" s="886"/>
      <c r="C75" s="887"/>
      <c r="D75" s="982" t="s">
        <v>92</v>
      </c>
      <c r="E75" s="1019"/>
      <c r="F75" s="983"/>
      <c r="BV75" s="3"/>
      <c r="BW75" s="3"/>
      <c r="CG75" s="13"/>
      <c r="CH75" s="13"/>
      <c r="CI75" s="13"/>
      <c r="CJ75" s="13"/>
      <c r="CK75" s="13"/>
      <c r="CL75" s="13"/>
    </row>
    <row r="76" spans="1:90" ht="16.149999999999999" customHeight="1" x14ac:dyDescent="0.2">
      <c r="A76" s="891"/>
      <c r="B76" s="892"/>
      <c r="C76" s="893"/>
      <c r="D76" s="223" t="s">
        <v>4</v>
      </c>
      <c r="E76" s="14" t="s">
        <v>24</v>
      </c>
      <c r="F76" s="233" t="s">
        <v>25</v>
      </c>
      <c r="BV76" s="3"/>
      <c r="BW76" s="3"/>
      <c r="CG76" s="13"/>
      <c r="CH76" s="13"/>
      <c r="CI76" s="13"/>
      <c r="CJ76" s="13"/>
      <c r="CK76" s="13"/>
      <c r="CL76" s="13"/>
    </row>
    <row r="77" spans="1:90" ht="16.149999999999999" customHeight="1" x14ac:dyDescent="0.2">
      <c r="A77" s="1086" t="s">
        <v>93</v>
      </c>
      <c r="B77" s="1022" t="s">
        <v>94</v>
      </c>
      <c r="C77" s="1023"/>
      <c r="D77" s="234">
        <f>SUM(E77+F77)</f>
        <v>0</v>
      </c>
      <c r="E77" s="22"/>
      <c r="F77" s="25"/>
      <c r="BV77" s="3"/>
      <c r="BW77" s="3"/>
      <c r="CG77" s="13"/>
      <c r="CH77" s="13"/>
      <c r="CI77" s="13"/>
      <c r="CJ77" s="13"/>
      <c r="CK77" s="13"/>
      <c r="CL77" s="13"/>
    </row>
    <row r="78" spans="1:90" ht="16.149999999999999" customHeight="1" x14ac:dyDescent="0.2">
      <c r="A78" s="1021"/>
      <c r="B78" s="874" t="s">
        <v>95</v>
      </c>
      <c r="C78" s="876"/>
      <c r="D78" s="235">
        <f>SUM(E78+F78)</f>
        <v>0</v>
      </c>
      <c r="E78" s="42"/>
      <c r="F78" s="44"/>
      <c r="BV78" s="3"/>
      <c r="BW78" s="3"/>
      <c r="CG78" s="13"/>
      <c r="CH78" s="13"/>
      <c r="CI78" s="13"/>
      <c r="CJ78" s="13"/>
      <c r="CK78" s="13"/>
      <c r="CL78" s="13"/>
    </row>
    <row r="79" spans="1:90" ht="31.9" customHeight="1" x14ac:dyDescent="0.2">
      <c r="A79" s="236" t="s">
        <v>96</v>
      </c>
      <c r="B79" s="123"/>
      <c r="C79" s="123"/>
      <c r="D79" s="123"/>
      <c r="E79" s="124"/>
      <c r="F79" s="124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BV79" s="3"/>
      <c r="BW79" s="3"/>
      <c r="CG79" s="13"/>
      <c r="CH79" s="13"/>
      <c r="CI79" s="13"/>
      <c r="CJ79" s="13"/>
      <c r="CK79" s="13"/>
      <c r="CL79" s="13"/>
    </row>
    <row r="80" spans="1:90" ht="16.149999999999999" customHeight="1" x14ac:dyDescent="0.2">
      <c r="A80" s="885" t="s">
        <v>97</v>
      </c>
      <c r="B80" s="886"/>
      <c r="C80" s="887"/>
      <c r="D80" s="862" t="s">
        <v>4</v>
      </c>
      <c r="E80" s="900"/>
      <c r="F80" s="970"/>
      <c r="G80" s="862" t="s">
        <v>56</v>
      </c>
      <c r="H80" s="900"/>
      <c r="I80" s="900"/>
      <c r="J80" s="900"/>
      <c r="K80" s="900"/>
      <c r="L80" s="900"/>
      <c r="M80" s="900"/>
      <c r="N80" s="901"/>
      <c r="O80" s="887" t="s">
        <v>6</v>
      </c>
      <c r="P80" s="859" t="s">
        <v>33</v>
      </c>
      <c r="Q80" s="859" t="s">
        <v>7</v>
      </c>
      <c r="R80" s="859" t="s">
        <v>98</v>
      </c>
      <c r="S80" s="1083" t="s">
        <v>99</v>
      </c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BV80" s="3"/>
      <c r="BW80" s="3"/>
      <c r="CG80" s="13"/>
      <c r="CH80" s="13"/>
      <c r="CI80" s="13"/>
      <c r="CJ80" s="13"/>
      <c r="CK80" s="13"/>
      <c r="CL80" s="13"/>
    </row>
    <row r="81" spans="1:90" ht="31.5" customHeight="1" x14ac:dyDescent="0.2">
      <c r="A81" s="891"/>
      <c r="B81" s="892"/>
      <c r="C81" s="893"/>
      <c r="D81" s="605" t="s">
        <v>23</v>
      </c>
      <c r="E81" s="50" t="s">
        <v>24</v>
      </c>
      <c r="F81" s="601" t="s">
        <v>25</v>
      </c>
      <c r="G81" s="14" t="s">
        <v>100</v>
      </c>
      <c r="H81" s="15" t="s">
        <v>101</v>
      </c>
      <c r="I81" s="15" t="s">
        <v>102</v>
      </c>
      <c r="J81" s="15" t="s">
        <v>18</v>
      </c>
      <c r="K81" s="15" t="s">
        <v>19</v>
      </c>
      <c r="L81" s="15" t="s">
        <v>20</v>
      </c>
      <c r="M81" s="237" t="s">
        <v>21</v>
      </c>
      <c r="N81" s="603" t="s">
        <v>22</v>
      </c>
      <c r="O81" s="893"/>
      <c r="P81" s="861"/>
      <c r="Q81" s="861"/>
      <c r="R81" s="861"/>
      <c r="S81" s="1011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BV81" s="3"/>
      <c r="BW81" s="3"/>
      <c r="CG81" s="13"/>
      <c r="CH81" s="13"/>
      <c r="CI81" s="13"/>
      <c r="CJ81" s="13"/>
      <c r="CK81" s="13"/>
      <c r="CL81" s="13"/>
    </row>
    <row r="82" spans="1:90" ht="16.149999999999999" customHeight="1" x14ac:dyDescent="0.2">
      <c r="A82" s="1012" t="s">
        <v>103</v>
      </c>
      <c r="B82" s="1012"/>
      <c r="C82" s="1012"/>
      <c r="D82" s="239">
        <f>SUM(G82:N82)</f>
        <v>88</v>
      </c>
      <c r="E82" s="22">
        <v>25</v>
      </c>
      <c r="F82" s="240">
        <v>63</v>
      </c>
      <c r="G82" s="24">
        <v>0</v>
      </c>
      <c r="H82" s="241">
        <v>0</v>
      </c>
      <c r="I82" s="241">
        <v>1</v>
      </c>
      <c r="J82" s="241">
        <v>3</v>
      </c>
      <c r="K82" s="241">
        <v>5</v>
      </c>
      <c r="L82" s="241">
        <v>19</v>
      </c>
      <c r="M82" s="242">
        <v>55</v>
      </c>
      <c r="N82" s="64">
        <v>5</v>
      </c>
      <c r="O82" s="62">
        <v>3</v>
      </c>
      <c r="P82" s="243">
        <v>88</v>
      </c>
      <c r="Q82" s="243">
        <v>4</v>
      </c>
      <c r="R82" s="243"/>
      <c r="S82" s="62"/>
      <c r="T82" s="225" t="str">
        <f>CA82&amp;CB82&amp;CC82&amp;CD82&amp;CE82</f>
        <v/>
      </c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8"/>
      <c r="AG82" s="8"/>
      <c r="BV82" s="3"/>
      <c r="BW82" s="3"/>
      <c r="CA82" s="31" t="str">
        <f>IF(CG82=1,"* La suma de los sexos NO DEBE ser diferente al Total. ","")</f>
        <v/>
      </c>
      <c r="CB82" s="31" t="str">
        <f>IF(AND(D82&lt;&gt;0,P82=""),"* No olvide digitar la columna Beneficiarios (Digite CEROS si no tiene).",IF(D82&lt;P82,"* El número de Beneficiarios NO DEBE ser mayor que el total. ",""))</f>
        <v/>
      </c>
      <c r="CC82" s="31" t="str">
        <f>IF(CI82=1,"* Las actividades de 60 Años NO DEBE ser mayor que el grupo etario 20-64 años. ","")</f>
        <v/>
      </c>
      <c r="CD82" s="31" t="str">
        <f>IF(AND(D82&lt;&gt;0,O82=""),"* Recuerde que las Embarazadas deben ser incluídas en el ingreso por rango Etario (Digite CEROS si no tiene). ",IF(F82&lt;O82,"* Las Embarazadas NO DEBEN ser mayor al total de Mujeres. ",""))</f>
        <v/>
      </c>
      <c r="CE82" s="31" t="str">
        <f>IF(CK82=1,"* Los usuario en situación de discapacidad NO DEBE ser mayor que el Total. ","")</f>
        <v/>
      </c>
      <c r="CG82" s="32">
        <f>IF(D82&lt;&gt;(E82+F82),1,0)</f>
        <v>0</v>
      </c>
      <c r="CH82" s="32">
        <f>IF(AND(D82&lt;&gt;0,P82=""),1,IF(D82&lt;P82,1,0))</f>
        <v>0</v>
      </c>
      <c r="CI82" s="32">
        <f>IF(M82&lt;Q82,1,0)</f>
        <v>0</v>
      </c>
      <c r="CJ82" s="32">
        <f>IF(AND(D82&lt;&gt;0,O82=""),1,IF(F82&lt;O82,1,0))</f>
        <v>0</v>
      </c>
      <c r="CK82" s="32">
        <f>IF(D82&lt;S82,1,0)</f>
        <v>0</v>
      </c>
      <c r="CL82" s="13"/>
    </row>
    <row r="83" spans="1:90" ht="16.149999999999999" customHeight="1" x14ac:dyDescent="0.2">
      <c r="A83" s="995" t="s">
        <v>104</v>
      </c>
      <c r="B83" s="995"/>
      <c r="C83" s="995"/>
      <c r="D83" s="244">
        <f t="shared" ref="D83:D110" si="55">SUM(G83:N83)</f>
        <v>34</v>
      </c>
      <c r="E83" s="33">
        <v>9</v>
      </c>
      <c r="F83" s="245">
        <v>25</v>
      </c>
      <c r="G83" s="33">
        <v>3</v>
      </c>
      <c r="H83" s="246">
        <v>0</v>
      </c>
      <c r="I83" s="246">
        <v>0</v>
      </c>
      <c r="J83" s="246">
        <v>1</v>
      </c>
      <c r="K83" s="246">
        <v>6</v>
      </c>
      <c r="L83" s="246">
        <v>4</v>
      </c>
      <c r="M83" s="245">
        <v>16</v>
      </c>
      <c r="N83" s="87">
        <v>4</v>
      </c>
      <c r="O83" s="34">
        <v>0</v>
      </c>
      <c r="P83" s="38">
        <v>34</v>
      </c>
      <c r="Q83" s="38">
        <v>0</v>
      </c>
      <c r="R83" s="38"/>
      <c r="S83" s="34"/>
      <c r="T83" s="225" t="str">
        <f t="shared" ref="T83:T110" si="56">CA83&amp;CB83&amp;CC83&amp;CD83&amp;CE83</f>
        <v/>
      </c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8"/>
      <c r="AG83" s="8"/>
      <c r="BV83" s="3"/>
      <c r="BW83" s="3"/>
      <c r="CA83" s="31" t="str">
        <f t="shared" ref="CA83:CA110" si="57">IF(CG83=1,"* La suma de los sexos NO DEBE ser diferente al Total. ","")</f>
        <v/>
      </c>
      <c r="CB83" s="31" t="str">
        <f t="shared" ref="CB83:CB110" si="58">IF(AND(D83&lt;&gt;0,P83=""),"* No olvide digitar la columna Beneficiarios (Digite CEROS si no tiene).",IF(D83&lt;P83,"* El número de Beneficiarios NO DEBE ser mayor que el total. ",""))</f>
        <v/>
      </c>
      <c r="CC83" s="31" t="str">
        <f t="shared" ref="CC83:CC110" si="59">IF(CI83=1,"* Las actividades de 60 Años NO DEBE ser mayor que el grupo etario 20-64 años. ","")</f>
        <v/>
      </c>
      <c r="CD83" s="31" t="str">
        <f t="shared" ref="CD83:CD110" si="60">IF(AND(D83&lt;&gt;0,O83=""),"* Recuerde que las Embarazadas deben ser incluídas en el ingreso por rango Etario (Digite CEROS si no tiene). ",IF(F83&lt;O83,"* Las Embarazadas NO DEBEN ser mayor al total de Mujeres. ",""))</f>
        <v/>
      </c>
      <c r="CE83" s="31" t="str">
        <f t="shared" ref="CE83:CE110" si="61">IF(CK83=1,"* Los usuario en situación de discapacidad NO DEBE ser mayor que el Total. ","")</f>
        <v/>
      </c>
      <c r="CG83" s="32">
        <f t="shared" ref="CG83:CG109" si="62">IF(D83&lt;&gt;(E83+F83),1,0)</f>
        <v>0</v>
      </c>
      <c r="CH83" s="32">
        <f t="shared" ref="CH83:CH109" si="63">IF(AND(D83&lt;&gt;0,P83=""),1,IF(D83&lt;P83,1,0))</f>
        <v>0</v>
      </c>
      <c r="CI83" s="32">
        <f t="shared" ref="CI83:CI109" si="64">IF(M83&lt;Q83,1,0)</f>
        <v>0</v>
      </c>
      <c r="CJ83" s="32">
        <f t="shared" ref="CJ83:CJ109" si="65">IF(AND(D83&lt;&gt;0,O83=""),1,IF(F83&lt;O83,1,0))</f>
        <v>0</v>
      </c>
      <c r="CK83" s="32">
        <f t="shared" ref="CK83:CK109" si="66">IF(D83&lt;S83,1,0)</f>
        <v>0</v>
      </c>
      <c r="CL83" s="13"/>
    </row>
    <row r="84" spans="1:90" ht="16.149999999999999" customHeight="1" x14ac:dyDescent="0.2">
      <c r="A84" s="882" t="s">
        <v>105</v>
      </c>
      <c r="B84" s="883"/>
      <c r="C84" s="884"/>
      <c r="D84" s="247">
        <f t="shared" si="55"/>
        <v>201</v>
      </c>
      <c r="E84" s="33">
        <v>60</v>
      </c>
      <c r="F84" s="245">
        <v>141</v>
      </c>
      <c r="G84" s="33">
        <v>11</v>
      </c>
      <c r="H84" s="248">
        <v>3</v>
      </c>
      <c r="I84" s="248">
        <v>3</v>
      </c>
      <c r="J84" s="248">
        <v>0</v>
      </c>
      <c r="K84" s="248">
        <v>13</v>
      </c>
      <c r="L84" s="248">
        <v>5</v>
      </c>
      <c r="M84" s="240">
        <v>152</v>
      </c>
      <c r="N84" s="73">
        <v>14</v>
      </c>
      <c r="O84" s="23">
        <v>0</v>
      </c>
      <c r="P84" s="28">
        <v>201</v>
      </c>
      <c r="Q84" s="28">
        <v>0</v>
      </c>
      <c r="R84" s="28"/>
      <c r="S84" s="23"/>
      <c r="T84" s="225" t="str">
        <f t="shared" si="56"/>
        <v/>
      </c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8"/>
      <c r="AG84" s="8"/>
      <c r="BV84" s="3"/>
      <c r="BW84" s="3"/>
      <c r="CA84" s="31" t="str">
        <f t="shared" si="57"/>
        <v/>
      </c>
      <c r="CB84" s="31" t="str">
        <f t="shared" si="58"/>
        <v/>
      </c>
      <c r="CC84" s="31" t="str">
        <f t="shared" si="59"/>
        <v/>
      </c>
      <c r="CD84" s="31" t="str">
        <f t="shared" si="60"/>
        <v/>
      </c>
      <c r="CE84" s="31" t="str">
        <f t="shared" si="61"/>
        <v/>
      </c>
      <c r="CG84" s="32">
        <f t="shared" si="62"/>
        <v>0</v>
      </c>
      <c r="CH84" s="32">
        <f t="shared" si="63"/>
        <v>0</v>
      </c>
      <c r="CI84" s="32">
        <f t="shared" si="64"/>
        <v>0</v>
      </c>
      <c r="CJ84" s="32">
        <f t="shared" si="65"/>
        <v>0</v>
      </c>
      <c r="CK84" s="32">
        <f t="shared" si="66"/>
        <v>0</v>
      </c>
      <c r="CL84" s="13"/>
    </row>
    <row r="85" spans="1:90" ht="16.149999999999999" customHeight="1" x14ac:dyDescent="0.2">
      <c r="A85" s="995" t="s">
        <v>106</v>
      </c>
      <c r="B85" s="995"/>
      <c r="C85" s="995"/>
      <c r="D85" s="244">
        <f t="shared" si="55"/>
        <v>0</v>
      </c>
      <c r="E85" s="33">
        <v>0</v>
      </c>
      <c r="F85" s="245">
        <v>0</v>
      </c>
      <c r="G85" s="33"/>
      <c r="H85" s="246"/>
      <c r="I85" s="246"/>
      <c r="J85" s="246"/>
      <c r="K85" s="246"/>
      <c r="L85" s="246"/>
      <c r="M85" s="245"/>
      <c r="N85" s="87"/>
      <c r="O85" s="34">
        <v>0</v>
      </c>
      <c r="P85" s="38">
        <v>0</v>
      </c>
      <c r="Q85" s="38">
        <v>0</v>
      </c>
      <c r="R85" s="38"/>
      <c r="S85" s="34"/>
      <c r="T85" s="225" t="str">
        <f t="shared" si="56"/>
        <v/>
      </c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8"/>
      <c r="AG85" s="8"/>
      <c r="BV85" s="3"/>
      <c r="BW85" s="3"/>
      <c r="CA85" s="31" t="str">
        <f t="shared" si="57"/>
        <v/>
      </c>
      <c r="CB85" s="31" t="str">
        <f t="shared" si="58"/>
        <v/>
      </c>
      <c r="CC85" s="31" t="str">
        <f t="shared" si="59"/>
        <v/>
      </c>
      <c r="CD85" s="31" t="str">
        <f t="shared" si="60"/>
        <v/>
      </c>
      <c r="CE85" s="31" t="str">
        <f t="shared" si="61"/>
        <v/>
      </c>
      <c r="CG85" s="32">
        <f t="shared" si="62"/>
        <v>0</v>
      </c>
      <c r="CH85" s="32">
        <f t="shared" si="63"/>
        <v>0</v>
      </c>
      <c r="CI85" s="32">
        <f t="shared" si="64"/>
        <v>0</v>
      </c>
      <c r="CJ85" s="32">
        <f t="shared" si="65"/>
        <v>0</v>
      </c>
      <c r="CK85" s="32">
        <f t="shared" si="66"/>
        <v>0</v>
      </c>
      <c r="CL85" s="13"/>
    </row>
    <row r="86" spans="1:90" ht="16.149999999999999" customHeight="1" x14ac:dyDescent="0.2">
      <c r="A86" s="995" t="s">
        <v>107</v>
      </c>
      <c r="B86" s="995"/>
      <c r="C86" s="995"/>
      <c r="D86" s="244">
        <f t="shared" si="55"/>
        <v>186</v>
      </c>
      <c r="E86" s="33">
        <v>78</v>
      </c>
      <c r="F86" s="245">
        <v>108</v>
      </c>
      <c r="G86" s="98"/>
      <c r="H86" s="249"/>
      <c r="I86" s="249"/>
      <c r="J86" s="246">
        <v>2</v>
      </c>
      <c r="K86" s="246">
        <v>7</v>
      </c>
      <c r="L86" s="246">
        <v>24</v>
      </c>
      <c r="M86" s="245">
        <v>136</v>
      </c>
      <c r="N86" s="87">
        <v>17</v>
      </c>
      <c r="O86" s="34">
        <v>2</v>
      </c>
      <c r="P86" s="38">
        <v>186</v>
      </c>
      <c r="Q86" s="38">
        <v>4</v>
      </c>
      <c r="R86" s="38"/>
      <c r="S86" s="34"/>
      <c r="T86" s="225" t="str">
        <f t="shared" si="56"/>
        <v/>
      </c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8"/>
      <c r="AG86" s="8"/>
      <c r="BV86" s="3"/>
      <c r="BW86" s="3"/>
      <c r="CA86" s="31" t="str">
        <f t="shared" si="57"/>
        <v/>
      </c>
      <c r="CB86" s="31" t="str">
        <f t="shared" si="58"/>
        <v/>
      </c>
      <c r="CC86" s="31" t="str">
        <f t="shared" si="59"/>
        <v/>
      </c>
      <c r="CD86" s="31" t="str">
        <f t="shared" si="60"/>
        <v/>
      </c>
      <c r="CE86" s="31" t="str">
        <f t="shared" si="61"/>
        <v/>
      </c>
      <c r="CG86" s="32">
        <f t="shared" si="62"/>
        <v>0</v>
      </c>
      <c r="CH86" s="32">
        <f t="shared" si="63"/>
        <v>0</v>
      </c>
      <c r="CI86" s="32">
        <f t="shared" si="64"/>
        <v>0</v>
      </c>
      <c r="CJ86" s="32">
        <f t="shared" si="65"/>
        <v>0</v>
      </c>
      <c r="CK86" s="32">
        <f t="shared" si="66"/>
        <v>0</v>
      </c>
      <c r="CL86" s="13"/>
    </row>
    <row r="87" spans="1:90" ht="16.149999999999999" customHeight="1" x14ac:dyDescent="0.2">
      <c r="A87" s="911" t="s">
        <v>108</v>
      </c>
      <c r="B87" s="911"/>
      <c r="C87" s="911"/>
      <c r="D87" s="250">
        <f t="shared" si="55"/>
        <v>16</v>
      </c>
      <c r="E87" s="33">
        <v>6</v>
      </c>
      <c r="F87" s="245">
        <v>10</v>
      </c>
      <c r="G87" s="98"/>
      <c r="H87" s="249"/>
      <c r="I87" s="249"/>
      <c r="J87" s="246">
        <v>0</v>
      </c>
      <c r="K87" s="246">
        <v>1</v>
      </c>
      <c r="L87" s="246">
        <v>4</v>
      </c>
      <c r="M87" s="245">
        <v>10</v>
      </c>
      <c r="N87" s="87">
        <v>1</v>
      </c>
      <c r="O87" s="34">
        <v>0</v>
      </c>
      <c r="P87" s="38">
        <v>16</v>
      </c>
      <c r="Q87" s="38">
        <v>3</v>
      </c>
      <c r="R87" s="38"/>
      <c r="S87" s="34"/>
      <c r="T87" s="225" t="str">
        <f t="shared" si="56"/>
        <v/>
      </c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8"/>
      <c r="AG87" s="8"/>
      <c r="BV87" s="3"/>
      <c r="BW87" s="3"/>
      <c r="CA87" s="31" t="str">
        <f t="shared" si="57"/>
        <v/>
      </c>
      <c r="CB87" s="31" t="str">
        <f t="shared" si="58"/>
        <v/>
      </c>
      <c r="CC87" s="31" t="str">
        <f t="shared" si="59"/>
        <v/>
      </c>
      <c r="CD87" s="31" t="str">
        <f t="shared" si="60"/>
        <v/>
      </c>
      <c r="CE87" s="31" t="str">
        <f t="shared" si="61"/>
        <v/>
      </c>
      <c r="CG87" s="32">
        <f t="shared" si="62"/>
        <v>0</v>
      </c>
      <c r="CH87" s="32">
        <f t="shared" si="63"/>
        <v>0</v>
      </c>
      <c r="CI87" s="32">
        <f t="shared" si="64"/>
        <v>0</v>
      </c>
      <c r="CJ87" s="32">
        <f t="shared" si="65"/>
        <v>0</v>
      </c>
      <c r="CK87" s="32">
        <f t="shared" si="66"/>
        <v>0</v>
      </c>
      <c r="CL87" s="13"/>
    </row>
    <row r="88" spans="1:90" ht="16.149999999999999" customHeight="1" x14ac:dyDescent="0.2">
      <c r="A88" s="911" t="s">
        <v>109</v>
      </c>
      <c r="B88" s="911"/>
      <c r="C88" s="911"/>
      <c r="D88" s="250">
        <f t="shared" si="55"/>
        <v>6</v>
      </c>
      <c r="E88" s="33">
        <v>2</v>
      </c>
      <c r="F88" s="245">
        <v>4</v>
      </c>
      <c r="G88" s="98"/>
      <c r="H88" s="249"/>
      <c r="I88" s="249"/>
      <c r="J88" s="246">
        <v>0</v>
      </c>
      <c r="K88" s="246">
        <v>0</v>
      </c>
      <c r="L88" s="246">
        <v>3</v>
      </c>
      <c r="M88" s="245">
        <v>3</v>
      </c>
      <c r="N88" s="87">
        <v>0</v>
      </c>
      <c r="O88" s="34">
        <v>0</v>
      </c>
      <c r="P88" s="38">
        <v>6</v>
      </c>
      <c r="Q88" s="38">
        <v>0</v>
      </c>
      <c r="R88" s="38"/>
      <c r="S88" s="34"/>
      <c r="T88" s="225" t="str">
        <f t="shared" si="56"/>
        <v/>
      </c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8"/>
      <c r="AG88" s="8"/>
      <c r="BV88" s="3"/>
      <c r="BW88" s="3"/>
      <c r="CA88" s="31" t="str">
        <f t="shared" si="57"/>
        <v/>
      </c>
      <c r="CB88" s="31" t="str">
        <f t="shared" si="58"/>
        <v/>
      </c>
      <c r="CC88" s="31" t="str">
        <f t="shared" si="59"/>
        <v/>
      </c>
      <c r="CD88" s="31" t="str">
        <f t="shared" si="60"/>
        <v/>
      </c>
      <c r="CE88" s="31" t="str">
        <f t="shared" si="61"/>
        <v/>
      </c>
      <c r="CG88" s="32">
        <f t="shared" si="62"/>
        <v>0</v>
      </c>
      <c r="CH88" s="32">
        <f t="shared" si="63"/>
        <v>0</v>
      </c>
      <c r="CI88" s="32">
        <f t="shared" si="64"/>
        <v>0</v>
      </c>
      <c r="CJ88" s="32">
        <f t="shared" si="65"/>
        <v>0</v>
      </c>
      <c r="CK88" s="32">
        <f t="shared" si="66"/>
        <v>0</v>
      </c>
      <c r="CL88" s="13"/>
    </row>
    <row r="89" spans="1:90" ht="16.149999999999999" customHeight="1" x14ac:dyDescent="0.2">
      <c r="A89" s="911" t="s">
        <v>110</v>
      </c>
      <c r="B89" s="911"/>
      <c r="C89" s="911"/>
      <c r="D89" s="250">
        <f t="shared" si="55"/>
        <v>10</v>
      </c>
      <c r="E89" s="33">
        <v>4</v>
      </c>
      <c r="F89" s="245">
        <v>6</v>
      </c>
      <c r="G89" s="98"/>
      <c r="H89" s="249"/>
      <c r="I89" s="249"/>
      <c r="J89" s="246">
        <v>1</v>
      </c>
      <c r="K89" s="246">
        <v>0</v>
      </c>
      <c r="L89" s="246">
        <v>2</v>
      </c>
      <c r="M89" s="245">
        <v>7</v>
      </c>
      <c r="N89" s="87">
        <v>0</v>
      </c>
      <c r="O89" s="34">
        <v>1</v>
      </c>
      <c r="P89" s="38">
        <v>10</v>
      </c>
      <c r="Q89" s="38">
        <v>0</v>
      </c>
      <c r="R89" s="38"/>
      <c r="S89" s="34"/>
      <c r="T89" s="225" t="str">
        <f t="shared" si="56"/>
        <v/>
      </c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8"/>
      <c r="AG89" s="8"/>
      <c r="BV89" s="3"/>
      <c r="BW89" s="3"/>
      <c r="CA89" s="31" t="str">
        <f t="shared" si="57"/>
        <v/>
      </c>
      <c r="CB89" s="31" t="str">
        <f t="shared" si="58"/>
        <v/>
      </c>
      <c r="CC89" s="31" t="str">
        <f t="shared" si="59"/>
        <v/>
      </c>
      <c r="CD89" s="31" t="str">
        <f t="shared" si="60"/>
        <v/>
      </c>
      <c r="CE89" s="31" t="str">
        <f t="shared" si="61"/>
        <v/>
      </c>
      <c r="CG89" s="32">
        <f t="shared" si="62"/>
        <v>0</v>
      </c>
      <c r="CH89" s="32">
        <f t="shared" si="63"/>
        <v>0</v>
      </c>
      <c r="CI89" s="32">
        <f t="shared" si="64"/>
        <v>0</v>
      </c>
      <c r="CJ89" s="32">
        <f t="shared" si="65"/>
        <v>0</v>
      </c>
      <c r="CK89" s="32">
        <f t="shared" si="66"/>
        <v>0</v>
      </c>
      <c r="CL89" s="13"/>
    </row>
    <row r="90" spans="1:90" ht="16.149999999999999" customHeight="1" x14ac:dyDescent="0.2">
      <c r="A90" s="911" t="s">
        <v>49</v>
      </c>
      <c r="B90" s="911"/>
      <c r="C90" s="911"/>
      <c r="D90" s="250">
        <f t="shared" si="55"/>
        <v>0</v>
      </c>
      <c r="E90" s="33">
        <v>0</v>
      </c>
      <c r="F90" s="245">
        <v>0</v>
      </c>
      <c r="G90" s="98"/>
      <c r="H90" s="249"/>
      <c r="I90" s="249"/>
      <c r="J90" s="246"/>
      <c r="K90" s="246"/>
      <c r="L90" s="246"/>
      <c r="M90" s="245"/>
      <c r="N90" s="87"/>
      <c r="O90" s="34">
        <v>0</v>
      </c>
      <c r="P90" s="38">
        <v>0</v>
      </c>
      <c r="Q90" s="38">
        <v>0</v>
      </c>
      <c r="R90" s="38"/>
      <c r="S90" s="34"/>
      <c r="T90" s="225" t="str">
        <f t="shared" si="56"/>
        <v/>
      </c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8"/>
      <c r="AG90" s="8"/>
      <c r="BV90" s="3"/>
      <c r="BW90" s="3"/>
      <c r="CA90" s="31" t="str">
        <f t="shared" si="57"/>
        <v/>
      </c>
      <c r="CB90" s="31" t="str">
        <f t="shared" si="58"/>
        <v/>
      </c>
      <c r="CC90" s="31" t="str">
        <f t="shared" si="59"/>
        <v/>
      </c>
      <c r="CD90" s="31" t="str">
        <f t="shared" si="60"/>
        <v/>
      </c>
      <c r="CE90" s="31" t="str">
        <f t="shared" si="61"/>
        <v/>
      </c>
      <c r="CG90" s="32">
        <f t="shared" si="62"/>
        <v>0</v>
      </c>
      <c r="CH90" s="32">
        <f t="shared" si="63"/>
        <v>0</v>
      </c>
      <c r="CI90" s="32">
        <f t="shared" si="64"/>
        <v>0</v>
      </c>
      <c r="CJ90" s="32">
        <f t="shared" si="65"/>
        <v>0</v>
      </c>
      <c r="CK90" s="32">
        <f t="shared" si="66"/>
        <v>0</v>
      </c>
      <c r="CL90" s="13"/>
    </row>
    <row r="91" spans="1:90" ht="16.149999999999999" customHeight="1" x14ac:dyDescent="0.2">
      <c r="A91" s="995" t="s">
        <v>111</v>
      </c>
      <c r="B91" s="995"/>
      <c r="C91" s="995"/>
      <c r="D91" s="244">
        <f t="shared" si="55"/>
        <v>0</v>
      </c>
      <c r="E91" s="33">
        <v>0</v>
      </c>
      <c r="F91" s="245">
        <v>0</v>
      </c>
      <c r="G91" s="98"/>
      <c r="H91" s="249"/>
      <c r="I91" s="249"/>
      <c r="J91" s="246"/>
      <c r="K91" s="246"/>
      <c r="L91" s="246"/>
      <c r="M91" s="245"/>
      <c r="N91" s="87"/>
      <c r="O91" s="34">
        <v>0</v>
      </c>
      <c r="P91" s="38">
        <v>0</v>
      </c>
      <c r="Q91" s="38">
        <v>0</v>
      </c>
      <c r="R91" s="38"/>
      <c r="S91" s="34"/>
      <c r="T91" s="225" t="str">
        <f t="shared" si="56"/>
        <v/>
      </c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8"/>
      <c r="AG91" s="8"/>
      <c r="BV91" s="3"/>
      <c r="BW91" s="3"/>
      <c r="CA91" s="31" t="str">
        <f t="shared" si="57"/>
        <v/>
      </c>
      <c r="CB91" s="31" t="str">
        <f t="shared" si="58"/>
        <v/>
      </c>
      <c r="CC91" s="31" t="str">
        <f t="shared" si="59"/>
        <v/>
      </c>
      <c r="CD91" s="31" t="str">
        <f t="shared" si="60"/>
        <v/>
      </c>
      <c r="CE91" s="31" t="str">
        <f t="shared" si="61"/>
        <v/>
      </c>
      <c r="CG91" s="32">
        <f t="shared" si="62"/>
        <v>0</v>
      </c>
      <c r="CH91" s="32">
        <f t="shared" si="63"/>
        <v>0</v>
      </c>
      <c r="CI91" s="32">
        <f t="shared" si="64"/>
        <v>0</v>
      </c>
      <c r="CJ91" s="32">
        <f t="shared" si="65"/>
        <v>0</v>
      </c>
      <c r="CK91" s="32">
        <f t="shared" si="66"/>
        <v>0</v>
      </c>
      <c r="CL91" s="13"/>
    </row>
    <row r="92" spans="1:90" ht="16.149999999999999" customHeight="1" x14ac:dyDescent="0.2">
      <c r="A92" s="995" t="s">
        <v>112</v>
      </c>
      <c r="B92" s="995"/>
      <c r="C92" s="995"/>
      <c r="D92" s="244">
        <f t="shared" si="55"/>
        <v>0</v>
      </c>
      <c r="E92" s="33">
        <v>0</v>
      </c>
      <c r="F92" s="245">
        <v>0</v>
      </c>
      <c r="G92" s="98"/>
      <c r="H92" s="249"/>
      <c r="I92" s="249"/>
      <c r="J92" s="249"/>
      <c r="K92" s="249"/>
      <c r="L92" s="246"/>
      <c r="M92" s="245"/>
      <c r="N92" s="87"/>
      <c r="O92" s="34">
        <v>0</v>
      </c>
      <c r="P92" s="38">
        <v>0</v>
      </c>
      <c r="Q92" s="38">
        <v>0</v>
      </c>
      <c r="R92" s="38"/>
      <c r="S92" s="34"/>
      <c r="T92" s="225" t="str">
        <f t="shared" si="56"/>
        <v/>
      </c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8"/>
      <c r="AG92" s="8"/>
      <c r="BV92" s="3"/>
      <c r="BW92" s="3"/>
      <c r="CA92" s="31" t="str">
        <f t="shared" si="57"/>
        <v/>
      </c>
      <c r="CB92" s="31" t="str">
        <f t="shared" si="58"/>
        <v/>
      </c>
      <c r="CC92" s="31" t="str">
        <f t="shared" si="59"/>
        <v/>
      </c>
      <c r="CD92" s="31" t="str">
        <f t="shared" si="60"/>
        <v/>
      </c>
      <c r="CE92" s="31" t="str">
        <f t="shared" si="61"/>
        <v/>
      </c>
      <c r="CG92" s="32">
        <f t="shared" si="62"/>
        <v>0</v>
      </c>
      <c r="CH92" s="32">
        <f t="shared" si="63"/>
        <v>0</v>
      </c>
      <c r="CI92" s="32">
        <f t="shared" si="64"/>
        <v>0</v>
      </c>
      <c r="CJ92" s="32">
        <f t="shared" si="65"/>
        <v>0</v>
      </c>
      <c r="CK92" s="32">
        <f t="shared" si="66"/>
        <v>0</v>
      </c>
      <c r="CL92" s="13"/>
    </row>
    <row r="93" spans="1:90" ht="16.149999999999999" customHeight="1" x14ac:dyDescent="0.2">
      <c r="A93" s="995" t="s">
        <v>113</v>
      </c>
      <c r="B93" s="995"/>
      <c r="C93" s="995"/>
      <c r="D93" s="244">
        <f t="shared" si="55"/>
        <v>14</v>
      </c>
      <c r="E93" s="33">
        <v>3</v>
      </c>
      <c r="F93" s="245">
        <v>11</v>
      </c>
      <c r="G93" s="98"/>
      <c r="H93" s="249"/>
      <c r="I93" s="246"/>
      <c r="J93" s="246">
        <v>2</v>
      </c>
      <c r="K93" s="246">
        <v>0</v>
      </c>
      <c r="L93" s="246">
        <v>1</v>
      </c>
      <c r="M93" s="245">
        <v>11</v>
      </c>
      <c r="N93" s="87">
        <v>0</v>
      </c>
      <c r="O93" s="34">
        <v>0</v>
      </c>
      <c r="P93" s="38">
        <v>14</v>
      </c>
      <c r="Q93" s="38">
        <v>0</v>
      </c>
      <c r="R93" s="38"/>
      <c r="S93" s="34"/>
      <c r="T93" s="225" t="str">
        <f t="shared" si="56"/>
        <v/>
      </c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8"/>
      <c r="AG93" s="8"/>
      <c r="BV93" s="3"/>
      <c r="BW93" s="3"/>
      <c r="CA93" s="31" t="str">
        <f t="shared" si="57"/>
        <v/>
      </c>
      <c r="CB93" s="31" t="str">
        <f t="shared" si="58"/>
        <v/>
      </c>
      <c r="CC93" s="31" t="str">
        <f t="shared" si="59"/>
        <v/>
      </c>
      <c r="CD93" s="31" t="str">
        <f t="shared" si="60"/>
        <v/>
      </c>
      <c r="CE93" s="31" t="str">
        <f t="shared" si="61"/>
        <v/>
      </c>
      <c r="CG93" s="32">
        <f t="shared" si="62"/>
        <v>0</v>
      </c>
      <c r="CH93" s="32">
        <f t="shared" si="63"/>
        <v>0</v>
      </c>
      <c r="CI93" s="32">
        <f t="shared" si="64"/>
        <v>0</v>
      </c>
      <c r="CJ93" s="32">
        <f t="shared" si="65"/>
        <v>0</v>
      </c>
      <c r="CK93" s="32">
        <f t="shared" si="66"/>
        <v>0</v>
      </c>
      <c r="CL93" s="13"/>
    </row>
    <row r="94" spans="1:90" ht="16.149999999999999" customHeight="1" x14ac:dyDescent="0.2">
      <c r="A94" s="995" t="s">
        <v>114</v>
      </c>
      <c r="B94" s="995"/>
      <c r="C94" s="995"/>
      <c r="D94" s="244">
        <f t="shared" si="55"/>
        <v>0</v>
      </c>
      <c r="E94" s="33">
        <v>0</v>
      </c>
      <c r="F94" s="245">
        <v>0</v>
      </c>
      <c r="G94" s="33"/>
      <c r="H94" s="249"/>
      <c r="I94" s="249"/>
      <c r="J94" s="249"/>
      <c r="K94" s="246"/>
      <c r="L94" s="249"/>
      <c r="M94" s="100"/>
      <c r="N94" s="251"/>
      <c r="O94" s="99"/>
      <c r="P94" s="38">
        <v>0</v>
      </c>
      <c r="Q94" s="252"/>
      <c r="R94" s="38"/>
      <c r="S94" s="34"/>
      <c r="T94" s="225" t="str">
        <f t="shared" si="56"/>
        <v/>
      </c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8"/>
      <c r="AG94" s="8"/>
      <c r="BV94" s="3"/>
      <c r="BW94" s="3"/>
      <c r="CA94" s="31" t="str">
        <f t="shared" si="57"/>
        <v/>
      </c>
      <c r="CB94" s="31" t="str">
        <f t="shared" si="58"/>
        <v/>
      </c>
      <c r="CC94" s="31"/>
      <c r="CD94" s="31"/>
      <c r="CE94" s="31" t="str">
        <f t="shared" si="61"/>
        <v/>
      </c>
      <c r="CG94" s="32">
        <f t="shared" si="62"/>
        <v>0</v>
      </c>
      <c r="CH94" s="32">
        <f t="shared" si="63"/>
        <v>0</v>
      </c>
      <c r="CI94" s="32"/>
      <c r="CJ94" s="32"/>
      <c r="CK94" s="32">
        <f t="shared" si="66"/>
        <v>0</v>
      </c>
      <c r="CL94" s="13"/>
    </row>
    <row r="95" spans="1:90" ht="16.149999999999999" customHeight="1" x14ac:dyDescent="0.2">
      <c r="A95" s="995" t="s">
        <v>115</v>
      </c>
      <c r="B95" s="995"/>
      <c r="C95" s="995"/>
      <c r="D95" s="244">
        <f t="shared" si="55"/>
        <v>0</v>
      </c>
      <c r="E95" s="33">
        <v>0</v>
      </c>
      <c r="F95" s="245">
        <v>0</v>
      </c>
      <c r="G95" s="33"/>
      <c r="H95" s="249"/>
      <c r="I95" s="249"/>
      <c r="J95" s="249"/>
      <c r="K95" s="246"/>
      <c r="L95" s="249"/>
      <c r="M95" s="100"/>
      <c r="N95" s="251"/>
      <c r="O95" s="99"/>
      <c r="P95" s="38">
        <v>0</v>
      </c>
      <c r="Q95" s="252"/>
      <c r="R95" s="38"/>
      <c r="S95" s="34"/>
      <c r="T95" s="225" t="str">
        <f t="shared" si="56"/>
        <v/>
      </c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8"/>
      <c r="AG95" s="8"/>
      <c r="BV95" s="3"/>
      <c r="BW95" s="3"/>
      <c r="CA95" s="31" t="str">
        <f t="shared" si="57"/>
        <v/>
      </c>
      <c r="CB95" s="31" t="str">
        <f t="shared" si="58"/>
        <v/>
      </c>
      <c r="CC95" s="31"/>
      <c r="CD95" s="31"/>
      <c r="CE95" s="31" t="str">
        <f t="shared" si="61"/>
        <v/>
      </c>
      <c r="CG95" s="32">
        <f t="shared" si="62"/>
        <v>0</v>
      </c>
      <c r="CH95" s="32">
        <f t="shared" si="63"/>
        <v>0</v>
      </c>
      <c r="CI95" s="32"/>
      <c r="CJ95" s="32"/>
      <c r="CK95" s="32">
        <f t="shared" si="66"/>
        <v>0</v>
      </c>
      <c r="CL95" s="13"/>
    </row>
    <row r="96" spans="1:90" ht="16.149999999999999" customHeight="1" x14ac:dyDescent="0.2">
      <c r="A96" s="995" t="s">
        <v>116</v>
      </c>
      <c r="B96" s="995"/>
      <c r="C96" s="995"/>
      <c r="D96" s="244">
        <f t="shared" si="55"/>
        <v>466</v>
      </c>
      <c r="E96" s="33">
        <v>205</v>
      </c>
      <c r="F96" s="245">
        <v>261</v>
      </c>
      <c r="G96" s="33">
        <v>0</v>
      </c>
      <c r="H96" s="246">
        <v>4</v>
      </c>
      <c r="I96" s="246">
        <v>6</v>
      </c>
      <c r="J96" s="246">
        <v>54</v>
      </c>
      <c r="K96" s="246">
        <v>168</v>
      </c>
      <c r="L96" s="246">
        <v>218</v>
      </c>
      <c r="M96" s="245">
        <v>16</v>
      </c>
      <c r="N96" s="87">
        <v>0</v>
      </c>
      <c r="O96" s="99"/>
      <c r="P96" s="38">
        <v>466</v>
      </c>
      <c r="Q96" s="38">
        <v>0</v>
      </c>
      <c r="R96" s="38"/>
      <c r="S96" s="34"/>
      <c r="T96" s="225" t="str">
        <f t="shared" si="56"/>
        <v/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8"/>
      <c r="AG96" s="8"/>
      <c r="BV96" s="3"/>
      <c r="BW96" s="3"/>
      <c r="CA96" s="31" t="str">
        <f t="shared" si="57"/>
        <v/>
      </c>
      <c r="CB96" s="31" t="str">
        <f t="shared" si="58"/>
        <v/>
      </c>
      <c r="CC96" s="31" t="str">
        <f t="shared" si="59"/>
        <v/>
      </c>
      <c r="CD96" s="31"/>
      <c r="CE96" s="31" t="str">
        <f t="shared" si="61"/>
        <v/>
      </c>
      <c r="CG96" s="32">
        <f t="shared" si="62"/>
        <v>0</v>
      </c>
      <c r="CH96" s="32">
        <f t="shared" si="63"/>
        <v>0</v>
      </c>
      <c r="CI96" s="32">
        <f t="shared" si="64"/>
        <v>0</v>
      </c>
      <c r="CJ96" s="32"/>
      <c r="CK96" s="32">
        <f t="shared" si="66"/>
        <v>0</v>
      </c>
      <c r="CL96" s="13"/>
    </row>
    <row r="97" spans="1:90" ht="16.149999999999999" customHeight="1" x14ac:dyDescent="0.2">
      <c r="A97" s="995" t="s">
        <v>117</v>
      </c>
      <c r="B97" s="995"/>
      <c r="C97" s="995"/>
      <c r="D97" s="244">
        <f t="shared" si="55"/>
        <v>13</v>
      </c>
      <c r="E97" s="33">
        <v>6</v>
      </c>
      <c r="F97" s="245">
        <v>7</v>
      </c>
      <c r="G97" s="33">
        <v>0</v>
      </c>
      <c r="H97" s="246">
        <v>0</v>
      </c>
      <c r="I97" s="246">
        <v>0</v>
      </c>
      <c r="J97" s="246">
        <v>3</v>
      </c>
      <c r="K97" s="246">
        <v>6</v>
      </c>
      <c r="L97" s="246">
        <v>4</v>
      </c>
      <c r="M97" s="245">
        <v>0</v>
      </c>
      <c r="N97" s="87">
        <v>0</v>
      </c>
      <c r="O97" s="99"/>
      <c r="P97" s="38">
        <v>13</v>
      </c>
      <c r="Q97" s="38">
        <v>0</v>
      </c>
      <c r="R97" s="38"/>
      <c r="S97" s="34"/>
      <c r="T97" s="225" t="str">
        <f t="shared" si="56"/>
        <v/>
      </c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8"/>
      <c r="AG97" s="8"/>
      <c r="BV97" s="3"/>
      <c r="BW97" s="3"/>
      <c r="CA97" s="31" t="str">
        <f t="shared" si="57"/>
        <v/>
      </c>
      <c r="CB97" s="31" t="str">
        <f t="shared" si="58"/>
        <v/>
      </c>
      <c r="CC97" s="31" t="str">
        <f t="shared" si="59"/>
        <v/>
      </c>
      <c r="CD97" s="31"/>
      <c r="CE97" s="31" t="str">
        <f t="shared" si="61"/>
        <v/>
      </c>
      <c r="CG97" s="32">
        <f t="shared" si="62"/>
        <v>0</v>
      </c>
      <c r="CH97" s="32">
        <f t="shared" si="63"/>
        <v>0</v>
      </c>
      <c r="CI97" s="32">
        <f t="shared" si="64"/>
        <v>0</v>
      </c>
      <c r="CJ97" s="32"/>
      <c r="CK97" s="32">
        <f t="shared" si="66"/>
        <v>0</v>
      </c>
      <c r="CL97" s="13"/>
    </row>
    <row r="98" spans="1:90" ht="16.149999999999999" customHeight="1" x14ac:dyDescent="0.2">
      <c r="A98" s="1007" t="s">
        <v>118</v>
      </c>
      <c r="B98" s="1008"/>
      <c r="C98" s="1009"/>
      <c r="D98" s="253">
        <f t="shared" si="55"/>
        <v>36</v>
      </c>
      <c r="E98" s="33">
        <v>14</v>
      </c>
      <c r="F98" s="245">
        <v>22</v>
      </c>
      <c r="G98" s="33">
        <v>0</v>
      </c>
      <c r="H98" s="246">
        <v>0</v>
      </c>
      <c r="I98" s="246">
        <v>1</v>
      </c>
      <c r="J98" s="246">
        <v>1</v>
      </c>
      <c r="K98" s="246">
        <v>14</v>
      </c>
      <c r="L98" s="246">
        <v>18</v>
      </c>
      <c r="M98" s="245">
        <v>2</v>
      </c>
      <c r="N98" s="87">
        <v>0</v>
      </c>
      <c r="O98" s="99"/>
      <c r="P98" s="38">
        <v>36</v>
      </c>
      <c r="Q98" s="38">
        <v>0</v>
      </c>
      <c r="R98" s="38"/>
      <c r="S98" s="34"/>
      <c r="T98" s="225" t="str">
        <f t="shared" si="56"/>
        <v/>
      </c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8"/>
      <c r="AG98" s="8"/>
      <c r="BV98" s="3"/>
      <c r="BW98" s="3"/>
      <c r="CA98" s="31" t="str">
        <f t="shared" si="57"/>
        <v/>
      </c>
      <c r="CB98" s="31" t="str">
        <f t="shared" si="58"/>
        <v/>
      </c>
      <c r="CC98" s="31" t="str">
        <f t="shared" si="59"/>
        <v/>
      </c>
      <c r="CD98" s="31"/>
      <c r="CE98" s="31" t="str">
        <f t="shared" si="61"/>
        <v/>
      </c>
      <c r="CG98" s="32">
        <f t="shared" si="62"/>
        <v>0</v>
      </c>
      <c r="CH98" s="32">
        <f t="shared" si="63"/>
        <v>0</v>
      </c>
      <c r="CI98" s="32">
        <f t="shared" si="64"/>
        <v>0</v>
      </c>
      <c r="CJ98" s="32"/>
      <c r="CK98" s="32">
        <f t="shared" si="66"/>
        <v>0</v>
      </c>
      <c r="CL98" s="13"/>
    </row>
    <row r="99" spans="1:90" ht="16.149999999999999" customHeight="1" x14ac:dyDescent="0.2">
      <c r="A99" s="1004" t="s">
        <v>119</v>
      </c>
      <c r="B99" s="1005"/>
      <c r="C99" s="1006"/>
      <c r="D99" s="254">
        <f t="shared" si="55"/>
        <v>0</v>
      </c>
      <c r="E99" s="33">
        <v>0</v>
      </c>
      <c r="F99" s="245">
        <v>0</v>
      </c>
      <c r="G99" s="33"/>
      <c r="H99" s="246"/>
      <c r="I99" s="246"/>
      <c r="J99" s="246"/>
      <c r="K99" s="246"/>
      <c r="L99" s="246"/>
      <c r="M99" s="245"/>
      <c r="N99" s="87"/>
      <c r="O99" s="99"/>
      <c r="P99" s="38">
        <v>0</v>
      </c>
      <c r="Q99" s="38">
        <v>0</v>
      </c>
      <c r="R99" s="38"/>
      <c r="S99" s="34"/>
      <c r="T99" s="225" t="str">
        <f t="shared" si="56"/>
        <v/>
      </c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8"/>
      <c r="AG99" s="8"/>
      <c r="BV99" s="3"/>
      <c r="BW99" s="3"/>
      <c r="CA99" s="31" t="str">
        <f t="shared" si="57"/>
        <v/>
      </c>
      <c r="CB99" s="31" t="str">
        <f t="shared" si="58"/>
        <v/>
      </c>
      <c r="CC99" s="31" t="str">
        <f t="shared" si="59"/>
        <v/>
      </c>
      <c r="CD99" s="31"/>
      <c r="CE99" s="31" t="str">
        <f t="shared" si="61"/>
        <v/>
      </c>
      <c r="CG99" s="32">
        <f t="shared" si="62"/>
        <v>0</v>
      </c>
      <c r="CH99" s="32">
        <f t="shared" si="63"/>
        <v>0</v>
      </c>
      <c r="CI99" s="32">
        <f t="shared" si="64"/>
        <v>0</v>
      </c>
      <c r="CJ99" s="32"/>
      <c r="CK99" s="32">
        <f t="shared" si="66"/>
        <v>0</v>
      </c>
      <c r="CL99" s="13"/>
    </row>
    <row r="100" spans="1:90" ht="16.149999999999999" customHeight="1" x14ac:dyDescent="0.2">
      <c r="A100" s="995" t="s">
        <v>120</v>
      </c>
      <c r="B100" s="995"/>
      <c r="C100" s="995"/>
      <c r="D100" s="244">
        <f t="shared" si="55"/>
        <v>0</v>
      </c>
      <c r="E100" s="33">
        <v>0</v>
      </c>
      <c r="F100" s="245">
        <v>0</v>
      </c>
      <c r="G100" s="98"/>
      <c r="H100" s="249"/>
      <c r="I100" s="249"/>
      <c r="J100" s="246"/>
      <c r="K100" s="246"/>
      <c r="L100" s="246"/>
      <c r="M100" s="245"/>
      <c r="N100" s="87"/>
      <c r="O100" s="34">
        <v>0</v>
      </c>
      <c r="P100" s="38">
        <v>0</v>
      </c>
      <c r="Q100" s="38">
        <v>0</v>
      </c>
      <c r="R100" s="38"/>
      <c r="S100" s="34"/>
      <c r="T100" s="225" t="str">
        <f t="shared" si="56"/>
        <v/>
      </c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8"/>
      <c r="AG100" s="8"/>
      <c r="BV100" s="3"/>
      <c r="BW100" s="3"/>
      <c r="CA100" s="31" t="str">
        <f t="shared" si="57"/>
        <v/>
      </c>
      <c r="CB100" s="31" t="str">
        <f t="shared" si="58"/>
        <v/>
      </c>
      <c r="CC100" s="31" t="str">
        <f t="shared" si="59"/>
        <v/>
      </c>
      <c r="CD100" s="31" t="str">
        <f t="shared" si="60"/>
        <v/>
      </c>
      <c r="CE100" s="31" t="str">
        <f t="shared" si="61"/>
        <v/>
      </c>
      <c r="CG100" s="32">
        <f t="shared" si="62"/>
        <v>0</v>
      </c>
      <c r="CH100" s="32">
        <f t="shared" si="63"/>
        <v>0</v>
      </c>
      <c r="CI100" s="32">
        <f t="shared" si="64"/>
        <v>0</v>
      </c>
      <c r="CJ100" s="32">
        <f t="shared" si="65"/>
        <v>0</v>
      </c>
      <c r="CK100" s="32">
        <f t="shared" si="66"/>
        <v>0</v>
      </c>
      <c r="CL100" s="13"/>
    </row>
    <row r="101" spans="1:90" ht="16.149999999999999" customHeight="1" x14ac:dyDescent="0.2">
      <c r="A101" s="1004" t="s">
        <v>121</v>
      </c>
      <c r="B101" s="1005"/>
      <c r="C101" s="1006"/>
      <c r="D101" s="254">
        <f t="shared" si="55"/>
        <v>0</v>
      </c>
      <c r="E101" s="33">
        <v>0</v>
      </c>
      <c r="F101" s="245">
        <v>0</v>
      </c>
      <c r="G101" s="98"/>
      <c r="H101" s="249"/>
      <c r="I101" s="249"/>
      <c r="J101" s="246"/>
      <c r="K101" s="246"/>
      <c r="L101" s="246"/>
      <c r="M101" s="245"/>
      <c r="N101" s="87"/>
      <c r="O101" s="34">
        <v>0</v>
      </c>
      <c r="P101" s="38">
        <v>0</v>
      </c>
      <c r="Q101" s="38">
        <v>0</v>
      </c>
      <c r="R101" s="38"/>
      <c r="S101" s="34"/>
      <c r="T101" s="225" t="str">
        <f t="shared" si="56"/>
        <v/>
      </c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8"/>
      <c r="AG101" s="8"/>
      <c r="BV101" s="3"/>
      <c r="BW101" s="3"/>
      <c r="CA101" s="31" t="str">
        <f t="shared" si="57"/>
        <v/>
      </c>
      <c r="CB101" s="31" t="str">
        <f t="shared" si="58"/>
        <v/>
      </c>
      <c r="CC101" s="31" t="str">
        <f t="shared" si="59"/>
        <v/>
      </c>
      <c r="CD101" s="31" t="str">
        <f t="shared" si="60"/>
        <v/>
      </c>
      <c r="CE101" s="31" t="str">
        <f t="shared" si="61"/>
        <v/>
      </c>
      <c r="CG101" s="32">
        <f t="shared" si="62"/>
        <v>0</v>
      </c>
      <c r="CH101" s="32">
        <f t="shared" si="63"/>
        <v>0</v>
      </c>
      <c r="CI101" s="32">
        <f t="shared" si="64"/>
        <v>0</v>
      </c>
      <c r="CJ101" s="32">
        <f t="shared" si="65"/>
        <v>0</v>
      </c>
      <c r="CK101" s="32">
        <f t="shared" si="66"/>
        <v>0</v>
      </c>
      <c r="CL101" s="13"/>
    </row>
    <row r="102" spans="1:90" ht="16.149999999999999" customHeight="1" x14ac:dyDescent="0.2">
      <c r="A102" s="1004" t="s">
        <v>122</v>
      </c>
      <c r="B102" s="1005"/>
      <c r="C102" s="1006"/>
      <c r="D102" s="254">
        <f t="shared" si="55"/>
        <v>23</v>
      </c>
      <c r="E102" s="33">
        <v>2</v>
      </c>
      <c r="F102" s="245">
        <v>21</v>
      </c>
      <c r="G102" s="98"/>
      <c r="H102" s="249"/>
      <c r="I102" s="249"/>
      <c r="J102" s="249"/>
      <c r="K102" s="249"/>
      <c r="L102" s="246">
        <v>0</v>
      </c>
      <c r="M102" s="245">
        <v>9</v>
      </c>
      <c r="N102" s="87">
        <v>14</v>
      </c>
      <c r="O102" s="34">
        <v>2</v>
      </c>
      <c r="P102" s="38">
        <v>23</v>
      </c>
      <c r="Q102" s="252"/>
      <c r="R102" s="38"/>
      <c r="S102" s="34"/>
      <c r="T102" s="225" t="str">
        <f t="shared" si="56"/>
        <v/>
      </c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8"/>
      <c r="AG102" s="8"/>
      <c r="BV102" s="3"/>
      <c r="BW102" s="3"/>
      <c r="CA102" s="31" t="str">
        <f t="shared" si="57"/>
        <v/>
      </c>
      <c r="CB102" s="31" t="str">
        <f t="shared" si="58"/>
        <v/>
      </c>
      <c r="CC102" s="31"/>
      <c r="CD102" s="31" t="str">
        <f t="shared" si="60"/>
        <v/>
      </c>
      <c r="CE102" s="31" t="str">
        <f t="shared" si="61"/>
        <v/>
      </c>
      <c r="CG102" s="32">
        <f t="shared" si="62"/>
        <v>0</v>
      </c>
      <c r="CH102" s="32">
        <f t="shared" si="63"/>
        <v>0</v>
      </c>
      <c r="CI102" s="32"/>
      <c r="CJ102" s="32">
        <f t="shared" si="65"/>
        <v>0</v>
      </c>
      <c r="CK102" s="32">
        <f t="shared" si="66"/>
        <v>0</v>
      </c>
      <c r="CL102" s="13"/>
    </row>
    <row r="103" spans="1:90" ht="16.149999999999999" customHeight="1" x14ac:dyDescent="0.2">
      <c r="A103" s="1004" t="s">
        <v>123</v>
      </c>
      <c r="B103" s="1005"/>
      <c r="C103" s="1006"/>
      <c r="D103" s="254">
        <f t="shared" si="55"/>
        <v>0</v>
      </c>
      <c r="E103" s="33">
        <v>0</v>
      </c>
      <c r="F103" s="245">
        <v>0</v>
      </c>
      <c r="G103" s="98"/>
      <c r="H103" s="249"/>
      <c r="I103" s="249"/>
      <c r="J103" s="249"/>
      <c r="K103" s="249"/>
      <c r="L103" s="246">
        <v>0</v>
      </c>
      <c r="M103" s="245">
        <v>0</v>
      </c>
      <c r="N103" s="87">
        <v>0</v>
      </c>
      <c r="O103" s="34">
        <v>0</v>
      </c>
      <c r="P103" s="38">
        <v>0</v>
      </c>
      <c r="Q103" s="252"/>
      <c r="R103" s="38"/>
      <c r="S103" s="34"/>
      <c r="T103" s="225" t="str">
        <f t="shared" si="56"/>
        <v/>
      </c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8"/>
      <c r="AG103" s="8"/>
      <c r="BV103" s="3"/>
      <c r="BW103" s="3"/>
      <c r="CA103" s="31" t="str">
        <f t="shared" si="57"/>
        <v/>
      </c>
      <c r="CB103" s="31" t="str">
        <f t="shared" si="58"/>
        <v/>
      </c>
      <c r="CC103" s="31"/>
      <c r="CD103" s="31" t="str">
        <f t="shared" si="60"/>
        <v/>
      </c>
      <c r="CE103" s="31" t="str">
        <f t="shared" si="61"/>
        <v/>
      </c>
      <c r="CG103" s="32">
        <f t="shared" si="62"/>
        <v>0</v>
      </c>
      <c r="CH103" s="32">
        <f t="shared" si="63"/>
        <v>0</v>
      </c>
      <c r="CI103" s="32"/>
      <c r="CJ103" s="32">
        <f t="shared" si="65"/>
        <v>0</v>
      </c>
      <c r="CK103" s="32">
        <f t="shared" si="66"/>
        <v>0</v>
      </c>
      <c r="CL103" s="13"/>
    </row>
    <row r="104" spans="1:90" ht="16.149999999999999" customHeight="1" x14ac:dyDescent="0.2">
      <c r="A104" s="1004" t="s">
        <v>124</v>
      </c>
      <c r="B104" s="1005"/>
      <c r="C104" s="1006"/>
      <c r="D104" s="254">
        <f t="shared" si="55"/>
        <v>10</v>
      </c>
      <c r="E104" s="33">
        <v>2</v>
      </c>
      <c r="F104" s="245">
        <v>8</v>
      </c>
      <c r="G104" s="98"/>
      <c r="H104" s="249"/>
      <c r="I104" s="249"/>
      <c r="J104" s="249"/>
      <c r="K104" s="249"/>
      <c r="L104" s="246">
        <v>0</v>
      </c>
      <c r="M104" s="245">
        <v>6</v>
      </c>
      <c r="N104" s="87">
        <v>4</v>
      </c>
      <c r="O104" s="34">
        <v>0</v>
      </c>
      <c r="P104" s="38">
        <v>10</v>
      </c>
      <c r="Q104" s="252"/>
      <c r="R104" s="38"/>
      <c r="S104" s="34"/>
      <c r="T104" s="225" t="str">
        <f t="shared" si="56"/>
        <v/>
      </c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8"/>
      <c r="AG104" s="8"/>
      <c r="BV104" s="3"/>
      <c r="BW104" s="3"/>
      <c r="CA104" s="31" t="str">
        <f t="shared" si="57"/>
        <v/>
      </c>
      <c r="CB104" s="31" t="str">
        <f t="shared" si="58"/>
        <v/>
      </c>
      <c r="CC104" s="31"/>
      <c r="CD104" s="31" t="str">
        <f t="shared" si="60"/>
        <v/>
      </c>
      <c r="CE104" s="31" t="str">
        <f t="shared" si="61"/>
        <v/>
      </c>
      <c r="CG104" s="32">
        <f t="shared" si="62"/>
        <v>0</v>
      </c>
      <c r="CH104" s="32">
        <f t="shared" si="63"/>
        <v>0</v>
      </c>
      <c r="CI104" s="32"/>
      <c r="CJ104" s="32">
        <f t="shared" si="65"/>
        <v>0</v>
      </c>
      <c r="CK104" s="32">
        <f t="shared" si="66"/>
        <v>0</v>
      </c>
      <c r="CL104" s="13"/>
    </row>
    <row r="105" spans="1:90" ht="16.149999999999999" customHeight="1" x14ac:dyDescent="0.2">
      <c r="A105" s="995" t="s">
        <v>125</v>
      </c>
      <c r="B105" s="995"/>
      <c r="C105" s="995"/>
      <c r="D105" s="244">
        <f t="shared" si="55"/>
        <v>2</v>
      </c>
      <c r="E105" s="33">
        <v>0</v>
      </c>
      <c r="F105" s="245">
        <v>2</v>
      </c>
      <c r="G105" s="33">
        <v>0</v>
      </c>
      <c r="H105" s="246">
        <v>0</v>
      </c>
      <c r="I105" s="246">
        <v>0</v>
      </c>
      <c r="J105" s="246">
        <v>0</v>
      </c>
      <c r="K105" s="246">
        <v>0</v>
      </c>
      <c r="L105" s="246">
        <v>0</v>
      </c>
      <c r="M105" s="245">
        <v>2</v>
      </c>
      <c r="N105" s="87">
        <v>0</v>
      </c>
      <c r="O105" s="34">
        <v>0</v>
      </c>
      <c r="P105" s="38">
        <v>2</v>
      </c>
      <c r="Q105" s="38">
        <v>0</v>
      </c>
      <c r="R105" s="38"/>
      <c r="S105" s="34"/>
      <c r="T105" s="225" t="str">
        <f t="shared" si="56"/>
        <v/>
      </c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8"/>
      <c r="AG105" s="8"/>
      <c r="BV105" s="3"/>
      <c r="BW105" s="3"/>
      <c r="CA105" s="31" t="str">
        <f t="shared" si="57"/>
        <v/>
      </c>
      <c r="CB105" s="31" t="str">
        <f t="shared" si="58"/>
        <v/>
      </c>
      <c r="CC105" s="31" t="str">
        <f t="shared" si="59"/>
        <v/>
      </c>
      <c r="CD105" s="31" t="str">
        <f t="shared" si="60"/>
        <v/>
      </c>
      <c r="CE105" s="31" t="str">
        <f t="shared" si="61"/>
        <v/>
      </c>
      <c r="CG105" s="32">
        <f t="shared" si="62"/>
        <v>0</v>
      </c>
      <c r="CH105" s="32">
        <f t="shared" si="63"/>
        <v>0</v>
      </c>
      <c r="CI105" s="32">
        <f t="shared" si="64"/>
        <v>0</v>
      </c>
      <c r="CJ105" s="32">
        <f t="shared" si="65"/>
        <v>0</v>
      </c>
      <c r="CK105" s="32">
        <f t="shared" si="66"/>
        <v>0</v>
      </c>
      <c r="CL105" s="13"/>
    </row>
    <row r="106" spans="1:90" ht="16.149999999999999" customHeight="1" x14ac:dyDescent="0.2">
      <c r="A106" s="995" t="s">
        <v>126</v>
      </c>
      <c r="B106" s="995"/>
      <c r="C106" s="995"/>
      <c r="D106" s="244">
        <f t="shared" si="55"/>
        <v>107</v>
      </c>
      <c r="E106" s="33">
        <v>50</v>
      </c>
      <c r="F106" s="245">
        <v>57</v>
      </c>
      <c r="G106" s="33">
        <v>0</v>
      </c>
      <c r="H106" s="246">
        <v>0</v>
      </c>
      <c r="I106" s="246">
        <v>0</v>
      </c>
      <c r="J106" s="246">
        <v>0</v>
      </c>
      <c r="K106" s="246">
        <v>13</v>
      </c>
      <c r="L106" s="246">
        <v>44</v>
      </c>
      <c r="M106" s="245">
        <v>50</v>
      </c>
      <c r="N106" s="87">
        <v>0</v>
      </c>
      <c r="O106" s="34">
        <v>0</v>
      </c>
      <c r="P106" s="38">
        <v>107</v>
      </c>
      <c r="Q106" s="38">
        <v>1</v>
      </c>
      <c r="R106" s="38"/>
      <c r="S106" s="34"/>
      <c r="T106" s="225" t="str">
        <f t="shared" si="56"/>
        <v/>
      </c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8"/>
      <c r="AG106" s="8"/>
      <c r="BV106" s="3"/>
      <c r="BW106" s="3"/>
      <c r="CA106" s="31" t="str">
        <f t="shared" si="57"/>
        <v/>
      </c>
      <c r="CB106" s="31" t="str">
        <f t="shared" si="58"/>
        <v/>
      </c>
      <c r="CC106" s="31" t="str">
        <f t="shared" si="59"/>
        <v/>
      </c>
      <c r="CD106" s="31" t="str">
        <f t="shared" si="60"/>
        <v/>
      </c>
      <c r="CE106" s="31" t="str">
        <f t="shared" si="61"/>
        <v/>
      </c>
      <c r="CG106" s="32">
        <f t="shared" si="62"/>
        <v>0</v>
      </c>
      <c r="CH106" s="32">
        <f t="shared" si="63"/>
        <v>0</v>
      </c>
      <c r="CI106" s="32">
        <f t="shared" si="64"/>
        <v>0</v>
      </c>
      <c r="CJ106" s="32">
        <f t="shared" si="65"/>
        <v>0</v>
      </c>
      <c r="CK106" s="32">
        <f t="shared" si="66"/>
        <v>0</v>
      </c>
      <c r="CL106" s="13"/>
    </row>
    <row r="107" spans="1:90" ht="16.149999999999999" customHeight="1" x14ac:dyDescent="0.2">
      <c r="A107" s="911" t="s">
        <v>127</v>
      </c>
      <c r="B107" s="911"/>
      <c r="C107" s="911"/>
      <c r="D107" s="250">
        <f t="shared" si="55"/>
        <v>0</v>
      </c>
      <c r="E107" s="33">
        <v>0</v>
      </c>
      <c r="F107" s="245">
        <v>0</v>
      </c>
      <c r="G107" s="33">
        <v>0</v>
      </c>
      <c r="H107" s="246">
        <v>0</v>
      </c>
      <c r="I107" s="246">
        <v>0</v>
      </c>
      <c r="J107" s="246">
        <v>0</v>
      </c>
      <c r="K107" s="246">
        <v>0</v>
      </c>
      <c r="L107" s="246">
        <v>0</v>
      </c>
      <c r="M107" s="245">
        <v>0</v>
      </c>
      <c r="N107" s="87">
        <v>0</v>
      </c>
      <c r="O107" s="34">
        <v>0</v>
      </c>
      <c r="P107" s="38">
        <v>0</v>
      </c>
      <c r="Q107" s="38">
        <v>0</v>
      </c>
      <c r="R107" s="38"/>
      <c r="S107" s="34"/>
      <c r="T107" s="225" t="str">
        <f t="shared" si="56"/>
        <v/>
      </c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8"/>
      <c r="AG107" s="8"/>
      <c r="BV107" s="3"/>
      <c r="BW107" s="3"/>
      <c r="CA107" s="31" t="str">
        <f t="shared" si="57"/>
        <v/>
      </c>
      <c r="CB107" s="31" t="str">
        <f t="shared" si="58"/>
        <v/>
      </c>
      <c r="CC107" s="31" t="str">
        <f t="shared" si="59"/>
        <v/>
      </c>
      <c r="CD107" s="31" t="str">
        <f t="shared" si="60"/>
        <v/>
      </c>
      <c r="CE107" s="31" t="str">
        <f t="shared" si="61"/>
        <v/>
      </c>
      <c r="CG107" s="32">
        <f t="shared" si="62"/>
        <v>0</v>
      </c>
      <c r="CH107" s="32">
        <f t="shared" si="63"/>
        <v>0</v>
      </c>
      <c r="CI107" s="32">
        <f t="shared" si="64"/>
        <v>0</v>
      </c>
      <c r="CJ107" s="32">
        <f t="shared" si="65"/>
        <v>0</v>
      </c>
      <c r="CK107" s="32">
        <f t="shared" si="66"/>
        <v>0</v>
      </c>
      <c r="CL107" s="13"/>
    </row>
    <row r="108" spans="1:90" ht="16.149999999999999" customHeight="1" x14ac:dyDescent="0.2">
      <c r="A108" s="911" t="s">
        <v>128</v>
      </c>
      <c r="B108" s="911"/>
      <c r="C108" s="911"/>
      <c r="D108" s="250">
        <f t="shared" si="55"/>
        <v>1</v>
      </c>
      <c r="E108" s="33">
        <v>0</v>
      </c>
      <c r="F108" s="245">
        <v>1</v>
      </c>
      <c r="G108" s="33">
        <v>1</v>
      </c>
      <c r="H108" s="246">
        <v>0</v>
      </c>
      <c r="I108" s="246">
        <v>0</v>
      </c>
      <c r="J108" s="246">
        <v>0</v>
      </c>
      <c r="K108" s="246">
        <v>0</v>
      </c>
      <c r="L108" s="246">
        <v>0</v>
      </c>
      <c r="M108" s="245">
        <v>0</v>
      </c>
      <c r="N108" s="87">
        <v>0</v>
      </c>
      <c r="O108" s="34">
        <v>0</v>
      </c>
      <c r="P108" s="38">
        <v>1</v>
      </c>
      <c r="Q108" s="38">
        <v>0</v>
      </c>
      <c r="R108" s="38"/>
      <c r="S108" s="34"/>
      <c r="T108" s="225" t="str">
        <f t="shared" si="56"/>
        <v/>
      </c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8"/>
      <c r="AG108" s="8"/>
      <c r="BV108" s="3"/>
      <c r="BW108" s="3"/>
      <c r="CA108" s="31" t="str">
        <f t="shared" si="57"/>
        <v/>
      </c>
      <c r="CB108" s="31" t="str">
        <f t="shared" si="58"/>
        <v/>
      </c>
      <c r="CC108" s="31" t="str">
        <f t="shared" si="59"/>
        <v/>
      </c>
      <c r="CD108" s="31" t="str">
        <f t="shared" si="60"/>
        <v/>
      </c>
      <c r="CE108" s="31" t="str">
        <f t="shared" si="61"/>
        <v/>
      </c>
      <c r="CG108" s="32">
        <f t="shared" si="62"/>
        <v>0</v>
      </c>
      <c r="CH108" s="32">
        <f t="shared" si="63"/>
        <v>0</v>
      </c>
      <c r="CI108" s="32">
        <f t="shared" si="64"/>
        <v>0</v>
      </c>
      <c r="CJ108" s="32">
        <f t="shared" si="65"/>
        <v>0</v>
      </c>
      <c r="CK108" s="32">
        <f t="shared" si="66"/>
        <v>0</v>
      </c>
      <c r="CL108" s="13"/>
    </row>
    <row r="109" spans="1:90" ht="16.149999999999999" customHeight="1" x14ac:dyDescent="0.2">
      <c r="A109" s="928" t="s">
        <v>129</v>
      </c>
      <c r="B109" s="929"/>
      <c r="C109" s="930"/>
      <c r="D109" s="254">
        <f t="shared" si="55"/>
        <v>0</v>
      </c>
      <c r="E109" s="33">
        <v>0</v>
      </c>
      <c r="F109" s="245">
        <v>0</v>
      </c>
      <c r="G109" s="255">
        <v>0</v>
      </c>
      <c r="H109" s="256">
        <v>0</v>
      </c>
      <c r="I109" s="256">
        <v>0</v>
      </c>
      <c r="J109" s="256">
        <v>0</v>
      </c>
      <c r="K109" s="256">
        <v>0</v>
      </c>
      <c r="L109" s="256">
        <v>0</v>
      </c>
      <c r="M109" s="257">
        <v>0</v>
      </c>
      <c r="N109" s="258">
        <v>0</v>
      </c>
      <c r="O109" s="259">
        <v>0</v>
      </c>
      <c r="P109" s="38">
        <v>0</v>
      </c>
      <c r="Q109" s="38">
        <v>0</v>
      </c>
      <c r="R109" s="38"/>
      <c r="S109" s="34"/>
      <c r="T109" s="225" t="str">
        <f t="shared" si="56"/>
        <v/>
      </c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8"/>
      <c r="AG109" s="8"/>
      <c r="BV109" s="3"/>
      <c r="BW109" s="3"/>
      <c r="CA109" s="31" t="str">
        <f t="shared" si="57"/>
        <v/>
      </c>
      <c r="CB109" s="31" t="str">
        <f t="shared" si="58"/>
        <v/>
      </c>
      <c r="CC109" s="31" t="str">
        <f t="shared" si="59"/>
        <v/>
      </c>
      <c r="CD109" s="31" t="str">
        <f t="shared" si="60"/>
        <v/>
      </c>
      <c r="CE109" s="31" t="str">
        <f t="shared" si="61"/>
        <v/>
      </c>
      <c r="CG109" s="32">
        <f t="shared" si="62"/>
        <v>0</v>
      </c>
      <c r="CH109" s="32">
        <f t="shared" si="63"/>
        <v>0</v>
      </c>
      <c r="CI109" s="32">
        <f t="shared" si="64"/>
        <v>0</v>
      </c>
      <c r="CJ109" s="32">
        <f t="shared" si="65"/>
        <v>0</v>
      </c>
      <c r="CK109" s="32">
        <f t="shared" si="66"/>
        <v>0</v>
      </c>
      <c r="CL109" s="13"/>
    </row>
    <row r="110" spans="1:90" ht="16.149999999999999" customHeight="1" x14ac:dyDescent="0.2">
      <c r="A110" s="995" t="s">
        <v>130</v>
      </c>
      <c r="B110" s="995"/>
      <c r="C110" s="995"/>
      <c r="D110" s="244">
        <f t="shared" si="55"/>
        <v>0</v>
      </c>
      <c r="E110" s="33">
        <v>0</v>
      </c>
      <c r="F110" s="245">
        <v>0</v>
      </c>
      <c r="G110" s="42">
        <v>0</v>
      </c>
      <c r="H110" s="260">
        <v>0</v>
      </c>
      <c r="I110" s="260">
        <v>0</v>
      </c>
      <c r="J110" s="260">
        <v>0</v>
      </c>
      <c r="K110" s="260">
        <v>0</v>
      </c>
      <c r="L110" s="260">
        <v>0</v>
      </c>
      <c r="M110" s="261">
        <v>0</v>
      </c>
      <c r="N110" s="262">
        <v>0</v>
      </c>
      <c r="O110" s="43">
        <v>0</v>
      </c>
      <c r="P110" s="38">
        <v>0</v>
      </c>
      <c r="Q110" s="38">
        <v>0</v>
      </c>
      <c r="R110" s="46"/>
      <c r="S110" s="34"/>
      <c r="T110" s="225" t="str">
        <f t="shared" si="56"/>
        <v/>
      </c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8"/>
      <c r="AG110" s="8"/>
      <c r="BV110" s="3"/>
      <c r="BW110" s="3"/>
      <c r="CA110" s="31" t="str">
        <f t="shared" si="57"/>
        <v/>
      </c>
      <c r="CB110" s="31" t="str">
        <f t="shared" si="58"/>
        <v/>
      </c>
      <c r="CC110" s="31" t="str">
        <f t="shared" si="59"/>
        <v/>
      </c>
      <c r="CD110" s="31" t="str">
        <f t="shared" si="60"/>
        <v/>
      </c>
      <c r="CE110" s="31" t="str">
        <f t="shared" si="61"/>
        <v/>
      </c>
      <c r="CG110" s="32">
        <f>IF(D110&lt;&gt;(E110+F110),1,0)</f>
        <v>0</v>
      </c>
      <c r="CH110" s="32">
        <f>IF(AND(D110&lt;&gt;0,P110=""),1,IF(D110&lt;P110,1,0))</f>
        <v>0</v>
      </c>
      <c r="CI110" s="32">
        <f>IF(M110&lt;Q110,1,0)</f>
        <v>0</v>
      </c>
      <c r="CJ110" s="32">
        <f>IF(AND(D110&lt;&gt;0,O110=""),1,IF(F110&lt;O110,1,0))</f>
        <v>0</v>
      </c>
      <c r="CK110" s="32">
        <f>IF(D110&lt;S110,1,0)</f>
        <v>0</v>
      </c>
      <c r="CL110" s="13"/>
    </row>
    <row r="111" spans="1:90" ht="16.149999999999999" customHeight="1" x14ac:dyDescent="0.2">
      <c r="A111" s="862" t="s">
        <v>4</v>
      </c>
      <c r="B111" s="900"/>
      <c r="C111" s="970"/>
      <c r="D111" s="263">
        <f t="shared" ref="D111:S111" si="67">SUM(D82:D110)</f>
        <v>1213</v>
      </c>
      <c r="E111" s="264">
        <f t="shared" si="67"/>
        <v>466</v>
      </c>
      <c r="F111" s="265">
        <f t="shared" si="67"/>
        <v>747</v>
      </c>
      <c r="G111" s="266">
        <f t="shared" si="67"/>
        <v>15</v>
      </c>
      <c r="H111" s="267">
        <f t="shared" si="67"/>
        <v>7</v>
      </c>
      <c r="I111" s="267">
        <f t="shared" si="67"/>
        <v>11</v>
      </c>
      <c r="J111" s="267">
        <f t="shared" si="67"/>
        <v>67</v>
      </c>
      <c r="K111" s="267">
        <f t="shared" si="67"/>
        <v>233</v>
      </c>
      <c r="L111" s="267">
        <f t="shared" si="67"/>
        <v>346</v>
      </c>
      <c r="M111" s="268">
        <f t="shared" si="67"/>
        <v>475</v>
      </c>
      <c r="N111" s="269">
        <f t="shared" si="67"/>
        <v>59</v>
      </c>
      <c r="O111" s="270">
        <f t="shared" si="67"/>
        <v>8</v>
      </c>
      <c r="P111" s="267">
        <f t="shared" si="67"/>
        <v>1213</v>
      </c>
      <c r="Q111" s="265">
        <f t="shared" si="67"/>
        <v>12</v>
      </c>
      <c r="R111" s="271">
        <f t="shared" si="67"/>
        <v>0</v>
      </c>
      <c r="S111" s="272">
        <f t="shared" si="67"/>
        <v>0</v>
      </c>
      <c r="T111" s="273" t="s">
        <v>131</v>
      </c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BV111" s="3"/>
      <c r="BW111" s="3"/>
      <c r="CG111" s="13"/>
      <c r="CH111" s="13"/>
      <c r="CI111" s="13"/>
      <c r="CJ111" s="13"/>
      <c r="CK111" s="13"/>
      <c r="CL111" s="13"/>
    </row>
    <row r="112" spans="1:90" ht="31.9" customHeight="1" x14ac:dyDescent="0.2">
      <c r="A112" s="236" t="s">
        <v>132</v>
      </c>
      <c r="B112" s="49"/>
      <c r="C112" s="49"/>
      <c r="D112" s="49"/>
      <c r="E112" s="49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BV112" s="3"/>
      <c r="BW112" s="3"/>
      <c r="CG112" s="13"/>
      <c r="CH112" s="13"/>
      <c r="CI112" s="13"/>
      <c r="CJ112" s="13"/>
      <c r="CK112" s="13"/>
      <c r="CL112" s="13"/>
    </row>
    <row r="113" spans="1:90" ht="16.149999999999999" customHeight="1" x14ac:dyDescent="0.2">
      <c r="A113" s="953" t="s">
        <v>133</v>
      </c>
      <c r="B113" s="954"/>
      <c r="C113" s="955"/>
      <c r="D113" s="894" t="s">
        <v>4</v>
      </c>
      <c r="E113" s="895"/>
      <c r="F113" s="896"/>
      <c r="G113" s="862" t="s">
        <v>56</v>
      </c>
      <c r="H113" s="900"/>
      <c r="I113" s="900"/>
      <c r="J113" s="900"/>
      <c r="K113" s="900"/>
      <c r="L113" s="900"/>
      <c r="M113" s="900"/>
      <c r="N113" s="901"/>
      <c r="O113" s="896" t="s">
        <v>6</v>
      </c>
      <c r="P113" s="859" t="s">
        <v>33</v>
      </c>
      <c r="Q113" s="859" t="s">
        <v>7</v>
      </c>
      <c r="R113" s="859" t="s">
        <v>98</v>
      </c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BV113" s="3"/>
      <c r="BW113" s="3"/>
      <c r="CG113" s="13"/>
      <c r="CH113" s="13"/>
      <c r="CI113" s="13"/>
      <c r="CJ113" s="13"/>
      <c r="CK113" s="13"/>
      <c r="CL113" s="13"/>
    </row>
    <row r="114" spans="1:90" ht="16.149999999999999" customHeight="1" x14ac:dyDescent="0.2">
      <c r="A114" s="956"/>
      <c r="B114" s="957"/>
      <c r="C114" s="958"/>
      <c r="D114" s="897"/>
      <c r="E114" s="898"/>
      <c r="F114" s="899"/>
      <c r="G114" s="1077" t="s">
        <v>100</v>
      </c>
      <c r="H114" s="1077" t="s">
        <v>101</v>
      </c>
      <c r="I114" s="1077" t="s">
        <v>102</v>
      </c>
      <c r="J114" s="1077" t="s">
        <v>18</v>
      </c>
      <c r="K114" s="1077" t="s">
        <v>19</v>
      </c>
      <c r="L114" s="1077" t="s">
        <v>20</v>
      </c>
      <c r="M114" s="1077" t="s">
        <v>21</v>
      </c>
      <c r="N114" s="1082" t="s">
        <v>22</v>
      </c>
      <c r="O114" s="902"/>
      <c r="P114" s="860"/>
      <c r="Q114" s="860"/>
      <c r="R114" s="860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BV114" s="3"/>
      <c r="BW114" s="3"/>
      <c r="CG114" s="13"/>
      <c r="CH114" s="13"/>
      <c r="CI114" s="13"/>
      <c r="CJ114" s="13"/>
      <c r="CK114" s="13"/>
      <c r="CL114" s="13"/>
    </row>
    <row r="115" spans="1:90" ht="16.149999999999999" customHeight="1" x14ac:dyDescent="0.2">
      <c r="A115" s="959"/>
      <c r="B115" s="960"/>
      <c r="C115" s="961"/>
      <c r="D115" s="599" t="s">
        <v>23</v>
      </c>
      <c r="E115" s="198" t="s">
        <v>24</v>
      </c>
      <c r="F115" s="175" t="s">
        <v>25</v>
      </c>
      <c r="G115" s="994"/>
      <c r="H115" s="994"/>
      <c r="I115" s="994"/>
      <c r="J115" s="994"/>
      <c r="K115" s="994"/>
      <c r="L115" s="994"/>
      <c r="M115" s="994"/>
      <c r="N115" s="1003"/>
      <c r="O115" s="899"/>
      <c r="P115" s="861"/>
      <c r="Q115" s="861"/>
      <c r="R115" s="861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BV115" s="3"/>
      <c r="BW115" s="3"/>
      <c r="CG115" s="13"/>
      <c r="CH115" s="13"/>
      <c r="CI115" s="13"/>
      <c r="CJ115" s="13"/>
      <c r="CK115" s="13"/>
      <c r="CL115" s="13"/>
    </row>
    <row r="116" spans="1:90" ht="16.149999999999999" customHeight="1" x14ac:dyDescent="0.2">
      <c r="A116" s="879" t="s">
        <v>134</v>
      </c>
      <c r="B116" s="880"/>
      <c r="C116" s="881"/>
      <c r="D116" s="275">
        <f t="shared" ref="D116:D121" si="68">SUM(G116:N116)</f>
        <v>0</v>
      </c>
      <c r="E116" s="276"/>
      <c r="F116" s="277"/>
      <c r="G116" s="24"/>
      <c r="H116" s="24"/>
      <c r="I116" s="24"/>
      <c r="J116" s="24"/>
      <c r="K116" s="24"/>
      <c r="L116" s="24"/>
      <c r="M116" s="24"/>
      <c r="N116" s="278"/>
      <c r="O116" s="62"/>
      <c r="P116" s="62"/>
      <c r="Q116" s="243"/>
      <c r="R116" s="243"/>
      <c r="S116" s="225" t="str">
        <f>CA116&amp;CB116&amp;CC116</f>
        <v/>
      </c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8"/>
      <c r="AF116" s="8"/>
      <c r="BV116" s="3"/>
      <c r="BW116" s="3"/>
      <c r="CA116" s="31" t="str">
        <f t="shared" ref="CA116:CA121" si="69">IF(CG116=1,"* La suma de los sexos NO DEBE ser diferente al Total. ","")</f>
        <v/>
      </c>
      <c r="CB116" s="31" t="str">
        <f t="shared" ref="CB116:CB121" si="70">IF(AND(D116&lt;&gt;0,P116=""),"* No olvide digitar la columna Beneficiarios (Digite CEROS si no tiene).",IF(D116&lt;P116,"* El número de Beneficiarios NO DEBE ser mayor que el total. ",""))</f>
        <v/>
      </c>
      <c r="CC116" s="31" t="str">
        <f>IF(AND(D116&lt;&gt;0,O116=""),"* Recuerde que las Embarazadas deben ser incluídas en el ingreso por rango Etario (Digite CEROS si no tiene). ",IF(F116&lt;O116,"* Las Embarazadas NO DEBEN ser mayor al total de Mujeres. ",""))</f>
        <v/>
      </c>
      <c r="CG116" s="32">
        <f>IF(D116&lt;&gt;(E116+F116),1,0)</f>
        <v>0</v>
      </c>
      <c r="CH116" s="32">
        <f>IF(AND(D116&lt;&gt;0,P116=""),1,IF(D116&lt;P116,1,0))</f>
        <v>0</v>
      </c>
      <c r="CI116" s="32">
        <f>IF(AND(D116&lt;&gt;0,O116=""),1,IF(F116&lt;O116,1,0))</f>
        <v>0</v>
      </c>
      <c r="CJ116" s="13"/>
      <c r="CK116" s="13"/>
      <c r="CL116" s="13"/>
    </row>
    <row r="117" spans="1:90" ht="16.149999999999999" customHeight="1" x14ac:dyDescent="0.2">
      <c r="A117" s="882" t="s">
        <v>135</v>
      </c>
      <c r="B117" s="883"/>
      <c r="C117" s="884"/>
      <c r="D117" s="247">
        <f>SUM(G117:N117)</f>
        <v>0</v>
      </c>
      <c r="E117" s="279"/>
      <c r="F117" s="280"/>
      <c r="G117" s="22"/>
      <c r="H117" s="22"/>
      <c r="I117" s="22"/>
      <c r="J117" s="22"/>
      <c r="K117" s="22"/>
      <c r="L117" s="22"/>
      <c r="M117" s="22"/>
      <c r="N117" s="281"/>
      <c r="O117" s="23"/>
      <c r="P117" s="23"/>
      <c r="Q117" s="28"/>
      <c r="R117" s="28"/>
      <c r="S117" s="225" t="str">
        <f t="shared" ref="S117:S121" si="71">CA117&amp;CB117&amp;CC117</f>
        <v/>
      </c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8"/>
      <c r="AF117" s="8"/>
      <c r="BV117" s="3"/>
      <c r="BW117" s="3"/>
      <c r="CA117" s="31" t="str">
        <f t="shared" si="69"/>
        <v/>
      </c>
      <c r="CB117" s="31" t="str">
        <f t="shared" si="70"/>
        <v/>
      </c>
      <c r="CC117" s="31" t="str">
        <f t="shared" ref="CC117:CC120" si="72">IF(AND(D117&lt;&gt;0,O117=""),"* Recuerde que las Embarazadas deben ser incluídas en el ingreso por rango Etario (Digite CEROS si no tiene). ",IF(F117&lt;O117,"* Las Embarazadas NO DEBEN ser mayor al total de Mujeres. ",""))</f>
        <v/>
      </c>
      <c r="CG117" s="32">
        <f t="shared" ref="CG117:CG121" si="73">IF(D117&lt;&gt;(E117+F117),1,0)</f>
        <v>0</v>
      </c>
      <c r="CH117" s="32">
        <f t="shared" ref="CH117:CH121" si="74">IF(AND(D117&lt;&gt;0,P117=""),1,IF(D117&lt;P117,1,0))</f>
        <v>0</v>
      </c>
      <c r="CI117" s="32">
        <f t="shared" ref="CI117:CI121" si="75">IF(AND(D117&lt;&gt;0,O117=""),1,IF(F117&lt;O117,1,0))</f>
        <v>0</v>
      </c>
      <c r="CJ117" s="13"/>
      <c r="CK117" s="13"/>
      <c r="CL117" s="13"/>
    </row>
    <row r="118" spans="1:90" ht="16.149999999999999" customHeight="1" x14ac:dyDescent="0.2">
      <c r="A118" s="928" t="s">
        <v>136</v>
      </c>
      <c r="B118" s="929"/>
      <c r="C118" s="930"/>
      <c r="D118" s="282">
        <f t="shared" si="68"/>
        <v>0</v>
      </c>
      <c r="E118" s="279"/>
      <c r="F118" s="280"/>
      <c r="G118" s="22"/>
      <c r="H118" s="22"/>
      <c r="I118" s="22"/>
      <c r="J118" s="22"/>
      <c r="K118" s="22"/>
      <c r="L118" s="22"/>
      <c r="M118" s="22"/>
      <c r="N118" s="281"/>
      <c r="O118" s="23"/>
      <c r="P118" s="23"/>
      <c r="Q118" s="28"/>
      <c r="R118" s="28"/>
      <c r="S118" s="225" t="str">
        <f t="shared" si="71"/>
        <v/>
      </c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8"/>
      <c r="AF118" s="8"/>
      <c r="BV118" s="3"/>
      <c r="BW118" s="3"/>
      <c r="CA118" s="31" t="str">
        <f t="shared" si="69"/>
        <v/>
      </c>
      <c r="CB118" s="31" t="str">
        <f t="shared" si="70"/>
        <v/>
      </c>
      <c r="CC118" s="31" t="str">
        <f t="shared" si="72"/>
        <v/>
      </c>
      <c r="CG118" s="32">
        <f t="shared" si="73"/>
        <v>0</v>
      </c>
      <c r="CH118" s="32">
        <f t="shared" si="74"/>
        <v>0</v>
      </c>
      <c r="CI118" s="32">
        <f t="shared" si="75"/>
        <v>0</v>
      </c>
      <c r="CJ118" s="13"/>
      <c r="CK118" s="13"/>
      <c r="CL118" s="13"/>
    </row>
    <row r="119" spans="1:90" ht="16.149999999999999" customHeight="1" x14ac:dyDescent="0.2">
      <c r="A119" s="928" t="s">
        <v>137</v>
      </c>
      <c r="B119" s="929"/>
      <c r="C119" s="930"/>
      <c r="D119" s="282">
        <f t="shared" si="68"/>
        <v>0</v>
      </c>
      <c r="E119" s="279"/>
      <c r="F119" s="280"/>
      <c r="G119" s="22"/>
      <c r="H119" s="22"/>
      <c r="I119" s="22"/>
      <c r="J119" s="22"/>
      <c r="K119" s="22"/>
      <c r="L119" s="22"/>
      <c r="M119" s="22"/>
      <c r="N119" s="281"/>
      <c r="O119" s="23"/>
      <c r="P119" s="23"/>
      <c r="Q119" s="28"/>
      <c r="R119" s="28"/>
      <c r="S119" s="225" t="str">
        <f t="shared" si="71"/>
        <v/>
      </c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8"/>
      <c r="AF119" s="8"/>
      <c r="BV119" s="3"/>
      <c r="BW119" s="3"/>
      <c r="CA119" s="31" t="str">
        <f t="shared" si="69"/>
        <v/>
      </c>
      <c r="CB119" s="31" t="str">
        <f t="shared" si="70"/>
        <v/>
      </c>
      <c r="CC119" s="31" t="str">
        <f t="shared" si="72"/>
        <v/>
      </c>
      <c r="CG119" s="32">
        <f t="shared" si="73"/>
        <v>0</v>
      </c>
      <c r="CH119" s="32">
        <f t="shared" si="74"/>
        <v>0</v>
      </c>
      <c r="CI119" s="32">
        <f t="shared" si="75"/>
        <v>0</v>
      </c>
      <c r="CJ119" s="13"/>
      <c r="CK119" s="13"/>
      <c r="CL119" s="13"/>
    </row>
    <row r="120" spans="1:90" ht="16.149999999999999" customHeight="1" x14ac:dyDescent="0.2">
      <c r="A120" s="928" t="s">
        <v>138</v>
      </c>
      <c r="B120" s="929"/>
      <c r="C120" s="930"/>
      <c r="D120" s="282">
        <f t="shared" si="68"/>
        <v>0</v>
      </c>
      <c r="E120" s="279"/>
      <c r="F120" s="280"/>
      <c r="G120" s="22"/>
      <c r="H120" s="22"/>
      <c r="I120" s="22"/>
      <c r="J120" s="22"/>
      <c r="K120" s="22"/>
      <c r="L120" s="22"/>
      <c r="M120" s="22"/>
      <c r="N120" s="281"/>
      <c r="O120" s="23"/>
      <c r="P120" s="23"/>
      <c r="Q120" s="28"/>
      <c r="R120" s="28"/>
      <c r="S120" s="225" t="str">
        <f t="shared" si="71"/>
        <v/>
      </c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8"/>
      <c r="AF120" s="8"/>
      <c r="BV120" s="3"/>
      <c r="BW120" s="3"/>
      <c r="CA120" s="31" t="str">
        <f t="shared" si="69"/>
        <v/>
      </c>
      <c r="CB120" s="31" t="str">
        <f t="shared" si="70"/>
        <v/>
      </c>
      <c r="CC120" s="31" t="str">
        <f t="shared" si="72"/>
        <v/>
      </c>
      <c r="CG120" s="32">
        <f t="shared" si="73"/>
        <v>0</v>
      </c>
      <c r="CH120" s="32">
        <f t="shared" si="74"/>
        <v>0</v>
      </c>
      <c r="CI120" s="32">
        <f t="shared" si="75"/>
        <v>0</v>
      </c>
      <c r="CJ120" s="13"/>
      <c r="CK120" s="13"/>
      <c r="CL120" s="13"/>
    </row>
    <row r="121" spans="1:90" ht="16.149999999999999" customHeight="1" x14ac:dyDescent="0.2">
      <c r="A121" s="882" t="s">
        <v>139</v>
      </c>
      <c r="B121" s="883"/>
      <c r="C121" s="884"/>
      <c r="D121" s="247">
        <f t="shared" si="68"/>
        <v>0</v>
      </c>
      <c r="E121" s="283"/>
      <c r="F121" s="280"/>
      <c r="G121" s="33"/>
      <c r="H121" s="33"/>
      <c r="I121" s="33"/>
      <c r="J121" s="33"/>
      <c r="K121" s="33"/>
      <c r="L121" s="33"/>
      <c r="M121" s="33"/>
      <c r="N121" s="284"/>
      <c r="O121" s="34"/>
      <c r="P121" s="34"/>
      <c r="Q121" s="38"/>
      <c r="R121" s="285"/>
      <c r="S121" s="225" t="str">
        <f t="shared" si="71"/>
        <v/>
      </c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8"/>
      <c r="AF121" s="8"/>
      <c r="BV121" s="3"/>
      <c r="BW121" s="3"/>
      <c r="CA121" s="31" t="str">
        <f t="shared" si="69"/>
        <v/>
      </c>
      <c r="CB121" s="31" t="str">
        <f t="shared" si="70"/>
        <v/>
      </c>
      <c r="CC121" s="31" t="str">
        <f>IF(AND(D121&lt;&gt;0,O121=""),"* Recuerde que las Embarazadas deben ser incluídas en el ingreso por rango Etario (Digite CEROS si no tiene). ",IF(F121&lt;O121,"* Las Embarazadas NO DEBEN ser mayor al total de Mujeres. ",""))</f>
        <v/>
      </c>
      <c r="CG121" s="32">
        <f t="shared" si="73"/>
        <v>0</v>
      </c>
      <c r="CH121" s="32">
        <f t="shared" si="74"/>
        <v>0</v>
      </c>
      <c r="CI121" s="32">
        <f t="shared" si="75"/>
        <v>0</v>
      </c>
      <c r="CJ121" s="13"/>
      <c r="CK121" s="13"/>
      <c r="CL121" s="13"/>
    </row>
    <row r="122" spans="1:90" ht="16.149999999999999" customHeight="1" x14ac:dyDescent="0.2">
      <c r="A122" s="862" t="s">
        <v>4</v>
      </c>
      <c r="B122" s="900"/>
      <c r="C122" s="970"/>
      <c r="D122" s="263">
        <f t="shared" ref="D122:R122" si="76">SUM(D116:D121)</f>
        <v>0</v>
      </c>
      <c r="E122" s="263">
        <f t="shared" si="76"/>
        <v>0</v>
      </c>
      <c r="F122" s="272">
        <f t="shared" si="76"/>
        <v>0</v>
      </c>
      <c r="G122" s="266">
        <f t="shared" si="76"/>
        <v>0</v>
      </c>
      <c r="H122" s="266">
        <f t="shared" si="76"/>
        <v>0</v>
      </c>
      <c r="I122" s="266">
        <f t="shared" si="76"/>
        <v>0</v>
      </c>
      <c r="J122" s="266">
        <f t="shared" si="76"/>
        <v>0</v>
      </c>
      <c r="K122" s="266">
        <f t="shared" si="76"/>
        <v>0</v>
      </c>
      <c r="L122" s="266">
        <f t="shared" si="76"/>
        <v>0</v>
      </c>
      <c r="M122" s="266">
        <f t="shared" si="76"/>
        <v>0</v>
      </c>
      <c r="N122" s="286">
        <f t="shared" si="76"/>
        <v>0</v>
      </c>
      <c r="O122" s="270">
        <f t="shared" si="76"/>
        <v>0</v>
      </c>
      <c r="P122" s="272">
        <f t="shared" si="76"/>
        <v>0</v>
      </c>
      <c r="Q122" s="265">
        <f t="shared" si="76"/>
        <v>0</v>
      </c>
      <c r="R122" s="287">
        <f t="shared" si="76"/>
        <v>0</v>
      </c>
      <c r="S122" s="8" t="s">
        <v>131</v>
      </c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BV122" s="3"/>
      <c r="BW122" s="3"/>
      <c r="CG122" s="13"/>
      <c r="CH122" s="13"/>
      <c r="CI122" s="13"/>
      <c r="CJ122" s="13"/>
      <c r="CK122" s="13"/>
      <c r="CL122" s="13"/>
    </row>
    <row r="123" spans="1:90" ht="31.9" customHeight="1" x14ac:dyDescent="0.2">
      <c r="A123" s="122" t="s">
        <v>140</v>
      </c>
      <c r="B123" s="123"/>
      <c r="C123" s="123"/>
      <c r="D123" s="123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30"/>
      <c r="R123" s="49"/>
      <c r="S123" s="8"/>
      <c r="T123" s="8"/>
      <c r="U123" s="8"/>
      <c r="V123" s="8"/>
      <c r="W123" s="8"/>
      <c r="X123" s="288"/>
      <c r="Y123" s="8"/>
      <c r="Z123" s="8"/>
      <c r="AA123" s="8"/>
      <c r="AB123" s="8"/>
      <c r="AC123" s="8"/>
      <c r="AD123" s="8"/>
      <c r="AE123" s="8"/>
      <c r="AF123" s="8"/>
      <c r="BV123" s="3"/>
      <c r="BW123" s="3"/>
      <c r="CG123" s="13"/>
      <c r="CH123" s="13"/>
      <c r="CI123" s="13"/>
      <c r="CJ123" s="13"/>
      <c r="CK123" s="13"/>
      <c r="CL123" s="13"/>
    </row>
    <row r="124" spans="1:90" ht="16.149999999999999" customHeight="1" x14ac:dyDescent="0.2">
      <c r="A124" s="885" t="s">
        <v>141</v>
      </c>
      <c r="B124" s="886"/>
      <c r="C124" s="887"/>
      <c r="D124" s="894" t="s">
        <v>4</v>
      </c>
      <c r="E124" s="895"/>
      <c r="F124" s="896"/>
      <c r="G124" s="862" t="s">
        <v>56</v>
      </c>
      <c r="H124" s="900"/>
      <c r="I124" s="900"/>
      <c r="J124" s="900"/>
      <c r="K124" s="900"/>
      <c r="L124" s="901"/>
      <c r="M124" s="896" t="s">
        <v>34</v>
      </c>
      <c r="N124" s="955" t="s">
        <v>8</v>
      </c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BV124" s="3"/>
      <c r="BW124" s="3"/>
      <c r="CG124" s="13"/>
      <c r="CH124" s="13"/>
      <c r="CI124" s="13"/>
      <c r="CJ124" s="13"/>
      <c r="CK124" s="13"/>
      <c r="CL124" s="13"/>
    </row>
    <row r="125" spans="1:90" ht="16.149999999999999" customHeight="1" x14ac:dyDescent="0.2">
      <c r="A125" s="888"/>
      <c r="B125" s="889"/>
      <c r="C125" s="890"/>
      <c r="D125" s="980"/>
      <c r="E125" s="981"/>
      <c r="F125" s="902"/>
      <c r="G125" s="982" t="s">
        <v>20</v>
      </c>
      <c r="H125" s="983"/>
      <c r="I125" s="982" t="s">
        <v>21</v>
      </c>
      <c r="J125" s="983"/>
      <c r="K125" s="982" t="s">
        <v>22</v>
      </c>
      <c r="L125" s="984"/>
      <c r="M125" s="902"/>
      <c r="N125" s="95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BV125" s="3"/>
      <c r="BW125" s="3"/>
      <c r="CG125" s="13"/>
      <c r="CH125" s="13"/>
      <c r="CI125" s="13"/>
      <c r="CJ125" s="13"/>
      <c r="CK125" s="13"/>
      <c r="CL125" s="13"/>
    </row>
    <row r="126" spans="1:90" ht="16.149999999999999" customHeight="1" x14ac:dyDescent="0.2">
      <c r="A126" s="891"/>
      <c r="B126" s="892"/>
      <c r="C126" s="893"/>
      <c r="D126" s="223" t="s">
        <v>23</v>
      </c>
      <c r="E126" s="602" t="s">
        <v>24</v>
      </c>
      <c r="F126" s="175" t="s">
        <v>25</v>
      </c>
      <c r="G126" s="50" t="s">
        <v>24</v>
      </c>
      <c r="H126" s="601" t="s">
        <v>25</v>
      </c>
      <c r="I126" s="590" t="s">
        <v>24</v>
      </c>
      <c r="J126" s="601" t="s">
        <v>25</v>
      </c>
      <c r="K126" s="590" t="s">
        <v>24</v>
      </c>
      <c r="L126" s="595" t="s">
        <v>25</v>
      </c>
      <c r="M126" s="899"/>
      <c r="N126" s="961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BV126" s="3"/>
      <c r="BW126" s="3"/>
      <c r="CG126" s="13"/>
      <c r="CH126" s="13"/>
      <c r="CI126" s="13"/>
      <c r="CJ126" s="13"/>
      <c r="CK126" s="13"/>
      <c r="CL126" s="13"/>
    </row>
    <row r="127" spans="1:90" ht="16.149999999999999" customHeight="1" x14ac:dyDescent="0.2">
      <c r="A127" s="859" t="s">
        <v>142</v>
      </c>
      <c r="B127" s="988" t="s">
        <v>143</v>
      </c>
      <c r="C127" s="989"/>
      <c r="D127" s="290">
        <f>SUM(E127+F127)</f>
        <v>0</v>
      </c>
      <c r="E127" s="291"/>
      <c r="F127" s="292">
        <f>SUM(+J127+L127)</f>
        <v>0</v>
      </c>
      <c r="G127" s="293"/>
      <c r="H127" s="294"/>
      <c r="I127" s="295"/>
      <c r="J127" s="62"/>
      <c r="K127" s="295"/>
      <c r="L127" s="64"/>
      <c r="M127" s="62"/>
      <c r="N127" s="296"/>
      <c r="O127" s="225" t="str">
        <f>CA127</f>
        <v/>
      </c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8"/>
      <c r="AB127" s="8"/>
      <c r="BV127" s="3"/>
      <c r="BW127" s="3"/>
      <c r="CA127" s="31" t="str">
        <f>IF(CG127=1,"* El número de actividades en usuarios en situacion de discapacidad NO DEBE ser mayor al total. ","")</f>
        <v/>
      </c>
      <c r="CG127" s="32">
        <f>IF(F127&lt;N127,1,0)</f>
        <v>0</v>
      </c>
      <c r="CH127" s="13"/>
      <c r="CI127" s="13"/>
      <c r="CJ127" s="13"/>
      <c r="CK127" s="13"/>
      <c r="CL127" s="13"/>
    </row>
    <row r="128" spans="1:90" ht="16.149999999999999" customHeight="1" x14ac:dyDescent="0.2">
      <c r="A128" s="860"/>
      <c r="B128" s="928" t="s">
        <v>80</v>
      </c>
      <c r="C128" s="930"/>
      <c r="D128" s="250">
        <f>SUM(E128+F128)</f>
        <v>0</v>
      </c>
      <c r="E128" s="297"/>
      <c r="F128" s="298">
        <f t="shared" ref="F128:F129" si="77">SUM(+J128+L128)</f>
        <v>0</v>
      </c>
      <c r="G128" s="75"/>
      <c r="H128" s="299"/>
      <c r="I128" s="300"/>
      <c r="J128" s="23"/>
      <c r="K128" s="300"/>
      <c r="L128" s="73"/>
      <c r="M128" s="23"/>
      <c r="N128" s="25"/>
      <c r="O128" s="225" t="str">
        <f t="shared" ref="O128:O155" si="78">CA128</f>
        <v/>
      </c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8"/>
      <c r="AB128" s="8"/>
      <c r="BV128" s="3"/>
      <c r="BW128" s="3"/>
      <c r="CA128" s="31" t="str">
        <f t="shared" ref="CA128:CA155" si="79">IF(CG128=1,"* El número de actividades en usuarios en situacion de discapacidad NO DEBE ser mayor al total. ","")</f>
        <v/>
      </c>
      <c r="CG128" s="32">
        <f t="shared" ref="CG128:CG136" si="80">IF(F128&lt;N128,1,0)</f>
        <v>0</v>
      </c>
      <c r="CH128" s="13"/>
      <c r="CI128" s="13"/>
      <c r="CJ128" s="13"/>
      <c r="CK128" s="13"/>
      <c r="CL128" s="13"/>
    </row>
    <row r="129" spans="1:90" ht="16.149999999999999" customHeight="1" x14ac:dyDescent="0.2">
      <c r="A129" s="860"/>
      <c r="B129" s="990" t="s">
        <v>124</v>
      </c>
      <c r="C129" s="991"/>
      <c r="D129" s="301">
        <f>SUM(E129+F129)</f>
        <v>0</v>
      </c>
      <c r="E129" s="302"/>
      <c r="F129" s="303">
        <f t="shared" si="77"/>
        <v>0</v>
      </c>
      <c r="G129" s="304"/>
      <c r="H129" s="305"/>
      <c r="I129" s="306"/>
      <c r="J129" s="307"/>
      <c r="K129" s="306"/>
      <c r="L129" s="308"/>
      <c r="M129" s="307"/>
      <c r="N129" s="309"/>
      <c r="O129" s="225" t="str">
        <f t="shared" si="78"/>
        <v/>
      </c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8"/>
      <c r="AB129" s="8"/>
      <c r="BV129" s="3"/>
      <c r="BW129" s="3"/>
      <c r="CA129" s="31" t="str">
        <f t="shared" si="79"/>
        <v/>
      </c>
      <c r="CG129" s="32">
        <f t="shared" si="80"/>
        <v>0</v>
      </c>
      <c r="CH129" s="13"/>
      <c r="CI129" s="13"/>
      <c r="CJ129" s="13"/>
      <c r="CK129" s="13"/>
      <c r="CL129" s="13"/>
    </row>
    <row r="130" spans="1:90" ht="16.149999999999999" customHeight="1" x14ac:dyDescent="0.2">
      <c r="A130" s="860"/>
      <c r="B130" s="859" t="s">
        <v>144</v>
      </c>
      <c r="C130" s="310" t="s">
        <v>4</v>
      </c>
      <c r="D130" s="311">
        <f t="shared" ref="D130:D140" si="81">E130+F130</f>
        <v>0</v>
      </c>
      <c r="E130" s="302"/>
      <c r="F130" s="303">
        <f>SUM(F131:F136)</f>
        <v>0</v>
      </c>
      <c r="G130" s="172"/>
      <c r="H130" s="312"/>
      <c r="I130" s="313"/>
      <c r="J130" s="120">
        <f>SUM(J131:J136)</f>
        <v>0</v>
      </c>
      <c r="K130" s="313"/>
      <c r="L130" s="314">
        <f>SUM(L131:L136)</f>
        <v>0</v>
      </c>
      <c r="M130" s="120">
        <f>SUM(M131:M136)</f>
        <v>0</v>
      </c>
      <c r="N130" s="315">
        <f>SUM(N131:N136)</f>
        <v>0</v>
      </c>
      <c r="O130" s="225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BV130" s="3"/>
      <c r="BW130" s="3"/>
      <c r="CA130" s="31"/>
      <c r="CG130" s="32"/>
      <c r="CH130" s="13"/>
      <c r="CI130" s="13"/>
      <c r="CJ130" s="13"/>
      <c r="CK130" s="13"/>
      <c r="CL130" s="13"/>
    </row>
    <row r="131" spans="1:90" ht="16.149999999999999" customHeight="1" x14ac:dyDescent="0.2">
      <c r="A131" s="860"/>
      <c r="B131" s="860"/>
      <c r="C131" s="316" t="s">
        <v>145</v>
      </c>
      <c r="D131" s="317">
        <f t="shared" si="81"/>
        <v>0</v>
      </c>
      <c r="E131" s="291"/>
      <c r="F131" s="292">
        <f t="shared" ref="F131:F136" si="82">SUM(H131+J131+L131)</f>
        <v>0</v>
      </c>
      <c r="G131" s="75"/>
      <c r="H131" s="299"/>
      <c r="I131" s="300"/>
      <c r="J131" s="23"/>
      <c r="K131" s="300"/>
      <c r="L131" s="73"/>
      <c r="M131" s="23"/>
      <c r="N131" s="25"/>
      <c r="O131" s="225" t="str">
        <f t="shared" si="78"/>
        <v/>
      </c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8"/>
      <c r="AB131" s="8"/>
      <c r="BV131" s="3"/>
      <c r="BW131" s="3"/>
      <c r="CA131" s="31" t="str">
        <f t="shared" si="79"/>
        <v/>
      </c>
      <c r="CG131" s="32">
        <f t="shared" si="80"/>
        <v>0</v>
      </c>
      <c r="CH131" s="13"/>
      <c r="CI131" s="13"/>
      <c r="CJ131" s="13"/>
      <c r="CK131" s="13"/>
      <c r="CL131" s="13"/>
    </row>
    <row r="132" spans="1:90" ht="16.149999999999999" customHeight="1" x14ac:dyDescent="0.2">
      <c r="A132" s="860"/>
      <c r="B132" s="860"/>
      <c r="C132" s="318" t="s">
        <v>146</v>
      </c>
      <c r="D132" s="319">
        <f t="shared" si="81"/>
        <v>0</v>
      </c>
      <c r="E132" s="297"/>
      <c r="F132" s="298">
        <f t="shared" si="82"/>
        <v>0</v>
      </c>
      <c r="G132" s="98"/>
      <c r="H132" s="149"/>
      <c r="I132" s="300"/>
      <c r="J132" s="23"/>
      <c r="K132" s="300"/>
      <c r="L132" s="73"/>
      <c r="M132" s="23"/>
      <c r="N132" s="25"/>
      <c r="O132" s="225" t="str">
        <f t="shared" si="78"/>
        <v/>
      </c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8"/>
      <c r="AB132" s="8"/>
      <c r="BV132" s="3"/>
      <c r="BW132" s="3"/>
      <c r="CA132" s="31" t="str">
        <f t="shared" si="79"/>
        <v/>
      </c>
      <c r="CG132" s="32">
        <f t="shared" si="80"/>
        <v>0</v>
      </c>
      <c r="CH132" s="13"/>
      <c r="CI132" s="13"/>
      <c r="CJ132" s="13"/>
      <c r="CK132" s="13"/>
      <c r="CL132" s="13"/>
    </row>
    <row r="133" spans="1:90" ht="16.149999999999999" customHeight="1" x14ac:dyDescent="0.2">
      <c r="A133" s="860"/>
      <c r="B133" s="860"/>
      <c r="C133" s="320" t="s">
        <v>147</v>
      </c>
      <c r="D133" s="319">
        <f t="shared" si="81"/>
        <v>0</v>
      </c>
      <c r="E133" s="297"/>
      <c r="F133" s="298">
        <f>+J133+L133</f>
        <v>0</v>
      </c>
      <c r="G133" s="75"/>
      <c r="H133" s="299"/>
      <c r="I133" s="300"/>
      <c r="J133" s="23"/>
      <c r="K133" s="300"/>
      <c r="L133" s="73"/>
      <c r="M133" s="23"/>
      <c r="N133" s="25"/>
      <c r="O133" s="225" t="str">
        <f t="shared" si="78"/>
        <v/>
      </c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8"/>
      <c r="AB133" s="8"/>
      <c r="BV133" s="3"/>
      <c r="BW133" s="3"/>
      <c r="CA133" s="31" t="str">
        <f t="shared" si="79"/>
        <v/>
      </c>
      <c r="CG133" s="32">
        <f t="shared" si="80"/>
        <v>0</v>
      </c>
      <c r="CH133" s="13"/>
      <c r="CI133" s="13"/>
      <c r="CJ133" s="13"/>
      <c r="CK133" s="13"/>
      <c r="CL133" s="13"/>
    </row>
    <row r="134" spans="1:90" ht="16.149999999999999" customHeight="1" x14ac:dyDescent="0.2">
      <c r="A134" s="860"/>
      <c r="B134" s="860"/>
      <c r="C134" s="316" t="s">
        <v>148</v>
      </c>
      <c r="D134" s="319">
        <f t="shared" si="81"/>
        <v>0</v>
      </c>
      <c r="E134" s="297"/>
      <c r="F134" s="298">
        <f t="shared" si="82"/>
        <v>0</v>
      </c>
      <c r="G134" s="75"/>
      <c r="H134" s="299"/>
      <c r="I134" s="300"/>
      <c r="J134" s="23"/>
      <c r="K134" s="300"/>
      <c r="L134" s="73"/>
      <c r="M134" s="23"/>
      <c r="N134" s="25"/>
      <c r="O134" s="225" t="str">
        <f t="shared" si="78"/>
        <v/>
      </c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8"/>
      <c r="AB134" s="8"/>
      <c r="BV134" s="3"/>
      <c r="BW134" s="3"/>
      <c r="CA134" s="31" t="str">
        <f t="shared" si="79"/>
        <v/>
      </c>
      <c r="CG134" s="32">
        <f t="shared" si="80"/>
        <v>0</v>
      </c>
      <c r="CH134" s="13"/>
      <c r="CI134" s="13"/>
      <c r="CJ134" s="13"/>
      <c r="CK134" s="13"/>
      <c r="CL134" s="13"/>
    </row>
    <row r="135" spans="1:90" ht="16.149999999999999" customHeight="1" x14ac:dyDescent="0.2">
      <c r="A135" s="860"/>
      <c r="B135" s="860"/>
      <c r="C135" s="318" t="s">
        <v>149</v>
      </c>
      <c r="D135" s="319">
        <f t="shared" si="81"/>
        <v>0</v>
      </c>
      <c r="E135" s="297"/>
      <c r="F135" s="298">
        <f t="shared" si="82"/>
        <v>0</v>
      </c>
      <c r="G135" s="98"/>
      <c r="H135" s="149"/>
      <c r="I135" s="300"/>
      <c r="J135" s="23"/>
      <c r="K135" s="300"/>
      <c r="L135" s="73"/>
      <c r="M135" s="321"/>
      <c r="N135" s="25"/>
      <c r="O135" s="225" t="str">
        <f t="shared" si="78"/>
        <v/>
      </c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8"/>
      <c r="AB135" s="8"/>
      <c r="BV135" s="3"/>
      <c r="BW135" s="3"/>
      <c r="CA135" s="31" t="str">
        <f t="shared" si="79"/>
        <v/>
      </c>
      <c r="CG135" s="32">
        <f t="shared" si="80"/>
        <v>0</v>
      </c>
      <c r="CH135" s="13"/>
      <c r="CI135" s="13"/>
      <c r="CJ135" s="13"/>
      <c r="CK135" s="13"/>
      <c r="CL135" s="13"/>
    </row>
    <row r="136" spans="1:90" ht="16.149999999999999" customHeight="1" x14ac:dyDescent="0.2">
      <c r="A136" s="861"/>
      <c r="B136" s="861"/>
      <c r="C136" s="316" t="s">
        <v>150</v>
      </c>
      <c r="D136" s="322">
        <f t="shared" si="81"/>
        <v>0</v>
      </c>
      <c r="E136" s="323"/>
      <c r="F136" s="324">
        <f t="shared" si="82"/>
        <v>0</v>
      </c>
      <c r="G136" s="75"/>
      <c r="H136" s="325"/>
      <c r="I136" s="306"/>
      <c r="J136" s="114"/>
      <c r="K136" s="306"/>
      <c r="L136" s="117"/>
      <c r="M136" s="114"/>
      <c r="N136" s="326"/>
      <c r="O136" s="225" t="str">
        <f t="shared" si="78"/>
        <v/>
      </c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8"/>
      <c r="AB136" s="8"/>
      <c r="BV136" s="3"/>
      <c r="BW136" s="3"/>
      <c r="CA136" s="31" t="str">
        <f t="shared" si="79"/>
        <v/>
      </c>
      <c r="CG136" s="32">
        <f t="shared" si="80"/>
        <v>0</v>
      </c>
      <c r="CH136" s="13"/>
      <c r="CI136" s="13"/>
      <c r="CJ136" s="13"/>
      <c r="CK136" s="13"/>
      <c r="CL136" s="13"/>
    </row>
    <row r="137" spans="1:90" ht="16.149999999999999" customHeight="1" x14ac:dyDescent="0.2">
      <c r="A137" s="859" t="s">
        <v>151</v>
      </c>
      <c r="B137" s="859" t="s">
        <v>152</v>
      </c>
      <c r="C137" s="327" t="s">
        <v>80</v>
      </c>
      <c r="D137" s="328">
        <f t="shared" si="81"/>
        <v>0</v>
      </c>
      <c r="E137" s="290">
        <f>+I137+K137</f>
        <v>0</v>
      </c>
      <c r="F137" s="291"/>
      <c r="G137" s="293"/>
      <c r="H137" s="294"/>
      <c r="I137" s="24"/>
      <c r="J137" s="329"/>
      <c r="K137" s="24"/>
      <c r="L137" s="330"/>
      <c r="M137" s="62"/>
      <c r="N137" s="62"/>
      <c r="O137" s="225" t="str">
        <f t="shared" si="78"/>
        <v/>
      </c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8"/>
      <c r="AB137" s="8"/>
      <c r="BV137" s="3"/>
      <c r="BW137" s="3"/>
      <c r="CA137" s="31" t="str">
        <f t="shared" si="79"/>
        <v/>
      </c>
      <c r="CG137" s="32">
        <f>IF(E137&lt;N137,1,0)</f>
        <v>0</v>
      </c>
      <c r="CH137" s="13"/>
      <c r="CI137" s="13"/>
      <c r="CJ137" s="13"/>
      <c r="CK137" s="13"/>
      <c r="CL137" s="13"/>
    </row>
    <row r="138" spans="1:90" ht="16.149999999999999" customHeight="1" x14ac:dyDescent="0.2">
      <c r="A138" s="860"/>
      <c r="B138" s="860"/>
      <c r="C138" s="318" t="s">
        <v>153</v>
      </c>
      <c r="D138" s="331">
        <f t="shared" si="81"/>
        <v>0</v>
      </c>
      <c r="E138" s="250">
        <f>+I138+K138</f>
        <v>0</v>
      </c>
      <c r="F138" s="297"/>
      <c r="G138" s="98"/>
      <c r="H138" s="149"/>
      <c r="I138" s="22"/>
      <c r="J138" s="332"/>
      <c r="K138" s="22"/>
      <c r="L138" s="333"/>
      <c r="M138" s="34"/>
      <c r="N138" s="23"/>
      <c r="O138" s="225" t="str">
        <f t="shared" si="78"/>
        <v/>
      </c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BV138" s="3"/>
      <c r="BW138" s="3"/>
      <c r="CA138" s="31" t="str">
        <f t="shared" si="79"/>
        <v/>
      </c>
      <c r="CG138" s="32">
        <f t="shared" ref="CG138:CG140" si="83">IF(E138&lt;N138,1,0)</f>
        <v>0</v>
      </c>
      <c r="CH138" s="13"/>
      <c r="CI138" s="13"/>
      <c r="CJ138" s="13"/>
      <c r="CK138" s="13"/>
      <c r="CL138" s="13"/>
    </row>
    <row r="139" spans="1:90" ht="16.149999999999999" customHeight="1" x14ac:dyDescent="0.2">
      <c r="A139" s="860"/>
      <c r="B139" s="860"/>
      <c r="C139" s="334" t="s">
        <v>154</v>
      </c>
      <c r="D139" s="335">
        <f t="shared" si="81"/>
        <v>0</v>
      </c>
      <c r="E139" s="336">
        <f>SUM(I139+K139)</f>
        <v>0</v>
      </c>
      <c r="F139" s="337"/>
      <c r="G139" s="98"/>
      <c r="H139" s="149"/>
      <c r="I139" s="22"/>
      <c r="J139" s="332"/>
      <c r="K139" s="22"/>
      <c r="L139" s="333"/>
      <c r="M139" s="34"/>
      <c r="N139" s="23"/>
      <c r="O139" s="225" t="str">
        <f t="shared" si="78"/>
        <v/>
      </c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8"/>
      <c r="AB139" s="8"/>
      <c r="BV139" s="3"/>
      <c r="BW139" s="3"/>
      <c r="CA139" s="31" t="str">
        <f t="shared" si="79"/>
        <v/>
      </c>
      <c r="CG139" s="32">
        <f t="shared" si="83"/>
        <v>0</v>
      </c>
      <c r="CH139" s="13"/>
      <c r="CI139" s="13"/>
      <c r="CJ139" s="13"/>
      <c r="CK139" s="13"/>
      <c r="CL139" s="13"/>
    </row>
    <row r="140" spans="1:90" ht="16.149999999999999" customHeight="1" x14ac:dyDescent="0.2">
      <c r="A140" s="861"/>
      <c r="B140" s="860"/>
      <c r="C140" s="334" t="s">
        <v>155</v>
      </c>
      <c r="D140" s="338">
        <f t="shared" si="81"/>
        <v>0</v>
      </c>
      <c r="E140" s="301">
        <f>SUM(I140+K140)</f>
        <v>0</v>
      </c>
      <c r="F140" s="339"/>
      <c r="G140" s="304"/>
      <c r="H140" s="305"/>
      <c r="I140" s="115"/>
      <c r="J140" s="340"/>
      <c r="K140" s="115"/>
      <c r="L140" s="341"/>
      <c r="M140" s="43"/>
      <c r="N140" s="307"/>
      <c r="O140" s="225" t="str">
        <f t="shared" si="78"/>
        <v/>
      </c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8"/>
      <c r="AB140" s="8"/>
      <c r="BV140" s="3"/>
      <c r="BW140" s="3"/>
      <c r="CA140" s="31" t="str">
        <f t="shared" si="79"/>
        <v/>
      </c>
      <c r="CG140" s="32">
        <f t="shared" si="83"/>
        <v>0</v>
      </c>
      <c r="CH140" s="13"/>
      <c r="CI140" s="13"/>
      <c r="CJ140" s="13"/>
      <c r="CK140" s="13"/>
      <c r="CL140" s="13"/>
    </row>
    <row r="141" spans="1:90" ht="39" customHeight="1" x14ac:dyDescent="0.2">
      <c r="A141" s="604" t="s">
        <v>156</v>
      </c>
      <c r="B141" s="604" t="s">
        <v>157</v>
      </c>
      <c r="C141" s="343" t="s">
        <v>158</v>
      </c>
      <c r="D141" s="344">
        <f>SUM(E141:F141)</f>
        <v>0</v>
      </c>
      <c r="E141" s="344">
        <f>+G141+I141+K141</f>
        <v>0</v>
      </c>
      <c r="F141" s="345">
        <f>+H141+J141+L141</f>
        <v>0</v>
      </c>
      <c r="G141" s="115"/>
      <c r="H141" s="307"/>
      <c r="I141" s="115"/>
      <c r="J141" s="346"/>
      <c r="K141" s="115"/>
      <c r="L141" s="347"/>
      <c r="M141" s="307"/>
      <c r="N141" s="307"/>
      <c r="O141" s="225" t="str">
        <f t="shared" si="78"/>
        <v/>
      </c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8"/>
      <c r="AB141" s="8"/>
      <c r="BV141" s="3"/>
      <c r="BW141" s="3"/>
      <c r="CA141" s="31" t="str">
        <f t="shared" si="79"/>
        <v/>
      </c>
      <c r="CG141" s="32">
        <f t="shared" ref="CG141:CG155" si="84">IF(D141&lt;N141,1,0)</f>
        <v>0</v>
      </c>
      <c r="CH141" s="13"/>
      <c r="CI141" s="13"/>
      <c r="CJ141" s="13"/>
      <c r="CK141" s="13"/>
      <c r="CL141" s="13"/>
    </row>
    <row r="142" spans="1:90" ht="16.149999999999999" customHeight="1" x14ac:dyDescent="0.2">
      <c r="A142" s="977" t="s">
        <v>159</v>
      </c>
      <c r="B142" s="859" t="s">
        <v>160</v>
      </c>
      <c r="C142" s="348" t="s">
        <v>161</v>
      </c>
      <c r="D142" s="336">
        <f t="shared" ref="D142:D153" si="85">SUM(E142+F142)</f>
        <v>0</v>
      </c>
      <c r="E142" s="336">
        <f>SUM(G142+I142+K142)</f>
        <v>0</v>
      </c>
      <c r="F142" s="349">
        <f>SUM(H142+J142+L142)</f>
        <v>0</v>
      </c>
      <c r="G142" s="22"/>
      <c r="H142" s="23"/>
      <c r="I142" s="22"/>
      <c r="J142" s="23"/>
      <c r="K142" s="22"/>
      <c r="L142" s="27"/>
      <c r="M142" s="23"/>
      <c r="N142" s="25"/>
      <c r="O142" s="225" t="str">
        <f t="shared" si="78"/>
        <v/>
      </c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8"/>
      <c r="AB142" s="8"/>
      <c r="BV142" s="3"/>
      <c r="BW142" s="3"/>
      <c r="CA142" s="31" t="str">
        <f t="shared" si="79"/>
        <v/>
      </c>
      <c r="CG142" s="32">
        <f t="shared" si="84"/>
        <v>0</v>
      </c>
      <c r="CH142" s="13"/>
      <c r="CI142" s="13"/>
      <c r="CJ142" s="13"/>
      <c r="CK142" s="13"/>
      <c r="CL142" s="13"/>
    </row>
    <row r="143" spans="1:90" ht="16.149999999999999" customHeight="1" x14ac:dyDescent="0.2">
      <c r="A143" s="978"/>
      <c r="B143" s="860"/>
      <c r="C143" s="350" t="s">
        <v>162</v>
      </c>
      <c r="D143" s="301">
        <f t="shared" si="85"/>
        <v>0</v>
      </c>
      <c r="E143" s="301">
        <f t="shared" ref="E143:F145" si="86">SUM(G143+I143+K143)</f>
        <v>0</v>
      </c>
      <c r="F143" s="303">
        <f t="shared" si="86"/>
        <v>0</v>
      </c>
      <c r="G143" s="42"/>
      <c r="H143" s="307"/>
      <c r="I143" s="115"/>
      <c r="J143" s="309"/>
      <c r="K143" s="115"/>
      <c r="L143" s="347"/>
      <c r="M143" s="307"/>
      <c r="N143" s="309"/>
      <c r="O143" s="225" t="str">
        <f t="shared" si="78"/>
        <v/>
      </c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8"/>
      <c r="AB143" s="8"/>
      <c r="BV143" s="3"/>
      <c r="BW143" s="3"/>
      <c r="CA143" s="31" t="str">
        <f t="shared" si="79"/>
        <v/>
      </c>
      <c r="CG143" s="32">
        <f t="shared" si="84"/>
        <v>0</v>
      </c>
      <c r="CH143" s="13"/>
      <c r="CI143" s="13"/>
      <c r="CJ143" s="13"/>
      <c r="CK143" s="13"/>
      <c r="CL143" s="13"/>
    </row>
    <row r="144" spans="1:90" ht="16.149999999999999" customHeight="1" x14ac:dyDescent="0.2">
      <c r="A144" s="978"/>
      <c r="B144" s="859" t="s">
        <v>80</v>
      </c>
      <c r="C144" s="348" t="s">
        <v>161</v>
      </c>
      <c r="D144" s="336">
        <f t="shared" si="85"/>
        <v>0</v>
      </c>
      <c r="E144" s="336">
        <f t="shared" si="86"/>
        <v>0</v>
      </c>
      <c r="F144" s="349">
        <f t="shared" si="86"/>
        <v>0</v>
      </c>
      <c r="G144" s="24"/>
      <c r="H144" s="62"/>
      <c r="I144" s="24"/>
      <c r="J144" s="296"/>
      <c r="K144" s="24"/>
      <c r="L144" s="351"/>
      <c r="M144" s="62"/>
      <c r="N144" s="296"/>
      <c r="O144" s="225" t="str">
        <f t="shared" si="78"/>
        <v/>
      </c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8"/>
      <c r="AB144" s="8"/>
      <c r="BV144" s="3"/>
      <c r="BW144" s="3"/>
      <c r="CA144" s="31" t="str">
        <f t="shared" si="79"/>
        <v/>
      </c>
      <c r="CG144" s="32">
        <f t="shared" si="84"/>
        <v>0</v>
      </c>
      <c r="CH144" s="13"/>
      <c r="CI144" s="13"/>
      <c r="CJ144" s="13"/>
      <c r="CK144" s="13"/>
      <c r="CL144" s="13"/>
    </row>
    <row r="145" spans="1:121" ht="16.149999999999999" customHeight="1" x14ac:dyDescent="0.2">
      <c r="A145" s="979"/>
      <c r="B145" s="861"/>
      <c r="C145" s="352" t="s">
        <v>163</v>
      </c>
      <c r="D145" s="353">
        <f t="shared" si="85"/>
        <v>0</v>
      </c>
      <c r="E145" s="353">
        <f t="shared" si="86"/>
        <v>0</v>
      </c>
      <c r="F145" s="324">
        <f t="shared" si="86"/>
        <v>0</v>
      </c>
      <c r="G145" s="42"/>
      <c r="H145" s="307"/>
      <c r="I145" s="115"/>
      <c r="J145" s="309"/>
      <c r="K145" s="115"/>
      <c r="L145" s="347"/>
      <c r="M145" s="307"/>
      <c r="N145" s="309"/>
      <c r="O145" s="225" t="str">
        <f t="shared" si="78"/>
        <v/>
      </c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8"/>
      <c r="AB145" s="8"/>
      <c r="BV145" s="3"/>
      <c r="BW145" s="3"/>
      <c r="CA145" s="31" t="str">
        <f t="shared" si="79"/>
        <v/>
      </c>
      <c r="CG145" s="32">
        <f t="shared" si="84"/>
        <v>0</v>
      </c>
      <c r="CH145" s="13"/>
      <c r="CI145" s="13"/>
      <c r="CJ145" s="13"/>
      <c r="CK145" s="13"/>
      <c r="CL145" s="13"/>
    </row>
    <row r="146" spans="1:121" ht="16.149999999999999" customHeight="1" x14ac:dyDescent="0.2">
      <c r="A146" s="985" t="s">
        <v>164</v>
      </c>
      <c r="B146" s="982" t="s">
        <v>144</v>
      </c>
      <c r="C146" s="983"/>
      <c r="D146" s="354">
        <f>SUM(E146+F146)</f>
        <v>0</v>
      </c>
      <c r="E146" s="354">
        <f>SUM(I146+K146)</f>
        <v>0</v>
      </c>
      <c r="F146" s="287">
        <f>SUM(+J146+L146)</f>
        <v>0</v>
      </c>
      <c r="G146" s="172"/>
      <c r="H146" s="173"/>
      <c r="I146" s="355"/>
      <c r="J146" s="356"/>
      <c r="K146" s="357"/>
      <c r="L146" s="358"/>
      <c r="M146" s="359"/>
      <c r="N146" s="356"/>
      <c r="O146" s="225" t="str">
        <f t="shared" si="78"/>
        <v/>
      </c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8"/>
      <c r="AB146" s="8"/>
      <c r="BV146" s="3"/>
      <c r="BW146" s="3"/>
      <c r="CA146" s="31" t="str">
        <f t="shared" si="79"/>
        <v/>
      </c>
      <c r="CG146" s="32">
        <f t="shared" si="84"/>
        <v>0</v>
      </c>
      <c r="CH146" s="13"/>
      <c r="CI146" s="13"/>
      <c r="CJ146" s="13"/>
      <c r="CK146" s="13"/>
      <c r="CL146" s="13"/>
    </row>
    <row r="147" spans="1:121" ht="16.149999999999999" customHeight="1" x14ac:dyDescent="0.2">
      <c r="A147" s="986"/>
      <c r="B147" s="860" t="s">
        <v>160</v>
      </c>
      <c r="C147" s="316" t="s">
        <v>161</v>
      </c>
      <c r="D147" s="290">
        <f t="shared" si="85"/>
        <v>0</v>
      </c>
      <c r="E147" s="290">
        <f>SUM(I147+K147)</f>
        <v>0</v>
      </c>
      <c r="F147" s="292">
        <f>SUM(+J147+L147)</f>
        <v>0</v>
      </c>
      <c r="G147" s="360"/>
      <c r="H147" s="361"/>
      <c r="I147" s="22"/>
      <c r="J147" s="25"/>
      <c r="K147" s="26"/>
      <c r="L147" s="362"/>
      <c r="M147" s="23"/>
      <c r="N147" s="25"/>
      <c r="O147" s="225" t="str">
        <f t="shared" si="78"/>
        <v/>
      </c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8"/>
      <c r="AB147" s="8"/>
      <c r="BV147" s="3"/>
      <c r="BW147" s="3"/>
      <c r="CA147" s="31" t="str">
        <f t="shared" si="79"/>
        <v/>
      </c>
      <c r="CG147" s="32">
        <f t="shared" si="84"/>
        <v>0</v>
      </c>
      <c r="CH147" s="13"/>
      <c r="CI147" s="13"/>
      <c r="CJ147" s="13"/>
      <c r="CK147" s="13"/>
      <c r="CL147" s="13"/>
    </row>
    <row r="148" spans="1:121" ht="16.149999999999999" customHeight="1" x14ac:dyDescent="0.2">
      <c r="A148" s="986"/>
      <c r="B148" s="860"/>
      <c r="C148" s="350" t="s">
        <v>162</v>
      </c>
      <c r="D148" s="301">
        <f t="shared" si="85"/>
        <v>0</v>
      </c>
      <c r="E148" s="301">
        <f>SUM(I148+K148)</f>
        <v>0</v>
      </c>
      <c r="F148" s="303">
        <f>SUM(+J148+L148)</f>
        <v>0</v>
      </c>
      <c r="G148" s="70"/>
      <c r="H148" s="78"/>
      <c r="I148" s="113"/>
      <c r="J148" s="326"/>
      <c r="K148" s="363"/>
      <c r="L148" s="364"/>
      <c r="M148" s="114"/>
      <c r="N148" s="326"/>
      <c r="O148" s="225" t="str">
        <f t="shared" si="78"/>
        <v/>
      </c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8"/>
      <c r="AB148" s="8"/>
      <c r="BV148" s="3"/>
      <c r="BW148" s="3"/>
      <c r="CA148" s="31" t="str">
        <f t="shared" si="79"/>
        <v/>
      </c>
      <c r="CG148" s="32">
        <f t="shared" si="84"/>
        <v>0</v>
      </c>
      <c r="CH148" s="13"/>
      <c r="CI148" s="13"/>
      <c r="CJ148" s="13"/>
      <c r="CK148" s="13"/>
      <c r="CL148" s="13"/>
    </row>
    <row r="149" spans="1:121" ht="16.149999999999999" customHeight="1" x14ac:dyDescent="0.2">
      <c r="A149" s="986"/>
      <c r="B149" s="859" t="s">
        <v>80</v>
      </c>
      <c r="C149" s="348" t="s">
        <v>161</v>
      </c>
      <c r="D149" s="290">
        <f t="shared" si="85"/>
        <v>0</v>
      </c>
      <c r="E149" s="290">
        <f>SUM(I149+K149)</f>
        <v>0</v>
      </c>
      <c r="F149" s="292">
        <f>SUM(+J149+L149)</f>
        <v>0</v>
      </c>
      <c r="G149" s="293"/>
      <c r="H149" s="365"/>
      <c r="I149" s="24"/>
      <c r="J149" s="296"/>
      <c r="K149" s="366"/>
      <c r="L149" s="367"/>
      <c r="M149" s="62"/>
      <c r="N149" s="296"/>
      <c r="O149" s="225" t="str">
        <f t="shared" si="78"/>
        <v/>
      </c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8"/>
      <c r="AB149" s="8"/>
      <c r="BV149" s="3"/>
      <c r="BW149" s="3"/>
      <c r="CA149" s="31" t="str">
        <f t="shared" si="79"/>
        <v/>
      </c>
      <c r="CG149" s="32">
        <f t="shared" si="84"/>
        <v>0</v>
      </c>
      <c r="CH149" s="13"/>
      <c r="CI149" s="13"/>
      <c r="CJ149" s="13"/>
      <c r="CK149" s="13"/>
      <c r="CL149" s="13"/>
    </row>
    <row r="150" spans="1:121" ht="16.149999999999999" customHeight="1" x14ac:dyDescent="0.2">
      <c r="A150" s="987"/>
      <c r="B150" s="861"/>
      <c r="C150" s="352" t="s">
        <v>163</v>
      </c>
      <c r="D150" s="301">
        <f t="shared" si="85"/>
        <v>0</v>
      </c>
      <c r="E150" s="301">
        <f>SUM(I150+K150)</f>
        <v>0</v>
      </c>
      <c r="F150" s="303">
        <f>SUM(+J150+L150)</f>
        <v>0</v>
      </c>
      <c r="G150" s="304"/>
      <c r="H150" s="368"/>
      <c r="I150" s="115"/>
      <c r="J150" s="309"/>
      <c r="K150" s="369"/>
      <c r="L150" s="370"/>
      <c r="M150" s="307"/>
      <c r="N150" s="309"/>
      <c r="O150" s="225" t="str">
        <f t="shared" si="78"/>
        <v/>
      </c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8"/>
      <c r="AB150" s="8"/>
      <c r="BV150" s="3"/>
      <c r="BW150" s="3"/>
      <c r="CA150" s="31" t="str">
        <f t="shared" si="79"/>
        <v/>
      </c>
      <c r="CG150" s="32">
        <f t="shared" si="84"/>
        <v>0</v>
      </c>
      <c r="CH150" s="13"/>
      <c r="CI150" s="13"/>
      <c r="CJ150" s="13"/>
      <c r="CK150" s="13"/>
      <c r="CL150" s="13"/>
    </row>
    <row r="151" spans="1:121" ht="18" customHeight="1" x14ac:dyDescent="0.2">
      <c r="A151" s="977" t="s">
        <v>165</v>
      </c>
      <c r="B151" s="859" t="s">
        <v>166</v>
      </c>
      <c r="C151" s="371" t="s">
        <v>167</v>
      </c>
      <c r="D151" s="290">
        <f t="shared" si="85"/>
        <v>0</v>
      </c>
      <c r="E151" s="290">
        <f t="shared" ref="E151:F153" si="87">SUM(G151+I151+K151)</f>
        <v>0</v>
      </c>
      <c r="F151" s="292">
        <f t="shared" si="87"/>
        <v>0</v>
      </c>
      <c r="G151" s="22"/>
      <c r="H151" s="23"/>
      <c r="I151" s="22"/>
      <c r="J151" s="25"/>
      <c r="K151" s="22"/>
      <c r="L151" s="362"/>
      <c r="M151" s="23"/>
      <c r="N151" s="25"/>
      <c r="O151" s="225" t="str">
        <f t="shared" si="78"/>
        <v/>
      </c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8"/>
      <c r="AB151" s="8"/>
      <c r="BV151" s="3"/>
      <c r="BW151" s="3"/>
      <c r="CA151" s="31" t="str">
        <f t="shared" si="79"/>
        <v/>
      </c>
      <c r="CG151" s="32">
        <f t="shared" si="84"/>
        <v>0</v>
      </c>
      <c r="CH151" s="13"/>
      <c r="CI151" s="13"/>
      <c r="CJ151" s="13"/>
      <c r="CK151" s="13"/>
      <c r="CL151" s="13"/>
    </row>
    <row r="152" spans="1:121" ht="32.25" customHeight="1" x14ac:dyDescent="0.2">
      <c r="A152" s="978"/>
      <c r="B152" s="860"/>
      <c r="C152" s="372" t="s">
        <v>168</v>
      </c>
      <c r="D152" s="250">
        <f t="shared" si="85"/>
        <v>0</v>
      </c>
      <c r="E152" s="250">
        <f t="shared" si="87"/>
        <v>0</v>
      </c>
      <c r="F152" s="298">
        <f t="shared" si="87"/>
        <v>0</v>
      </c>
      <c r="G152" s="113"/>
      <c r="H152" s="114"/>
      <c r="I152" s="113"/>
      <c r="J152" s="326"/>
      <c r="K152" s="113"/>
      <c r="L152" s="373"/>
      <c r="M152" s="114"/>
      <c r="N152" s="326"/>
      <c r="O152" s="225" t="str">
        <f t="shared" si="78"/>
        <v/>
      </c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8"/>
      <c r="AB152" s="8"/>
      <c r="BV152" s="3"/>
      <c r="BW152" s="3"/>
      <c r="CA152" s="31" t="str">
        <f t="shared" si="79"/>
        <v/>
      </c>
      <c r="CG152" s="32">
        <f t="shared" si="84"/>
        <v>0</v>
      </c>
      <c r="CH152" s="13"/>
      <c r="CI152" s="13"/>
      <c r="CJ152" s="13"/>
      <c r="CK152" s="13"/>
      <c r="CL152" s="13"/>
    </row>
    <row r="153" spans="1:121" ht="29.25" customHeight="1" x14ac:dyDescent="0.2">
      <c r="A153" s="979"/>
      <c r="B153" s="861"/>
      <c r="C153" s="374" t="s">
        <v>169</v>
      </c>
      <c r="D153" s="301">
        <f t="shared" si="85"/>
        <v>0</v>
      </c>
      <c r="E153" s="301">
        <f t="shared" si="87"/>
        <v>0</v>
      </c>
      <c r="F153" s="303">
        <f t="shared" si="87"/>
        <v>0</v>
      </c>
      <c r="G153" s="42"/>
      <c r="H153" s="43"/>
      <c r="I153" s="42"/>
      <c r="J153" s="44"/>
      <c r="K153" s="375"/>
      <c r="L153" s="370"/>
      <c r="M153" s="43"/>
      <c r="N153" s="43"/>
      <c r="O153" s="225" t="str">
        <f t="shared" si="78"/>
        <v/>
      </c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8"/>
      <c r="AB153" s="8"/>
      <c r="BV153" s="3"/>
      <c r="BW153" s="3"/>
      <c r="CA153" s="31" t="str">
        <f t="shared" si="79"/>
        <v/>
      </c>
      <c r="CG153" s="32">
        <f t="shared" si="84"/>
        <v>0</v>
      </c>
      <c r="CH153" s="13"/>
      <c r="CI153" s="13"/>
      <c r="CJ153" s="13"/>
      <c r="CK153" s="13"/>
      <c r="CL153" s="13"/>
    </row>
    <row r="154" spans="1:121" ht="37.5" customHeight="1" x14ac:dyDescent="0.2">
      <c r="A154" s="978" t="s">
        <v>170</v>
      </c>
      <c r="B154" s="859" t="s">
        <v>171</v>
      </c>
      <c r="C154" s="376" t="s">
        <v>172</v>
      </c>
      <c r="D154" s="336">
        <f>SUM(E154+F154)</f>
        <v>0</v>
      </c>
      <c r="E154" s="336">
        <f>+I154+K154</f>
        <v>0</v>
      </c>
      <c r="F154" s="349">
        <f>+J154+L154</f>
        <v>0</v>
      </c>
      <c r="G154" s="293"/>
      <c r="H154" s="365"/>
      <c r="I154" s="24"/>
      <c r="J154" s="296"/>
      <c r="K154" s="366"/>
      <c r="L154" s="351"/>
      <c r="M154" s="365"/>
      <c r="N154" s="62"/>
      <c r="O154" s="225" t="str">
        <f t="shared" si="78"/>
        <v/>
      </c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8"/>
      <c r="AB154" s="8"/>
      <c r="BV154" s="3"/>
      <c r="BW154" s="3"/>
      <c r="CA154" s="31" t="str">
        <f t="shared" si="79"/>
        <v/>
      </c>
      <c r="CG154" s="32">
        <f t="shared" si="84"/>
        <v>0</v>
      </c>
      <c r="CH154" s="13"/>
      <c r="CI154" s="13"/>
      <c r="CJ154" s="13"/>
      <c r="CK154" s="13"/>
      <c r="CL154" s="13"/>
    </row>
    <row r="155" spans="1:121" ht="30" customHeight="1" x14ac:dyDescent="0.2">
      <c r="A155" s="979"/>
      <c r="B155" s="861"/>
      <c r="C155" s="377" t="s">
        <v>173</v>
      </c>
      <c r="D155" s="301">
        <f>SUM(E155+F155)</f>
        <v>0</v>
      </c>
      <c r="E155" s="301">
        <f>+I155+K155</f>
        <v>0</v>
      </c>
      <c r="F155" s="303">
        <f>+J155+L155</f>
        <v>0</v>
      </c>
      <c r="G155" s="304"/>
      <c r="H155" s="170"/>
      <c r="I155" s="42"/>
      <c r="J155" s="44"/>
      <c r="K155" s="375"/>
      <c r="L155" s="45"/>
      <c r="M155" s="170"/>
      <c r="N155" s="43"/>
      <c r="O155" s="225" t="str">
        <f t="shared" si="78"/>
        <v/>
      </c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BV155" s="3"/>
      <c r="BW155" s="3"/>
      <c r="CA155" s="31" t="str">
        <f t="shared" si="79"/>
        <v/>
      </c>
      <c r="CG155" s="32">
        <f t="shared" si="84"/>
        <v>0</v>
      </c>
      <c r="CH155" s="13"/>
      <c r="CI155" s="13"/>
      <c r="CJ155" s="13"/>
      <c r="CK155" s="13"/>
      <c r="CL155" s="13"/>
    </row>
    <row r="156" spans="1:121" ht="31.9" customHeight="1" x14ac:dyDescent="0.2">
      <c r="A156" s="47" t="s">
        <v>174</v>
      </c>
      <c r="B156" s="123"/>
      <c r="C156" s="123"/>
      <c r="D156" s="123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BV156" s="3"/>
      <c r="BW156" s="3"/>
      <c r="CG156" s="13"/>
      <c r="CH156" s="13"/>
      <c r="CI156" s="13"/>
      <c r="CJ156" s="13"/>
      <c r="CK156" s="13"/>
      <c r="CL156" s="13"/>
    </row>
    <row r="157" spans="1:121" ht="16.149999999999999" customHeight="1" x14ac:dyDescent="0.2">
      <c r="A157" s="885" t="s">
        <v>175</v>
      </c>
      <c r="B157" s="886"/>
      <c r="C157" s="887"/>
      <c r="D157" s="894" t="s">
        <v>4</v>
      </c>
      <c r="E157" s="895"/>
      <c r="F157" s="896"/>
      <c r="G157" s="862" t="s">
        <v>5</v>
      </c>
      <c r="H157" s="900"/>
      <c r="I157" s="900"/>
      <c r="J157" s="900"/>
      <c r="K157" s="900"/>
      <c r="L157" s="900"/>
      <c r="M157" s="900"/>
      <c r="N157" s="900"/>
      <c r="O157" s="900"/>
      <c r="P157" s="900"/>
      <c r="Q157" s="900"/>
      <c r="R157" s="900"/>
      <c r="S157" s="900"/>
      <c r="T157" s="900"/>
      <c r="U157" s="900"/>
      <c r="V157" s="900"/>
      <c r="W157" s="900"/>
      <c r="X157" s="900"/>
      <c r="Y157" s="900"/>
      <c r="Z157" s="901"/>
      <c r="AA157" s="955" t="s">
        <v>8</v>
      </c>
      <c r="AB157" s="955" t="s">
        <v>176</v>
      </c>
      <c r="AC157" s="971" t="s">
        <v>177</v>
      </c>
      <c r="AD157" s="971" t="s">
        <v>178</v>
      </c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CG157" s="13"/>
      <c r="CH157" s="13"/>
      <c r="CI157" s="13"/>
      <c r="CJ157" s="13"/>
      <c r="CK157" s="13"/>
      <c r="CL157" s="13"/>
      <c r="DO157" s="3"/>
      <c r="DP157" s="3"/>
      <c r="DQ157" s="3"/>
    </row>
    <row r="158" spans="1:121" ht="16.149999999999999" customHeight="1" x14ac:dyDescent="0.2">
      <c r="A158" s="888"/>
      <c r="B158" s="889"/>
      <c r="C158" s="890"/>
      <c r="D158" s="980"/>
      <c r="E158" s="981"/>
      <c r="F158" s="902"/>
      <c r="G158" s="974" t="s">
        <v>11</v>
      </c>
      <c r="H158" s="975"/>
      <c r="I158" s="976" t="s">
        <v>12</v>
      </c>
      <c r="J158" s="976"/>
      <c r="K158" s="862" t="s">
        <v>13</v>
      </c>
      <c r="L158" s="970"/>
      <c r="M158" s="862" t="s">
        <v>14</v>
      </c>
      <c r="N158" s="970"/>
      <c r="O158" s="862" t="s">
        <v>15</v>
      </c>
      <c r="P158" s="970"/>
      <c r="Q158" s="862" t="s">
        <v>16</v>
      </c>
      <c r="R158" s="970"/>
      <c r="S158" s="862" t="s">
        <v>179</v>
      </c>
      <c r="T158" s="970"/>
      <c r="U158" s="982" t="s">
        <v>20</v>
      </c>
      <c r="V158" s="983"/>
      <c r="W158" s="982" t="s">
        <v>21</v>
      </c>
      <c r="X158" s="983"/>
      <c r="Y158" s="982" t="s">
        <v>22</v>
      </c>
      <c r="Z158" s="984"/>
      <c r="AA158" s="958"/>
      <c r="AB158" s="958"/>
      <c r="AC158" s="972"/>
      <c r="AD158" s="972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CG158" s="13"/>
      <c r="CH158" s="13"/>
      <c r="CI158" s="13"/>
      <c r="CJ158" s="13"/>
      <c r="CK158" s="13"/>
      <c r="CL158" s="13"/>
      <c r="DO158" s="3"/>
      <c r="DP158" s="3"/>
      <c r="DQ158" s="3"/>
    </row>
    <row r="159" spans="1:121" ht="16.149999999999999" customHeight="1" x14ac:dyDescent="0.2">
      <c r="A159" s="891"/>
      <c r="B159" s="892"/>
      <c r="C159" s="893"/>
      <c r="D159" s="14" t="s">
        <v>23</v>
      </c>
      <c r="E159" s="15" t="s">
        <v>24</v>
      </c>
      <c r="F159" s="601" t="s">
        <v>25</v>
      </c>
      <c r="G159" s="590" t="s">
        <v>24</v>
      </c>
      <c r="H159" s="601" t="s">
        <v>25</v>
      </c>
      <c r="I159" s="594" t="s">
        <v>24</v>
      </c>
      <c r="J159" s="594" t="s">
        <v>25</v>
      </c>
      <c r="K159" s="590" t="s">
        <v>24</v>
      </c>
      <c r="L159" s="601" t="s">
        <v>25</v>
      </c>
      <c r="M159" s="590" t="s">
        <v>24</v>
      </c>
      <c r="N159" s="601" t="s">
        <v>25</v>
      </c>
      <c r="O159" s="590" t="s">
        <v>24</v>
      </c>
      <c r="P159" s="601" t="s">
        <v>25</v>
      </c>
      <c r="Q159" s="590" t="s">
        <v>24</v>
      </c>
      <c r="R159" s="601" t="s">
        <v>25</v>
      </c>
      <c r="S159" s="590" t="s">
        <v>24</v>
      </c>
      <c r="T159" s="601" t="s">
        <v>25</v>
      </c>
      <c r="U159" s="590" t="s">
        <v>24</v>
      </c>
      <c r="V159" s="601" t="s">
        <v>25</v>
      </c>
      <c r="W159" s="590" t="s">
        <v>24</v>
      </c>
      <c r="X159" s="601" t="s">
        <v>25</v>
      </c>
      <c r="Y159" s="590" t="s">
        <v>24</v>
      </c>
      <c r="Z159" s="595" t="s">
        <v>25</v>
      </c>
      <c r="AA159" s="961"/>
      <c r="AB159" s="961"/>
      <c r="AC159" s="973"/>
      <c r="AD159" s="973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CG159" s="13"/>
      <c r="CH159" s="13"/>
      <c r="CI159" s="13"/>
      <c r="CJ159" s="13"/>
      <c r="CK159" s="13"/>
      <c r="CL159" s="13"/>
      <c r="DO159" s="3"/>
      <c r="DP159" s="3"/>
      <c r="DQ159" s="3"/>
    </row>
    <row r="160" spans="1:121" ht="16.149999999999999" customHeight="1" x14ac:dyDescent="0.2">
      <c r="A160" s="967" t="s">
        <v>180</v>
      </c>
      <c r="B160" s="968"/>
      <c r="C160" s="969"/>
      <c r="D160" s="378">
        <f>SUM(E160+F160)</f>
        <v>0</v>
      </c>
      <c r="E160" s="379">
        <f t="shared" ref="E160:F161" si="88">+K160+M160+O160+Q160</f>
        <v>0</v>
      </c>
      <c r="F160" s="380">
        <f t="shared" si="88"/>
        <v>0</v>
      </c>
      <c r="G160" s="293"/>
      <c r="H160" s="365"/>
      <c r="I160" s="293"/>
      <c r="J160" s="365"/>
      <c r="K160" s="24"/>
      <c r="L160" s="62"/>
      <c r="M160" s="24"/>
      <c r="N160" s="62"/>
      <c r="O160" s="24"/>
      <c r="P160" s="62"/>
      <c r="Q160" s="24"/>
      <c r="R160" s="62"/>
      <c r="S160" s="293"/>
      <c r="T160" s="365"/>
      <c r="U160" s="293"/>
      <c r="V160" s="365"/>
      <c r="W160" s="293"/>
      <c r="X160" s="365"/>
      <c r="Y160" s="293"/>
      <c r="Z160" s="381"/>
      <c r="AA160" s="62"/>
      <c r="AB160" s="62"/>
      <c r="AC160" s="62"/>
      <c r="AD160" s="62"/>
      <c r="AE160" s="382" t="str">
        <f>CA160&amp;CB160&amp;CC160&amp;CD160</f>
        <v/>
      </c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8"/>
      <c r="AR160" s="8"/>
      <c r="CA160" s="31" t="str">
        <f t="shared" ref="CA160:CA163" si="89">IF(CG160=1,"* El número de actividades en usuarios en situacion de discapacidad NO DEBE ser mayor al total. ","")</f>
        <v/>
      </c>
      <c r="CB160" s="31" t="str">
        <f>IF(CH160=1,"* El número de actividades en usuarios JUNJI NO DEBE ser mayor al total. ","")</f>
        <v/>
      </c>
      <c r="CC160" s="31" t="str">
        <f>IF(CI160=1,"* El número de actividades en usuarios INTEGRA NO DEBE ser mayor al total. ","")</f>
        <v/>
      </c>
      <c r="CD160" s="31" t="str">
        <f>IF(CJ160=1,"* El número de actividades en usuarios MINEDUC NO DEBE ser mayor al total. ","")</f>
        <v/>
      </c>
      <c r="CG160" s="32">
        <f>IF(D160&lt;AA160,1,0)</f>
        <v>0</v>
      </c>
      <c r="CH160" s="32">
        <f>IF(D160&lt;AB160,1,0)</f>
        <v>0</v>
      </c>
      <c r="CI160" s="32">
        <f>IF(D160&lt;AC160,1,0)</f>
        <v>0</v>
      </c>
      <c r="CJ160" s="32">
        <f>IF(D160&lt;AD160,1,0)</f>
        <v>0</v>
      </c>
      <c r="CK160" s="13"/>
      <c r="CL160" s="13"/>
      <c r="DO160" s="3"/>
      <c r="DP160" s="3"/>
      <c r="DQ160" s="3"/>
    </row>
    <row r="161" spans="1:121" ht="16.149999999999999" customHeight="1" x14ac:dyDescent="0.2">
      <c r="A161" s="928" t="s">
        <v>181</v>
      </c>
      <c r="B161" s="929"/>
      <c r="C161" s="930"/>
      <c r="D161" s="383">
        <f t="shared" ref="D161:D163" si="90">SUM(E161+F161)</f>
        <v>0</v>
      </c>
      <c r="E161" s="384">
        <f t="shared" si="88"/>
        <v>0</v>
      </c>
      <c r="F161" s="385">
        <f t="shared" si="88"/>
        <v>0</v>
      </c>
      <c r="G161" s="360"/>
      <c r="H161" s="361"/>
      <c r="I161" s="360"/>
      <c r="J161" s="361"/>
      <c r="K161" s="22"/>
      <c r="L161" s="23"/>
      <c r="M161" s="22"/>
      <c r="N161" s="23"/>
      <c r="O161" s="22"/>
      <c r="P161" s="23"/>
      <c r="Q161" s="22"/>
      <c r="R161" s="23"/>
      <c r="S161" s="98"/>
      <c r="T161" s="99"/>
      <c r="U161" s="360"/>
      <c r="V161" s="361"/>
      <c r="W161" s="98"/>
      <c r="X161" s="99"/>
      <c r="Y161" s="98"/>
      <c r="Z161" s="151"/>
      <c r="AA161" s="23"/>
      <c r="AB161" s="23"/>
      <c r="AC161" s="23"/>
      <c r="AD161" s="23"/>
      <c r="AE161" s="382" t="str">
        <f t="shared" ref="AE161:AE163" si="91">CA161&amp;CB161&amp;CC161&amp;CD161</f>
        <v/>
      </c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8"/>
      <c r="AR161" s="8"/>
      <c r="CA161" s="31" t="str">
        <f t="shared" si="89"/>
        <v/>
      </c>
      <c r="CB161" s="31" t="str">
        <f t="shared" ref="CB161:CB163" si="92">IF(CH161=1,"* El número de actividades en usuarios JUNJI NO DEBE ser mayor al total. ","")</f>
        <v/>
      </c>
      <c r="CC161" s="31" t="str">
        <f t="shared" ref="CC161:CC163" si="93">IF(CI161=1,"* El número de actividades en usuarios INTEGRA NO DEBE ser mayor al total. ","")</f>
        <v/>
      </c>
      <c r="CD161" s="31" t="str">
        <f t="shared" ref="CD161:CD163" si="94">IF(CJ161=1,"* El número de actividades en usuarios MINEDUC NO DEBE ser mayor al total. ","")</f>
        <v/>
      </c>
      <c r="CG161" s="32">
        <f t="shared" ref="CG161:CG163" si="95">IF(D161&lt;AA161,1,0)</f>
        <v>0</v>
      </c>
      <c r="CH161" s="32">
        <f t="shared" ref="CH161:CH163" si="96">IF(D161&lt;AB161,1,0)</f>
        <v>0</v>
      </c>
      <c r="CI161" s="32">
        <f t="shared" ref="CI161:CI163" si="97">IF(D161&lt;AC161,1,0)</f>
        <v>0</v>
      </c>
      <c r="CJ161" s="32">
        <f t="shared" ref="CJ161:CJ163" si="98">IF(D161&lt;AD161,1,0)</f>
        <v>0</v>
      </c>
      <c r="CK161" s="13"/>
      <c r="CL161" s="13"/>
      <c r="DO161" s="3"/>
      <c r="DP161" s="3"/>
      <c r="DQ161" s="3"/>
    </row>
    <row r="162" spans="1:121" ht="16.149999999999999" customHeight="1" x14ac:dyDescent="0.2">
      <c r="A162" s="931" t="s">
        <v>182</v>
      </c>
      <c r="B162" s="932"/>
      <c r="C162" s="933"/>
      <c r="D162" s="386">
        <f t="shared" si="90"/>
        <v>0</v>
      </c>
      <c r="E162" s="384">
        <f>+K162+M162+O162+Q162</f>
        <v>0</v>
      </c>
      <c r="F162" s="385">
        <f>+L162+N162+P162+R162</f>
        <v>0</v>
      </c>
      <c r="G162" s="360"/>
      <c r="H162" s="361"/>
      <c r="I162" s="360"/>
      <c r="J162" s="361"/>
      <c r="K162" s="22"/>
      <c r="L162" s="23"/>
      <c r="M162" s="22"/>
      <c r="N162" s="23"/>
      <c r="O162" s="22"/>
      <c r="P162" s="23"/>
      <c r="Q162" s="22"/>
      <c r="R162" s="23"/>
      <c r="S162" s="98"/>
      <c r="T162" s="99"/>
      <c r="U162" s="360"/>
      <c r="V162" s="361"/>
      <c r="W162" s="98"/>
      <c r="X162" s="99"/>
      <c r="Y162" s="98"/>
      <c r="Z162" s="151"/>
      <c r="AA162" s="23"/>
      <c r="AB162" s="23"/>
      <c r="AC162" s="23"/>
      <c r="AD162" s="23"/>
      <c r="AE162" s="382" t="str">
        <f t="shared" si="91"/>
        <v/>
      </c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8"/>
      <c r="AR162" s="8"/>
      <c r="CA162" s="31" t="str">
        <f t="shared" si="89"/>
        <v/>
      </c>
      <c r="CB162" s="31" t="str">
        <f t="shared" si="92"/>
        <v/>
      </c>
      <c r="CC162" s="31" t="str">
        <f t="shared" si="93"/>
        <v/>
      </c>
      <c r="CD162" s="31" t="str">
        <f t="shared" si="94"/>
        <v/>
      </c>
      <c r="CG162" s="32">
        <f t="shared" si="95"/>
        <v>0</v>
      </c>
      <c r="CH162" s="32">
        <f t="shared" si="96"/>
        <v>0</v>
      </c>
      <c r="CI162" s="32">
        <f t="shared" si="97"/>
        <v>0</v>
      </c>
      <c r="CJ162" s="32">
        <f t="shared" si="98"/>
        <v>0</v>
      </c>
      <c r="CK162" s="13"/>
      <c r="CL162" s="13"/>
      <c r="DO162" s="3"/>
      <c r="DP162" s="3"/>
      <c r="DQ162" s="3"/>
    </row>
    <row r="163" spans="1:121" ht="16.149999999999999" customHeight="1" x14ac:dyDescent="0.2">
      <c r="A163" s="934" t="s">
        <v>183</v>
      </c>
      <c r="B163" s="935"/>
      <c r="C163" s="936"/>
      <c r="D163" s="386">
        <f t="shared" si="90"/>
        <v>0</v>
      </c>
      <c r="E163" s="387">
        <f t="shared" ref="E163:F163" si="99">+K163+M163+O163+Q163</f>
        <v>0</v>
      </c>
      <c r="F163" s="388">
        <f t="shared" si="99"/>
        <v>0</v>
      </c>
      <c r="G163" s="98"/>
      <c r="H163" s="99"/>
      <c r="I163" s="98"/>
      <c r="J163" s="99"/>
      <c r="K163" s="33"/>
      <c r="L163" s="34"/>
      <c r="M163" s="33"/>
      <c r="N163" s="34"/>
      <c r="O163" s="33"/>
      <c r="P163" s="34"/>
      <c r="Q163" s="33"/>
      <c r="R163" s="34"/>
      <c r="S163" s="98"/>
      <c r="T163" s="99"/>
      <c r="U163" s="98"/>
      <c r="V163" s="99"/>
      <c r="W163" s="98"/>
      <c r="X163" s="99"/>
      <c r="Y163" s="98"/>
      <c r="Z163" s="151"/>
      <c r="AA163" s="34"/>
      <c r="AB163" s="34"/>
      <c r="AC163" s="34"/>
      <c r="AD163" s="34"/>
      <c r="AE163" s="382" t="str">
        <f t="shared" si="91"/>
        <v/>
      </c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8"/>
      <c r="AR163" s="8"/>
      <c r="CA163" s="31" t="str">
        <f t="shared" si="89"/>
        <v/>
      </c>
      <c r="CB163" s="31" t="str">
        <f t="shared" si="92"/>
        <v/>
      </c>
      <c r="CC163" s="31" t="str">
        <f t="shared" si="93"/>
        <v/>
      </c>
      <c r="CD163" s="31" t="str">
        <f t="shared" si="94"/>
        <v/>
      </c>
      <c r="CG163" s="32">
        <f t="shared" si="95"/>
        <v>0</v>
      </c>
      <c r="CH163" s="32">
        <f t="shared" si="96"/>
        <v>0</v>
      </c>
      <c r="CI163" s="32">
        <f t="shared" si="97"/>
        <v>0</v>
      </c>
      <c r="CJ163" s="32">
        <f t="shared" si="98"/>
        <v>0</v>
      </c>
      <c r="CK163" s="13"/>
      <c r="CL163" s="13"/>
      <c r="DO163" s="3"/>
      <c r="DP163" s="3"/>
      <c r="DQ163" s="3"/>
    </row>
    <row r="164" spans="1:121" ht="16.149999999999999" customHeight="1" x14ac:dyDescent="0.2">
      <c r="A164" s="937" t="s">
        <v>184</v>
      </c>
      <c r="B164" s="938"/>
      <c r="C164" s="939"/>
      <c r="D164" s="389"/>
      <c r="E164" s="390"/>
      <c r="F164" s="391"/>
      <c r="G164" s="304"/>
      <c r="H164" s="170"/>
      <c r="I164" s="304"/>
      <c r="J164" s="170"/>
      <c r="K164" s="304"/>
      <c r="L164" s="170"/>
      <c r="M164" s="304"/>
      <c r="N164" s="170"/>
      <c r="O164" s="304"/>
      <c r="P164" s="170"/>
      <c r="Q164" s="304"/>
      <c r="R164" s="170"/>
      <c r="S164" s="304"/>
      <c r="T164" s="170"/>
      <c r="U164" s="304"/>
      <c r="V164" s="170"/>
      <c r="W164" s="304"/>
      <c r="X164" s="170"/>
      <c r="Y164" s="304"/>
      <c r="Z164" s="392"/>
      <c r="AA164" s="393"/>
      <c r="AB164" s="43"/>
      <c r="AC164" s="43"/>
      <c r="AD164" s="43"/>
      <c r="AE164" s="394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8"/>
      <c r="AR164" s="8"/>
      <c r="CA164" s="31"/>
      <c r="CB164" s="31"/>
      <c r="CC164" s="31"/>
      <c r="CD164" s="31"/>
      <c r="CG164" s="32"/>
      <c r="CH164" s="32"/>
      <c r="CI164" s="32"/>
      <c r="CJ164" s="32"/>
      <c r="CK164" s="13"/>
      <c r="CL164" s="13"/>
      <c r="DO164" s="3"/>
      <c r="DP164" s="3"/>
      <c r="DQ164" s="3"/>
    </row>
    <row r="165" spans="1:121" ht="31.9" customHeight="1" x14ac:dyDescent="0.2">
      <c r="A165" s="47" t="s">
        <v>185</v>
      </c>
      <c r="B165" s="395"/>
      <c r="C165" s="123"/>
      <c r="D165" s="124"/>
      <c r="E165" s="124"/>
      <c r="F165" s="125"/>
      <c r="G165" s="125"/>
      <c r="H165" s="125"/>
      <c r="I165" s="49"/>
      <c r="J165" s="396"/>
      <c r="K165" s="397"/>
      <c r="L165" s="49"/>
      <c r="M165" s="398"/>
      <c r="N165" s="39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BV165" s="3"/>
      <c r="BW165" s="3"/>
      <c r="CG165" s="32"/>
      <c r="CH165" s="32"/>
      <c r="CI165" s="32"/>
      <c r="CJ165" s="32"/>
      <c r="CK165" s="13"/>
      <c r="CL165" s="13"/>
    </row>
    <row r="166" spans="1:121" ht="16.149999999999999" customHeight="1" x14ac:dyDescent="0.2">
      <c r="A166" s="885" t="s">
        <v>175</v>
      </c>
      <c r="B166" s="886"/>
      <c r="C166" s="887"/>
      <c r="D166" s="895" t="s">
        <v>4</v>
      </c>
      <c r="E166" s="895"/>
      <c r="F166" s="896"/>
      <c r="G166" s="862" t="s">
        <v>5</v>
      </c>
      <c r="H166" s="900"/>
      <c r="I166" s="900"/>
      <c r="J166" s="970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BV166" s="3"/>
      <c r="BW166" s="3"/>
      <c r="CG166" s="13"/>
      <c r="CH166" s="13"/>
      <c r="CI166" s="13"/>
      <c r="CJ166" s="13"/>
      <c r="CK166" s="13"/>
      <c r="CL166" s="13"/>
    </row>
    <row r="167" spans="1:121" ht="16.149999999999999" customHeight="1" x14ac:dyDescent="0.2">
      <c r="A167" s="888"/>
      <c r="B167" s="889"/>
      <c r="C167" s="890"/>
      <c r="D167" s="898"/>
      <c r="E167" s="898"/>
      <c r="F167" s="899"/>
      <c r="G167" s="859" t="s">
        <v>186</v>
      </c>
      <c r="H167" s="859" t="s">
        <v>187</v>
      </c>
      <c r="I167" s="859" t="s">
        <v>58</v>
      </c>
      <c r="J167" s="859" t="s">
        <v>188</v>
      </c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BV167" s="3"/>
      <c r="BW167" s="3"/>
      <c r="CG167" s="13"/>
      <c r="CH167" s="13"/>
      <c r="CI167" s="13"/>
      <c r="CJ167" s="13"/>
      <c r="CK167" s="13"/>
      <c r="CL167" s="13"/>
    </row>
    <row r="168" spans="1:121" ht="16.149999999999999" customHeight="1" x14ac:dyDescent="0.2">
      <c r="A168" s="891"/>
      <c r="B168" s="892"/>
      <c r="C168" s="893"/>
      <c r="D168" s="607" t="s">
        <v>23</v>
      </c>
      <c r="E168" s="223" t="s">
        <v>24</v>
      </c>
      <c r="F168" s="588" t="s">
        <v>25</v>
      </c>
      <c r="G168" s="861"/>
      <c r="H168" s="861"/>
      <c r="I168" s="861"/>
      <c r="J168" s="861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BV168" s="3"/>
      <c r="BW168" s="3"/>
      <c r="CG168" s="13"/>
      <c r="CH168" s="13"/>
      <c r="CI168" s="13"/>
      <c r="CJ168" s="13"/>
      <c r="CK168" s="13"/>
      <c r="CL168" s="13"/>
    </row>
    <row r="169" spans="1:121" ht="16.149999999999999" customHeight="1" x14ac:dyDescent="0.2">
      <c r="A169" s="925" t="s">
        <v>189</v>
      </c>
      <c r="B169" s="926"/>
      <c r="C169" s="927"/>
      <c r="D169" s="401">
        <f>SUM(G169:J169)</f>
        <v>0</v>
      </c>
      <c r="E169" s="243"/>
      <c r="F169" s="243"/>
      <c r="G169" s="24"/>
      <c r="H169" s="24"/>
      <c r="I169" s="24"/>
      <c r="J169" s="243"/>
      <c r="K169" s="225" t="str">
        <f>CA169</f>
        <v/>
      </c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8"/>
      <c r="BV169" s="3"/>
      <c r="BW169" s="3"/>
      <c r="CA169" s="31" t="str">
        <f t="shared" ref="CA169:CA172" si="100">IF(CG169=1,"* La suma de los sexos NO DEBE ser diferente al Total. ","")</f>
        <v/>
      </c>
      <c r="CG169" s="32">
        <f>IF(D169&lt;&gt;(E169+F169),1,0)</f>
        <v>0</v>
      </c>
      <c r="CH169" s="13"/>
      <c r="CI169" s="13"/>
      <c r="CJ169" s="13"/>
      <c r="CK169" s="13"/>
      <c r="CL169" s="13"/>
    </row>
    <row r="170" spans="1:121" ht="16.149999999999999" customHeight="1" x14ac:dyDescent="0.2">
      <c r="A170" s="945" t="s">
        <v>190</v>
      </c>
      <c r="B170" s="946"/>
      <c r="C170" s="947"/>
      <c r="D170" s="402">
        <f>SUM(G170:J170)</f>
        <v>0</v>
      </c>
      <c r="E170" s="363"/>
      <c r="F170" s="28"/>
      <c r="G170" s="113"/>
      <c r="H170" s="113"/>
      <c r="I170" s="113"/>
      <c r="J170" s="403"/>
      <c r="K170" s="225" t="str">
        <f t="shared" ref="K170:K172" si="101">CA170</f>
        <v/>
      </c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8"/>
      <c r="BV170" s="3"/>
      <c r="BW170" s="3"/>
      <c r="CA170" s="31" t="str">
        <f t="shared" si="100"/>
        <v/>
      </c>
      <c r="CG170" s="32">
        <f t="shared" ref="CG170:CG172" si="102">IF(D170&lt;&gt;(E170+F170),1,0)</f>
        <v>0</v>
      </c>
      <c r="CH170" s="13"/>
      <c r="CI170" s="13"/>
      <c r="CJ170" s="13"/>
      <c r="CK170" s="13"/>
      <c r="CL170" s="13"/>
    </row>
    <row r="171" spans="1:121" ht="16.149999999999999" customHeight="1" x14ac:dyDescent="0.2">
      <c r="A171" s="948" t="s">
        <v>191</v>
      </c>
      <c r="B171" s="949"/>
      <c r="C171" s="950"/>
      <c r="D171" s="253">
        <f>SUM(G171:J171)</f>
        <v>0</v>
      </c>
      <c r="E171" s="285"/>
      <c r="F171" s="28"/>
      <c r="G171" s="255"/>
      <c r="H171" s="255"/>
      <c r="I171" s="255"/>
      <c r="J171" s="285"/>
      <c r="K171" s="225" t="str">
        <f t="shared" si="101"/>
        <v/>
      </c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8"/>
      <c r="BV171" s="3"/>
      <c r="BW171" s="3"/>
      <c r="CA171" s="31" t="str">
        <f t="shared" si="100"/>
        <v/>
      </c>
      <c r="CG171" s="32">
        <f t="shared" si="102"/>
        <v>0</v>
      </c>
      <c r="CH171" s="13"/>
      <c r="CI171" s="13"/>
      <c r="CJ171" s="13"/>
      <c r="CK171" s="13"/>
      <c r="CL171" s="13"/>
    </row>
    <row r="172" spans="1:121" s="12" customFormat="1" ht="16.149999999999999" customHeight="1" x14ac:dyDescent="0.2">
      <c r="A172" s="951" t="s">
        <v>192</v>
      </c>
      <c r="B172" s="951"/>
      <c r="C172" s="952"/>
      <c r="D172" s="404">
        <f>SUM(G172:J172)</f>
        <v>0</v>
      </c>
      <c r="E172" s="46"/>
      <c r="F172" s="46"/>
      <c r="G172" s="42"/>
      <c r="H172" s="42"/>
      <c r="I172" s="42"/>
      <c r="J172" s="46"/>
      <c r="K172" s="225" t="str">
        <f t="shared" si="101"/>
        <v/>
      </c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405"/>
      <c r="X172" s="406"/>
      <c r="Y172" s="406"/>
      <c r="Z172" s="406"/>
      <c r="AA172" s="406"/>
      <c r="AB172" s="406"/>
      <c r="AC172" s="406"/>
      <c r="AD172" s="406"/>
      <c r="AE172" s="406"/>
      <c r="AF172" s="406"/>
      <c r="AG172" s="2"/>
      <c r="AH172" s="406"/>
      <c r="AI172" s="406"/>
      <c r="AJ172" s="406"/>
      <c r="AK172" s="406"/>
      <c r="AL172" s="406"/>
      <c r="AM172" s="406"/>
      <c r="AN172" s="406"/>
      <c r="AO172" s="407"/>
      <c r="AP172" s="407"/>
      <c r="AR172" s="407"/>
      <c r="AS172" s="407"/>
      <c r="AT172" s="407"/>
      <c r="AV172" s="407"/>
      <c r="AX172" s="406"/>
      <c r="AY172" s="407"/>
      <c r="BA172" s="406"/>
      <c r="BB172" s="406"/>
      <c r="BC172" s="406"/>
      <c r="BD172" s="407"/>
      <c r="BF172" s="407"/>
      <c r="BH172" s="406"/>
      <c r="BI172" s="406"/>
      <c r="BJ172" s="406"/>
      <c r="BK172" s="406"/>
      <c r="BL172" s="406"/>
      <c r="BM172" s="406"/>
      <c r="BN172" s="406"/>
      <c r="BO172" s="407"/>
      <c r="BQ172" s="406"/>
      <c r="BR172" s="406"/>
      <c r="BS172" s="406"/>
      <c r="BT172" s="406"/>
      <c r="BU172" s="407"/>
      <c r="BV172" s="408"/>
      <c r="BW172" s="409"/>
      <c r="BX172" s="4"/>
      <c r="BY172" s="410"/>
      <c r="BZ172" s="4"/>
      <c r="CA172" s="31" t="str">
        <f t="shared" si="100"/>
        <v/>
      </c>
      <c r="CB172" s="5"/>
      <c r="CC172" s="5"/>
      <c r="CD172" s="5"/>
      <c r="CE172" s="5"/>
      <c r="CF172" s="5"/>
      <c r="CG172" s="32">
        <f t="shared" si="102"/>
        <v>0</v>
      </c>
      <c r="CH172" s="13"/>
      <c r="CI172" s="13"/>
      <c r="CJ172" s="13"/>
      <c r="CK172" s="13"/>
      <c r="CL172" s="13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408"/>
      <c r="DB172" s="408"/>
      <c r="DC172" s="408"/>
      <c r="DD172" s="408"/>
      <c r="DE172" s="408"/>
      <c r="DF172" s="408"/>
      <c r="DG172" s="408"/>
      <c r="DH172" s="408"/>
      <c r="DI172" s="408"/>
      <c r="DJ172" s="408"/>
      <c r="DK172" s="408"/>
      <c r="DL172" s="408"/>
      <c r="DM172" s="408"/>
      <c r="DN172" s="408"/>
    </row>
    <row r="173" spans="1:121" ht="31.9" customHeight="1" x14ac:dyDescent="0.2">
      <c r="A173" s="236" t="s">
        <v>193</v>
      </c>
      <c r="B173" s="411"/>
      <c r="C173" s="411"/>
      <c r="D173" s="412"/>
      <c r="E173" s="412"/>
      <c r="F173" s="412"/>
      <c r="G173" s="413"/>
      <c r="H173" s="413"/>
      <c r="I173" s="414"/>
      <c r="J173" s="414"/>
      <c r="K173" s="415"/>
      <c r="L173" s="416"/>
      <c r="M173" s="415"/>
      <c r="N173" s="417"/>
      <c r="O173" s="8"/>
      <c r="P173" s="8"/>
      <c r="Q173" s="8"/>
      <c r="R173" s="8"/>
      <c r="S173" s="8"/>
      <c r="T173" s="8"/>
      <c r="U173" s="8"/>
      <c r="V173" s="8"/>
      <c r="W173" s="8"/>
      <c r="BV173" s="3"/>
      <c r="BW173" s="3"/>
      <c r="CG173" s="13"/>
      <c r="CH173" s="13"/>
      <c r="CI173" s="13"/>
      <c r="CJ173" s="13"/>
      <c r="CK173" s="13"/>
      <c r="CL173" s="13"/>
    </row>
    <row r="174" spans="1:121" ht="25.15" customHeight="1" x14ac:dyDescent="0.2">
      <c r="A174" s="953" t="s">
        <v>194</v>
      </c>
      <c r="B174" s="954"/>
      <c r="C174" s="955"/>
      <c r="D174" s="894" t="s">
        <v>195</v>
      </c>
      <c r="E174" s="895"/>
      <c r="F174" s="896"/>
      <c r="G174" s="940" t="s">
        <v>5</v>
      </c>
      <c r="H174" s="942"/>
      <c r="I174" s="942"/>
      <c r="J174" s="942"/>
      <c r="K174" s="942"/>
      <c r="L174" s="942"/>
      <c r="M174" s="942"/>
      <c r="N174" s="942"/>
      <c r="O174" s="942"/>
      <c r="P174" s="942"/>
      <c r="Q174" s="942"/>
      <c r="R174" s="942"/>
      <c r="S174" s="942"/>
      <c r="T174" s="942"/>
      <c r="U174" s="942"/>
      <c r="V174" s="962"/>
      <c r="W174" s="922" t="s">
        <v>6</v>
      </c>
      <c r="X174" s="964" t="s">
        <v>7</v>
      </c>
      <c r="Y174" s="51" t="s">
        <v>196</v>
      </c>
      <c r="Z174" s="896" t="s">
        <v>197</v>
      </c>
      <c r="BV174" s="3"/>
      <c r="BW174" s="3"/>
      <c r="CG174" s="13"/>
      <c r="CH174" s="13"/>
      <c r="CI174" s="13"/>
      <c r="CJ174" s="13"/>
      <c r="CK174" s="13"/>
      <c r="CL174" s="13"/>
    </row>
    <row r="175" spans="1:121" ht="16.149999999999999" customHeight="1" x14ac:dyDescent="0.2">
      <c r="A175" s="956"/>
      <c r="B175" s="957"/>
      <c r="C175" s="958"/>
      <c r="D175" s="897"/>
      <c r="E175" s="898"/>
      <c r="F175" s="899"/>
      <c r="G175" s="940" t="s">
        <v>186</v>
      </c>
      <c r="H175" s="941"/>
      <c r="I175" s="942" t="s">
        <v>17</v>
      </c>
      <c r="J175" s="941"/>
      <c r="K175" s="942" t="s">
        <v>198</v>
      </c>
      <c r="L175" s="941"/>
      <c r="M175" s="942" t="s">
        <v>57</v>
      </c>
      <c r="N175" s="941"/>
      <c r="O175" s="942" t="s">
        <v>199</v>
      </c>
      <c r="P175" s="941"/>
      <c r="Q175" s="942" t="s">
        <v>58</v>
      </c>
      <c r="R175" s="941"/>
      <c r="S175" s="943" t="s">
        <v>21</v>
      </c>
      <c r="T175" s="944"/>
      <c r="U175" s="943" t="s">
        <v>22</v>
      </c>
      <c r="V175" s="963"/>
      <c r="W175" s="923"/>
      <c r="X175" s="966"/>
      <c r="Y175" s="964" t="s">
        <v>200</v>
      </c>
      <c r="Z175" s="902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BV175" s="3"/>
      <c r="BW175" s="3"/>
      <c r="CG175" s="13"/>
      <c r="CH175" s="13"/>
      <c r="CI175" s="13"/>
      <c r="CJ175" s="13"/>
      <c r="CK175" s="13"/>
      <c r="CL175" s="13"/>
    </row>
    <row r="176" spans="1:121" ht="16.149999999999999" customHeight="1" x14ac:dyDescent="0.2">
      <c r="A176" s="959"/>
      <c r="B176" s="960"/>
      <c r="C176" s="961"/>
      <c r="D176" s="418" t="s">
        <v>23</v>
      </c>
      <c r="E176" s="419" t="s">
        <v>24</v>
      </c>
      <c r="F176" s="596" t="s">
        <v>25</v>
      </c>
      <c r="G176" s="420" t="s">
        <v>24</v>
      </c>
      <c r="H176" s="421" t="s">
        <v>25</v>
      </c>
      <c r="I176" s="422" t="s">
        <v>24</v>
      </c>
      <c r="J176" s="421" t="s">
        <v>25</v>
      </c>
      <c r="K176" s="422" t="s">
        <v>24</v>
      </c>
      <c r="L176" s="421" t="s">
        <v>25</v>
      </c>
      <c r="M176" s="422" t="s">
        <v>24</v>
      </c>
      <c r="N176" s="421" t="s">
        <v>25</v>
      </c>
      <c r="O176" s="422" t="s">
        <v>24</v>
      </c>
      <c r="P176" s="421" t="s">
        <v>25</v>
      </c>
      <c r="Q176" s="422" t="s">
        <v>24</v>
      </c>
      <c r="R176" s="421" t="s">
        <v>25</v>
      </c>
      <c r="S176" s="423" t="s">
        <v>24</v>
      </c>
      <c r="T176" s="424" t="s">
        <v>25</v>
      </c>
      <c r="U176" s="423" t="s">
        <v>24</v>
      </c>
      <c r="V176" s="600" t="s">
        <v>25</v>
      </c>
      <c r="W176" s="924"/>
      <c r="X176" s="965"/>
      <c r="Y176" s="965"/>
      <c r="Z176" s="899"/>
      <c r="AA176" s="273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BV176" s="3"/>
      <c r="BW176" s="3"/>
      <c r="CG176" s="13"/>
      <c r="CH176" s="13"/>
      <c r="CI176" s="13"/>
      <c r="CJ176" s="13"/>
      <c r="CK176" s="13"/>
      <c r="CL176" s="13"/>
    </row>
    <row r="177" spans="1:90" ht="16.149999999999999" customHeight="1" x14ac:dyDescent="0.2">
      <c r="A177" s="916" t="s">
        <v>201</v>
      </c>
      <c r="B177" s="918" t="s">
        <v>202</v>
      </c>
      <c r="C177" s="919"/>
      <c r="D177" s="425">
        <f t="shared" ref="D177:D207" si="103">SUM(E177+F177)</f>
        <v>34</v>
      </c>
      <c r="E177" s="426">
        <f t="shared" ref="E177:E190" si="104">SUM(G177+I177+K177+M177+O177+Q177+S177+U177)</f>
        <v>9</v>
      </c>
      <c r="F177" s="427">
        <f t="shared" ref="F177:F190" si="105">SUM(H177+J177+L177+N177+P177+R177+T177+V177)</f>
        <v>25</v>
      </c>
      <c r="G177" s="428">
        <v>0</v>
      </c>
      <c r="H177" s="429">
        <v>3</v>
      </c>
      <c r="I177" s="430">
        <v>0</v>
      </c>
      <c r="J177" s="429">
        <v>0</v>
      </c>
      <c r="K177" s="430">
        <v>0</v>
      </c>
      <c r="L177" s="429">
        <v>0</v>
      </c>
      <c r="M177" s="430">
        <v>0</v>
      </c>
      <c r="N177" s="429">
        <v>1</v>
      </c>
      <c r="O177" s="430">
        <v>3</v>
      </c>
      <c r="P177" s="429">
        <v>3</v>
      </c>
      <c r="Q177" s="430">
        <v>2</v>
      </c>
      <c r="R177" s="429">
        <v>2</v>
      </c>
      <c r="S177" s="430">
        <v>4</v>
      </c>
      <c r="T177" s="429">
        <v>12</v>
      </c>
      <c r="U177" s="430">
        <v>0</v>
      </c>
      <c r="V177" s="431">
        <v>4</v>
      </c>
      <c r="W177" s="432">
        <v>0</v>
      </c>
      <c r="X177" s="433">
        <v>0</v>
      </c>
      <c r="Y177" s="433"/>
      <c r="Z177" s="434"/>
      <c r="AA177" s="225" t="str">
        <f>CA177&amp;CB177&amp;CC177</f>
        <v/>
      </c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8"/>
      <c r="BV177" s="3"/>
      <c r="BW177" s="3"/>
      <c r="CA177" s="31" t="str">
        <f>IF(CG177=1,"* El número de pacientes de 60 años NO DEBE Ser mayor a lo registrado en el grupo Etario 20-64 años. ","")</f>
        <v/>
      </c>
      <c r="CB177" s="31" t="str">
        <f>IF(CH177=1,"* La consulta pertinente NO DEBE ser mayor al Total registrado. ","")</f>
        <v/>
      </c>
      <c r="CC177" s="31" t="str">
        <f>IF(AND(D177&lt;&gt;0,W177=""),"* Recuerde que las Embarazadas deben ser incluídas en el ingreso por rango Etario (Digite CEROS si no tiene). ",IF(F177&lt;W177,"* Las Embarazadas NO DEBEN ser mayor al total de Mujeres. ",""))</f>
        <v/>
      </c>
      <c r="CD177" s="31"/>
      <c r="CE177" s="31"/>
      <c r="CF177" s="31"/>
      <c r="CG177" s="32">
        <f>IF((S177+T177)&lt;X177,1,0)</f>
        <v>0</v>
      </c>
      <c r="CH177" s="32">
        <f>IF(D177&lt;Y177,1,0)</f>
        <v>0</v>
      </c>
      <c r="CI177" s="32">
        <f>IF(AND(D177&lt;&gt;0,W177=""),1,IF(F177&lt;W177,1,0))</f>
        <v>0</v>
      </c>
      <c r="CJ177" s="32"/>
      <c r="CK177" s="32"/>
      <c r="CL177" s="32"/>
    </row>
    <row r="178" spans="1:90" ht="16.149999999999999" customHeight="1" x14ac:dyDescent="0.2">
      <c r="A178" s="917"/>
      <c r="B178" s="920" t="s">
        <v>203</v>
      </c>
      <c r="C178" s="921"/>
      <c r="D178" s="435">
        <f t="shared" si="103"/>
        <v>613</v>
      </c>
      <c r="E178" s="436">
        <f t="shared" si="104"/>
        <v>239</v>
      </c>
      <c r="F178" s="437">
        <f t="shared" si="105"/>
        <v>374</v>
      </c>
      <c r="G178" s="438">
        <v>0</v>
      </c>
      <c r="H178" s="439">
        <v>3</v>
      </c>
      <c r="I178" s="440">
        <v>1</v>
      </c>
      <c r="J178" s="439">
        <v>3</v>
      </c>
      <c r="K178" s="440">
        <v>3</v>
      </c>
      <c r="L178" s="439">
        <v>4</v>
      </c>
      <c r="M178" s="440">
        <v>6</v>
      </c>
      <c r="N178" s="439">
        <v>9</v>
      </c>
      <c r="O178" s="440">
        <v>19</v>
      </c>
      <c r="P178" s="439">
        <v>23</v>
      </c>
      <c r="Q178" s="440">
        <v>46</v>
      </c>
      <c r="R178" s="439">
        <v>54</v>
      </c>
      <c r="S178" s="440">
        <v>78</v>
      </c>
      <c r="T178" s="439">
        <v>134</v>
      </c>
      <c r="U178" s="440">
        <v>86</v>
      </c>
      <c r="V178" s="441">
        <v>144</v>
      </c>
      <c r="W178" s="442">
        <v>86</v>
      </c>
      <c r="X178" s="443">
        <v>142</v>
      </c>
      <c r="Y178" s="443">
        <v>89</v>
      </c>
      <c r="Z178" s="444"/>
      <c r="AA178" s="225" t="str">
        <f t="shared" ref="AA178:AA226" si="106">CA178&amp;CB178&amp;CC178</f>
        <v/>
      </c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8"/>
      <c r="BV178" s="3"/>
      <c r="BW178" s="3"/>
      <c r="CA178" s="31" t="str">
        <f t="shared" ref="CA178:CA198" si="107">IF(CG178=1,"* El número de pacientes de 60 años NO DEBE Ser mayor a lo registrado en el grupo Etario 20-64 años. ","")</f>
        <v/>
      </c>
      <c r="CB178" s="31" t="str">
        <f t="shared" ref="CB178:CB224" si="108">IF(CH178=1,"* La consulta pertinente NO DEBE ser mayor al Total registrado. ","")</f>
        <v/>
      </c>
      <c r="CC178" s="31" t="str">
        <f t="shared" ref="CC178:CC198" si="109">IF(AND(D178&lt;&gt;0,W178=""),"* Recuerde que las Embarazadas deben ser incluídas en el ingreso por rango Etario (Digite CEROS si no tiene). ",IF(F178&lt;W178,"* Las Embarazadas NO DEBEN ser mayor al total de Mujeres. ",""))</f>
        <v/>
      </c>
      <c r="CD178" s="31"/>
      <c r="CE178" s="31"/>
      <c r="CF178" s="31"/>
      <c r="CG178" s="32">
        <f t="shared" ref="CG178:CG198" si="110">IF((S178+T178)&lt;X178,1,0)</f>
        <v>0</v>
      </c>
      <c r="CH178" s="32">
        <f t="shared" ref="CH178:CH224" si="111">IF(D178&lt;Y178,1,0)</f>
        <v>0</v>
      </c>
      <c r="CI178" s="32">
        <f t="shared" ref="CI178:CI198" si="112">IF(AND(D178&lt;&gt;0,W178=""),1,IF(F178&lt;W178,1,0))</f>
        <v>0</v>
      </c>
      <c r="CJ178" s="32"/>
      <c r="CK178" s="32"/>
      <c r="CL178" s="32"/>
    </row>
    <row r="179" spans="1:90" ht="16.149999999999999" customHeight="1" x14ac:dyDescent="0.2">
      <c r="A179" s="860" t="s">
        <v>204</v>
      </c>
      <c r="B179" s="913" t="s">
        <v>205</v>
      </c>
      <c r="C179" s="913"/>
      <c r="D179" s="383">
        <f t="shared" si="103"/>
        <v>1</v>
      </c>
      <c r="E179" s="445">
        <f t="shared" si="104"/>
        <v>0</v>
      </c>
      <c r="F179" s="446">
        <f t="shared" si="105"/>
        <v>1</v>
      </c>
      <c r="G179" s="447"/>
      <c r="H179" s="448"/>
      <c r="I179" s="449"/>
      <c r="J179" s="448"/>
      <c r="K179" s="449"/>
      <c r="L179" s="448"/>
      <c r="M179" s="449"/>
      <c r="N179" s="448"/>
      <c r="O179" s="449"/>
      <c r="P179" s="448"/>
      <c r="Q179" s="449"/>
      <c r="R179" s="448"/>
      <c r="S179" s="449"/>
      <c r="T179" s="448">
        <v>1</v>
      </c>
      <c r="U179" s="449"/>
      <c r="V179" s="450"/>
      <c r="W179" s="451">
        <v>0</v>
      </c>
      <c r="X179" s="452">
        <v>0</v>
      </c>
      <c r="Y179" s="452">
        <v>0</v>
      </c>
      <c r="Z179" s="452"/>
      <c r="AA179" s="225" t="str">
        <f t="shared" si="106"/>
        <v/>
      </c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8"/>
      <c r="BV179" s="3"/>
      <c r="BW179" s="3"/>
      <c r="CA179" s="31" t="str">
        <f t="shared" si="107"/>
        <v/>
      </c>
      <c r="CB179" s="31" t="str">
        <f t="shared" si="108"/>
        <v/>
      </c>
      <c r="CC179" s="31" t="str">
        <f t="shared" si="109"/>
        <v/>
      </c>
      <c r="CD179" s="31"/>
      <c r="CE179" s="31"/>
      <c r="CF179" s="31"/>
      <c r="CG179" s="32">
        <f t="shared" si="110"/>
        <v>0</v>
      </c>
      <c r="CH179" s="32">
        <f t="shared" si="111"/>
        <v>0</v>
      </c>
      <c r="CI179" s="32">
        <f t="shared" si="112"/>
        <v>0</v>
      </c>
      <c r="CJ179" s="32"/>
      <c r="CK179" s="32"/>
      <c r="CL179" s="32"/>
    </row>
    <row r="180" spans="1:90" ht="16.149999999999999" customHeight="1" x14ac:dyDescent="0.2">
      <c r="A180" s="860"/>
      <c r="B180" s="911" t="s">
        <v>206</v>
      </c>
      <c r="C180" s="911"/>
      <c r="D180" s="386">
        <f t="shared" si="103"/>
        <v>1</v>
      </c>
      <c r="E180" s="453">
        <f t="shared" si="104"/>
        <v>1</v>
      </c>
      <c r="F180" s="454">
        <f t="shared" si="105"/>
        <v>0</v>
      </c>
      <c r="G180" s="455"/>
      <c r="H180" s="456"/>
      <c r="I180" s="457"/>
      <c r="J180" s="456"/>
      <c r="K180" s="457"/>
      <c r="L180" s="456"/>
      <c r="M180" s="457"/>
      <c r="N180" s="456"/>
      <c r="O180" s="457"/>
      <c r="P180" s="456"/>
      <c r="Q180" s="457"/>
      <c r="R180" s="456"/>
      <c r="S180" s="457">
        <v>1</v>
      </c>
      <c r="T180" s="456"/>
      <c r="U180" s="457"/>
      <c r="V180" s="458"/>
      <c r="W180" s="459">
        <v>0</v>
      </c>
      <c r="X180" s="460">
        <v>0</v>
      </c>
      <c r="Y180" s="460">
        <v>0</v>
      </c>
      <c r="Z180" s="460"/>
      <c r="AA180" s="225" t="str">
        <f t="shared" si="106"/>
        <v/>
      </c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8"/>
      <c r="BV180" s="3"/>
      <c r="BW180" s="3"/>
      <c r="CA180" s="31" t="str">
        <f t="shared" si="107"/>
        <v/>
      </c>
      <c r="CB180" s="31" t="str">
        <f t="shared" si="108"/>
        <v/>
      </c>
      <c r="CC180" s="31" t="str">
        <f t="shared" si="109"/>
        <v/>
      </c>
      <c r="CD180" s="31"/>
      <c r="CE180" s="31"/>
      <c r="CF180" s="31"/>
      <c r="CG180" s="32">
        <f t="shared" si="110"/>
        <v>0</v>
      </c>
      <c r="CH180" s="32">
        <f t="shared" si="111"/>
        <v>0</v>
      </c>
      <c r="CI180" s="32">
        <f t="shared" si="112"/>
        <v>0</v>
      </c>
      <c r="CJ180" s="32"/>
      <c r="CK180" s="32"/>
      <c r="CL180" s="32"/>
    </row>
    <row r="181" spans="1:90" ht="16.149999999999999" customHeight="1" x14ac:dyDescent="0.2">
      <c r="A181" s="860"/>
      <c r="B181" s="911" t="s">
        <v>207</v>
      </c>
      <c r="C181" s="911"/>
      <c r="D181" s="386">
        <f t="shared" si="103"/>
        <v>1</v>
      </c>
      <c r="E181" s="453">
        <f t="shared" si="104"/>
        <v>0</v>
      </c>
      <c r="F181" s="454">
        <f t="shared" si="105"/>
        <v>1</v>
      </c>
      <c r="G181" s="455"/>
      <c r="H181" s="456"/>
      <c r="I181" s="457"/>
      <c r="J181" s="456"/>
      <c r="K181" s="457"/>
      <c r="L181" s="456"/>
      <c r="M181" s="457"/>
      <c r="N181" s="456"/>
      <c r="O181" s="457"/>
      <c r="P181" s="456"/>
      <c r="Q181" s="457"/>
      <c r="R181" s="456"/>
      <c r="S181" s="457"/>
      <c r="T181" s="456">
        <v>1</v>
      </c>
      <c r="U181" s="457"/>
      <c r="V181" s="458"/>
      <c r="W181" s="459">
        <v>0</v>
      </c>
      <c r="X181" s="460">
        <v>0</v>
      </c>
      <c r="Y181" s="460">
        <v>0</v>
      </c>
      <c r="Z181" s="460"/>
      <c r="AA181" s="225" t="str">
        <f t="shared" si="106"/>
        <v/>
      </c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8"/>
      <c r="BV181" s="3"/>
      <c r="BW181" s="3"/>
      <c r="CA181" s="31" t="str">
        <f t="shared" si="107"/>
        <v/>
      </c>
      <c r="CB181" s="31" t="str">
        <f t="shared" si="108"/>
        <v/>
      </c>
      <c r="CC181" s="31" t="str">
        <f t="shared" si="109"/>
        <v/>
      </c>
      <c r="CD181" s="31"/>
      <c r="CE181" s="31"/>
      <c r="CF181" s="31"/>
      <c r="CG181" s="32">
        <f t="shared" si="110"/>
        <v>0</v>
      </c>
      <c r="CH181" s="32">
        <f t="shared" si="111"/>
        <v>0</v>
      </c>
      <c r="CI181" s="32">
        <f t="shared" si="112"/>
        <v>0</v>
      </c>
      <c r="CJ181" s="32"/>
      <c r="CK181" s="32"/>
      <c r="CL181" s="32"/>
    </row>
    <row r="182" spans="1:90" ht="16.149999999999999" customHeight="1" x14ac:dyDescent="0.2">
      <c r="A182" s="861"/>
      <c r="B182" s="912" t="s">
        <v>208</v>
      </c>
      <c r="C182" s="912"/>
      <c r="D182" s="461">
        <f t="shared" si="103"/>
        <v>1</v>
      </c>
      <c r="E182" s="462">
        <f t="shared" si="104"/>
        <v>1</v>
      </c>
      <c r="F182" s="463">
        <f t="shared" si="105"/>
        <v>0</v>
      </c>
      <c r="G182" s="438"/>
      <c r="H182" s="439"/>
      <c r="I182" s="440"/>
      <c r="J182" s="439"/>
      <c r="K182" s="440"/>
      <c r="L182" s="439"/>
      <c r="M182" s="440"/>
      <c r="N182" s="439"/>
      <c r="O182" s="440"/>
      <c r="P182" s="439"/>
      <c r="Q182" s="440"/>
      <c r="R182" s="439"/>
      <c r="S182" s="440">
        <v>1</v>
      </c>
      <c r="T182" s="439"/>
      <c r="U182" s="440"/>
      <c r="V182" s="441"/>
      <c r="W182" s="442">
        <v>0</v>
      </c>
      <c r="X182" s="443">
        <v>0</v>
      </c>
      <c r="Y182" s="443">
        <v>0</v>
      </c>
      <c r="Z182" s="443"/>
      <c r="AA182" s="225" t="str">
        <f t="shared" si="106"/>
        <v/>
      </c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8"/>
      <c r="BV182" s="3"/>
      <c r="BW182" s="3"/>
      <c r="CA182" s="31" t="str">
        <f t="shared" si="107"/>
        <v/>
      </c>
      <c r="CB182" s="31" t="str">
        <f t="shared" si="108"/>
        <v/>
      </c>
      <c r="CC182" s="31" t="str">
        <f t="shared" si="109"/>
        <v/>
      </c>
      <c r="CD182" s="31"/>
      <c r="CE182" s="31"/>
      <c r="CF182" s="31"/>
      <c r="CG182" s="32">
        <f t="shared" si="110"/>
        <v>0</v>
      </c>
      <c r="CH182" s="32">
        <f t="shared" si="111"/>
        <v>0</v>
      </c>
      <c r="CI182" s="32">
        <f t="shared" si="112"/>
        <v>0</v>
      </c>
      <c r="CJ182" s="32"/>
      <c r="CK182" s="32"/>
      <c r="CL182" s="32"/>
    </row>
    <row r="183" spans="1:90" ht="16.149999999999999" customHeight="1" x14ac:dyDescent="0.2">
      <c r="A183" s="859" t="s">
        <v>209</v>
      </c>
      <c r="B183" s="914" t="s">
        <v>205</v>
      </c>
      <c r="C183" s="914"/>
      <c r="D183" s="378">
        <f t="shared" si="103"/>
        <v>62</v>
      </c>
      <c r="E183" s="464">
        <f t="shared" si="104"/>
        <v>24</v>
      </c>
      <c r="F183" s="465">
        <f t="shared" si="105"/>
        <v>38</v>
      </c>
      <c r="G183" s="428"/>
      <c r="H183" s="429">
        <v>3</v>
      </c>
      <c r="I183" s="430">
        <v>1</v>
      </c>
      <c r="J183" s="429">
        <v>1</v>
      </c>
      <c r="K183" s="430"/>
      <c r="L183" s="429">
        <v>1</v>
      </c>
      <c r="M183" s="430"/>
      <c r="N183" s="429">
        <v>2</v>
      </c>
      <c r="O183" s="430">
        <v>2</v>
      </c>
      <c r="P183" s="429">
        <v>4</v>
      </c>
      <c r="Q183" s="430">
        <v>9</v>
      </c>
      <c r="R183" s="429">
        <v>11</v>
      </c>
      <c r="S183" s="430">
        <v>10</v>
      </c>
      <c r="T183" s="429">
        <v>14</v>
      </c>
      <c r="U183" s="430">
        <v>2</v>
      </c>
      <c r="V183" s="431">
        <v>2</v>
      </c>
      <c r="W183" s="432">
        <v>0</v>
      </c>
      <c r="X183" s="433">
        <v>0</v>
      </c>
      <c r="Y183" s="433">
        <v>0</v>
      </c>
      <c r="Z183" s="452"/>
      <c r="AA183" s="225" t="str">
        <f t="shared" si="106"/>
        <v/>
      </c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8"/>
      <c r="BV183" s="3"/>
      <c r="BW183" s="3"/>
      <c r="CA183" s="31" t="str">
        <f t="shared" si="107"/>
        <v/>
      </c>
      <c r="CB183" s="31" t="str">
        <f t="shared" si="108"/>
        <v/>
      </c>
      <c r="CC183" s="31" t="str">
        <f t="shared" si="109"/>
        <v/>
      </c>
      <c r="CD183" s="31"/>
      <c r="CE183" s="31"/>
      <c r="CF183" s="31"/>
      <c r="CG183" s="32">
        <f t="shared" si="110"/>
        <v>0</v>
      </c>
      <c r="CH183" s="32">
        <f t="shared" si="111"/>
        <v>0</v>
      </c>
      <c r="CI183" s="32">
        <f t="shared" si="112"/>
        <v>0</v>
      </c>
      <c r="CJ183" s="32"/>
      <c r="CK183" s="32"/>
      <c r="CL183" s="32"/>
    </row>
    <row r="184" spans="1:90" ht="16.149999999999999" customHeight="1" x14ac:dyDescent="0.2">
      <c r="A184" s="860"/>
      <c r="B184" s="911" t="s">
        <v>206</v>
      </c>
      <c r="C184" s="911"/>
      <c r="D184" s="386">
        <f t="shared" si="103"/>
        <v>147</v>
      </c>
      <c r="E184" s="453">
        <f t="shared" si="104"/>
        <v>76</v>
      </c>
      <c r="F184" s="454">
        <f t="shared" si="105"/>
        <v>71</v>
      </c>
      <c r="G184" s="455">
        <v>2</v>
      </c>
      <c r="H184" s="456">
        <v>4</v>
      </c>
      <c r="I184" s="457"/>
      <c r="J184" s="456">
        <v>1</v>
      </c>
      <c r="K184" s="457"/>
      <c r="L184" s="456">
        <v>1</v>
      </c>
      <c r="M184" s="457">
        <v>1</v>
      </c>
      <c r="N184" s="456"/>
      <c r="O184" s="457">
        <v>11</v>
      </c>
      <c r="P184" s="456">
        <v>9</v>
      </c>
      <c r="Q184" s="457">
        <v>23</v>
      </c>
      <c r="R184" s="456">
        <v>21</v>
      </c>
      <c r="S184" s="457">
        <v>36</v>
      </c>
      <c r="T184" s="456">
        <v>33</v>
      </c>
      <c r="U184" s="457">
        <v>3</v>
      </c>
      <c r="V184" s="458">
        <v>2</v>
      </c>
      <c r="W184" s="459">
        <v>0</v>
      </c>
      <c r="X184" s="460">
        <v>0</v>
      </c>
      <c r="Y184" s="460">
        <v>0</v>
      </c>
      <c r="Z184" s="460"/>
      <c r="AA184" s="225" t="str">
        <f t="shared" si="106"/>
        <v/>
      </c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8"/>
      <c r="BV184" s="3"/>
      <c r="BW184" s="3"/>
      <c r="CA184" s="31" t="str">
        <f t="shared" si="107"/>
        <v/>
      </c>
      <c r="CB184" s="31" t="str">
        <f t="shared" si="108"/>
        <v/>
      </c>
      <c r="CC184" s="31" t="str">
        <f t="shared" si="109"/>
        <v/>
      </c>
      <c r="CD184" s="31"/>
      <c r="CE184" s="31"/>
      <c r="CF184" s="31"/>
      <c r="CG184" s="32">
        <f t="shared" si="110"/>
        <v>0</v>
      </c>
      <c r="CH184" s="32">
        <f t="shared" si="111"/>
        <v>0</v>
      </c>
      <c r="CI184" s="32">
        <f t="shared" si="112"/>
        <v>0</v>
      </c>
      <c r="CJ184" s="32"/>
      <c r="CK184" s="32"/>
      <c r="CL184" s="32"/>
    </row>
    <row r="185" spans="1:90" ht="16.149999999999999" customHeight="1" x14ac:dyDescent="0.2">
      <c r="A185" s="860"/>
      <c r="B185" s="911" t="s">
        <v>207</v>
      </c>
      <c r="C185" s="911"/>
      <c r="D185" s="386">
        <f t="shared" si="103"/>
        <v>54</v>
      </c>
      <c r="E185" s="453">
        <f t="shared" si="104"/>
        <v>20</v>
      </c>
      <c r="F185" s="454">
        <f t="shared" si="105"/>
        <v>34</v>
      </c>
      <c r="G185" s="455"/>
      <c r="H185" s="456">
        <v>2</v>
      </c>
      <c r="I185" s="457">
        <v>1</v>
      </c>
      <c r="J185" s="456">
        <v>1</v>
      </c>
      <c r="K185" s="457"/>
      <c r="L185" s="456">
        <v>1</v>
      </c>
      <c r="M185" s="457"/>
      <c r="N185" s="456">
        <v>2</v>
      </c>
      <c r="O185" s="457">
        <v>1</v>
      </c>
      <c r="P185" s="456">
        <v>2</v>
      </c>
      <c r="Q185" s="457">
        <v>7</v>
      </c>
      <c r="R185" s="456">
        <v>11</v>
      </c>
      <c r="S185" s="457">
        <v>9</v>
      </c>
      <c r="T185" s="456">
        <v>15</v>
      </c>
      <c r="U185" s="457">
        <v>2</v>
      </c>
      <c r="V185" s="458"/>
      <c r="W185" s="459">
        <v>0</v>
      </c>
      <c r="X185" s="460">
        <v>0</v>
      </c>
      <c r="Y185" s="460">
        <v>0</v>
      </c>
      <c r="Z185" s="460"/>
      <c r="AA185" s="225" t="str">
        <f t="shared" si="106"/>
        <v/>
      </c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8"/>
      <c r="BV185" s="3"/>
      <c r="BW185" s="3"/>
      <c r="CA185" s="31" t="str">
        <f t="shared" si="107"/>
        <v/>
      </c>
      <c r="CB185" s="31" t="str">
        <f t="shared" si="108"/>
        <v/>
      </c>
      <c r="CC185" s="31" t="str">
        <f t="shared" si="109"/>
        <v/>
      </c>
      <c r="CD185" s="31"/>
      <c r="CE185" s="31"/>
      <c r="CF185" s="31"/>
      <c r="CG185" s="32">
        <f t="shared" si="110"/>
        <v>0</v>
      </c>
      <c r="CH185" s="32">
        <f t="shared" si="111"/>
        <v>0</v>
      </c>
      <c r="CI185" s="32">
        <f t="shared" si="112"/>
        <v>0</v>
      </c>
      <c r="CJ185" s="32"/>
      <c r="CK185" s="32"/>
      <c r="CL185" s="32"/>
    </row>
    <row r="186" spans="1:90" ht="16.149999999999999" customHeight="1" x14ac:dyDescent="0.2">
      <c r="A186" s="861"/>
      <c r="B186" s="912" t="s">
        <v>208</v>
      </c>
      <c r="C186" s="912"/>
      <c r="D186" s="461">
        <f t="shared" si="103"/>
        <v>23</v>
      </c>
      <c r="E186" s="462">
        <f t="shared" si="104"/>
        <v>8</v>
      </c>
      <c r="F186" s="463">
        <f t="shared" si="105"/>
        <v>15</v>
      </c>
      <c r="G186" s="438">
        <v>1</v>
      </c>
      <c r="H186" s="439">
        <v>1</v>
      </c>
      <c r="I186" s="440"/>
      <c r="J186" s="439"/>
      <c r="K186" s="440"/>
      <c r="L186" s="439"/>
      <c r="M186" s="440"/>
      <c r="N186" s="439"/>
      <c r="O186" s="440">
        <v>1</v>
      </c>
      <c r="P186" s="439">
        <v>1</v>
      </c>
      <c r="Q186" s="440">
        <v>4</v>
      </c>
      <c r="R186" s="439">
        <v>4</v>
      </c>
      <c r="S186" s="440">
        <v>2</v>
      </c>
      <c r="T186" s="439">
        <v>8</v>
      </c>
      <c r="U186" s="440"/>
      <c r="V186" s="441">
        <v>1</v>
      </c>
      <c r="W186" s="442">
        <v>0</v>
      </c>
      <c r="X186" s="443">
        <v>0</v>
      </c>
      <c r="Y186" s="443">
        <v>0</v>
      </c>
      <c r="Z186" s="443"/>
      <c r="AA186" s="225" t="str">
        <f t="shared" si="106"/>
        <v/>
      </c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8"/>
      <c r="BV186" s="3"/>
      <c r="BW186" s="3"/>
      <c r="CA186" s="31" t="str">
        <f t="shared" si="107"/>
        <v/>
      </c>
      <c r="CB186" s="31" t="str">
        <f t="shared" si="108"/>
        <v/>
      </c>
      <c r="CC186" s="31" t="str">
        <f t="shared" si="109"/>
        <v/>
      </c>
      <c r="CD186" s="31"/>
      <c r="CE186" s="31"/>
      <c r="CF186" s="31"/>
      <c r="CG186" s="32">
        <f t="shared" si="110"/>
        <v>0</v>
      </c>
      <c r="CH186" s="32">
        <f t="shared" si="111"/>
        <v>0</v>
      </c>
      <c r="CI186" s="32">
        <f t="shared" si="112"/>
        <v>0</v>
      </c>
      <c r="CJ186" s="32"/>
      <c r="CK186" s="32"/>
      <c r="CL186" s="32"/>
    </row>
    <row r="187" spans="1:90" ht="16.149999999999999" customHeight="1" x14ac:dyDescent="0.2">
      <c r="A187" s="859" t="s">
        <v>78</v>
      </c>
      <c r="B187" s="914" t="s">
        <v>205</v>
      </c>
      <c r="C187" s="914"/>
      <c r="D187" s="378">
        <f t="shared" si="103"/>
        <v>22</v>
      </c>
      <c r="E187" s="464">
        <f t="shared" si="104"/>
        <v>5</v>
      </c>
      <c r="F187" s="465">
        <f t="shared" si="105"/>
        <v>17</v>
      </c>
      <c r="G187" s="428"/>
      <c r="H187" s="429"/>
      <c r="I187" s="430"/>
      <c r="J187" s="429"/>
      <c r="K187" s="430"/>
      <c r="L187" s="429"/>
      <c r="M187" s="430"/>
      <c r="N187" s="429"/>
      <c r="O187" s="430"/>
      <c r="P187" s="429"/>
      <c r="Q187" s="430">
        <v>1</v>
      </c>
      <c r="R187" s="429">
        <v>2</v>
      </c>
      <c r="S187" s="430">
        <v>4</v>
      </c>
      <c r="T187" s="429">
        <v>15</v>
      </c>
      <c r="U187" s="430"/>
      <c r="V187" s="431"/>
      <c r="W187" s="432">
        <v>1</v>
      </c>
      <c r="X187" s="433">
        <v>2</v>
      </c>
      <c r="Y187" s="433">
        <v>0</v>
      </c>
      <c r="Z187" s="452"/>
      <c r="AA187" s="225" t="str">
        <f t="shared" si="106"/>
        <v/>
      </c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8"/>
      <c r="BV187" s="3"/>
      <c r="BW187" s="3"/>
      <c r="CA187" s="31" t="str">
        <f t="shared" si="107"/>
        <v/>
      </c>
      <c r="CB187" s="31" t="str">
        <f t="shared" si="108"/>
        <v/>
      </c>
      <c r="CC187" s="31" t="str">
        <f t="shared" si="109"/>
        <v/>
      </c>
      <c r="CD187" s="31"/>
      <c r="CE187" s="31"/>
      <c r="CF187" s="31"/>
      <c r="CG187" s="32">
        <f t="shared" si="110"/>
        <v>0</v>
      </c>
      <c r="CH187" s="32">
        <f t="shared" si="111"/>
        <v>0</v>
      </c>
      <c r="CI187" s="32">
        <f t="shared" si="112"/>
        <v>0</v>
      </c>
      <c r="CJ187" s="32"/>
      <c r="CK187" s="32"/>
      <c r="CL187" s="32"/>
    </row>
    <row r="188" spans="1:90" ht="16.149999999999999" customHeight="1" x14ac:dyDescent="0.2">
      <c r="A188" s="860"/>
      <c r="B188" s="911" t="s">
        <v>206</v>
      </c>
      <c r="C188" s="911"/>
      <c r="D188" s="386">
        <f t="shared" si="103"/>
        <v>71</v>
      </c>
      <c r="E188" s="453">
        <f t="shared" si="104"/>
        <v>18</v>
      </c>
      <c r="F188" s="454">
        <f t="shared" si="105"/>
        <v>53</v>
      </c>
      <c r="G188" s="455"/>
      <c r="H188" s="456"/>
      <c r="I188" s="457"/>
      <c r="J188" s="456"/>
      <c r="K188" s="457"/>
      <c r="L188" s="456"/>
      <c r="M188" s="457"/>
      <c r="N188" s="456">
        <v>3</v>
      </c>
      <c r="O188" s="457">
        <v>1</v>
      </c>
      <c r="P188" s="456"/>
      <c r="Q188" s="457">
        <v>9</v>
      </c>
      <c r="R188" s="456">
        <v>11</v>
      </c>
      <c r="S188" s="457">
        <v>7</v>
      </c>
      <c r="T188" s="456">
        <v>39</v>
      </c>
      <c r="U188" s="457">
        <v>1</v>
      </c>
      <c r="V188" s="458"/>
      <c r="W188" s="459">
        <v>2</v>
      </c>
      <c r="X188" s="460">
        <v>5</v>
      </c>
      <c r="Y188" s="460">
        <v>0</v>
      </c>
      <c r="Z188" s="460"/>
      <c r="AA188" s="225" t="str">
        <f t="shared" si="106"/>
        <v/>
      </c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8"/>
      <c r="BV188" s="3"/>
      <c r="BW188" s="3"/>
      <c r="CA188" s="31" t="str">
        <f t="shared" si="107"/>
        <v/>
      </c>
      <c r="CB188" s="31" t="str">
        <f t="shared" si="108"/>
        <v/>
      </c>
      <c r="CC188" s="31" t="str">
        <f t="shared" si="109"/>
        <v/>
      </c>
      <c r="CD188" s="31"/>
      <c r="CE188" s="31"/>
      <c r="CF188" s="31"/>
      <c r="CG188" s="32">
        <f t="shared" si="110"/>
        <v>0</v>
      </c>
      <c r="CH188" s="32">
        <f t="shared" si="111"/>
        <v>0</v>
      </c>
      <c r="CI188" s="32">
        <f t="shared" si="112"/>
        <v>0</v>
      </c>
      <c r="CJ188" s="32"/>
      <c r="CK188" s="32"/>
      <c r="CL188" s="32"/>
    </row>
    <row r="189" spans="1:90" ht="16.149999999999999" customHeight="1" x14ac:dyDescent="0.2">
      <c r="A189" s="860"/>
      <c r="B189" s="911" t="s">
        <v>207</v>
      </c>
      <c r="C189" s="911"/>
      <c r="D189" s="386">
        <f t="shared" si="103"/>
        <v>27</v>
      </c>
      <c r="E189" s="453">
        <f t="shared" si="104"/>
        <v>8</v>
      </c>
      <c r="F189" s="454">
        <f t="shared" si="105"/>
        <v>19</v>
      </c>
      <c r="G189" s="455"/>
      <c r="H189" s="456"/>
      <c r="I189" s="457"/>
      <c r="J189" s="456"/>
      <c r="K189" s="457"/>
      <c r="L189" s="456"/>
      <c r="M189" s="457"/>
      <c r="N189" s="456"/>
      <c r="O189" s="457">
        <v>1</v>
      </c>
      <c r="P189" s="456"/>
      <c r="Q189" s="457">
        <v>1</v>
      </c>
      <c r="R189" s="456">
        <v>3</v>
      </c>
      <c r="S189" s="457">
        <v>6</v>
      </c>
      <c r="T189" s="456">
        <v>16</v>
      </c>
      <c r="U189" s="457"/>
      <c r="V189" s="458"/>
      <c r="W189" s="459">
        <v>1</v>
      </c>
      <c r="X189" s="460">
        <v>2</v>
      </c>
      <c r="Y189" s="460">
        <v>0</v>
      </c>
      <c r="Z189" s="460"/>
      <c r="AA189" s="225" t="str">
        <f t="shared" si="106"/>
        <v/>
      </c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8"/>
      <c r="BV189" s="3"/>
      <c r="BW189" s="3"/>
      <c r="CA189" s="31" t="str">
        <f t="shared" si="107"/>
        <v/>
      </c>
      <c r="CB189" s="31" t="str">
        <f t="shared" si="108"/>
        <v/>
      </c>
      <c r="CC189" s="31" t="str">
        <f t="shared" si="109"/>
        <v/>
      </c>
      <c r="CD189" s="31"/>
      <c r="CE189" s="31"/>
      <c r="CF189" s="31"/>
      <c r="CG189" s="32">
        <f t="shared" si="110"/>
        <v>0</v>
      </c>
      <c r="CH189" s="32">
        <f t="shared" si="111"/>
        <v>0</v>
      </c>
      <c r="CI189" s="32">
        <f t="shared" si="112"/>
        <v>0</v>
      </c>
      <c r="CJ189" s="32"/>
      <c r="CK189" s="32"/>
      <c r="CL189" s="32"/>
    </row>
    <row r="190" spans="1:90" ht="16.149999999999999" customHeight="1" x14ac:dyDescent="0.2">
      <c r="A190" s="861"/>
      <c r="B190" s="912" t="s">
        <v>208</v>
      </c>
      <c r="C190" s="912"/>
      <c r="D190" s="461">
        <f t="shared" si="103"/>
        <v>21</v>
      </c>
      <c r="E190" s="462">
        <f t="shared" si="104"/>
        <v>4</v>
      </c>
      <c r="F190" s="463">
        <f t="shared" si="105"/>
        <v>17</v>
      </c>
      <c r="G190" s="438"/>
      <c r="H190" s="439"/>
      <c r="I190" s="440"/>
      <c r="J190" s="439"/>
      <c r="K190" s="440"/>
      <c r="L190" s="439"/>
      <c r="M190" s="440"/>
      <c r="N190" s="439">
        <v>1</v>
      </c>
      <c r="O190" s="440"/>
      <c r="P190" s="439"/>
      <c r="Q190" s="440">
        <v>1</v>
      </c>
      <c r="R190" s="439">
        <v>4</v>
      </c>
      <c r="S190" s="440">
        <v>2</v>
      </c>
      <c r="T190" s="439">
        <v>12</v>
      </c>
      <c r="U190" s="440">
        <v>1</v>
      </c>
      <c r="V190" s="441"/>
      <c r="W190" s="442">
        <v>1</v>
      </c>
      <c r="X190" s="443">
        <v>2</v>
      </c>
      <c r="Y190" s="443">
        <v>0</v>
      </c>
      <c r="Z190" s="443"/>
      <c r="AA190" s="225" t="str">
        <f t="shared" si="106"/>
        <v/>
      </c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8"/>
      <c r="BV190" s="3"/>
      <c r="BW190" s="3"/>
      <c r="CA190" s="31" t="str">
        <f t="shared" si="107"/>
        <v/>
      </c>
      <c r="CB190" s="31" t="str">
        <f t="shared" si="108"/>
        <v/>
      </c>
      <c r="CC190" s="31" t="str">
        <f t="shared" si="109"/>
        <v/>
      </c>
      <c r="CD190" s="31"/>
      <c r="CE190" s="31"/>
      <c r="CF190" s="31"/>
      <c r="CG190" s="32">
        <f t="shared" si="110"/>
        <v>0</v>
      </c>
      <c r="CH190" s="32">
        <f t="shared" si="111"/>
        <v>0</v>
      </c>
      <c r="CI190" s="32">
        <f t="shared" si="112"/>
        <v>0</v>
      </c>
      <c r="CJ190" s="32"/>
      <c r="CK190" s="32"/>
      <c r="CL190" s="32"/>
    </row>
    <row r="191" spans="1:90" ht="16.149999999999999" customHeight="1" x14ac:dyDescent="0.2">
      <c r="A191" s="859" t="s">
        <v>210</v>
      </c>
      <c r="B191" s="914" t="s">
        <v>205</v>
      </c>
      <c r="C191" s="914"/>
      <c r="D191" s="378">
        <f t="shared" si="103"/>
        <v>7</v>
      </c>
      <c r="E191" s="464">
        <f>SUM(G191+I191+K191+M191+O191+Q191+U191)</f>
        <v>5</v>
      </c>
      <c r="F191" s="465">
        <f>SUM(H191+J191+L191+N191+P191+R191+V191)</f>
        <v>2</v>
      </c>
      <c r="G191" s="428"/>
      <c r="H191" s="429"/>
      <c r="I191" s="430"/>
      <c r="J191" s="429"/>
      <c r="K191" s="430">
        <v>2</v>
      </c>
      <c r="L191" s="429"/>
      <c r="M191" s="430"/>
      <c r="N191" s="429">
        <v>1</v>
      </c>
      <c r="O191" s="430">
        <v>3</v>
      </c>
      <c r="P191" s="429">
        <v>1</v>
      </c>
      <c r="Q191" s="430"/>
      <c r="R191" s="429"/>
      <c r="S191" s="466"/>
      <c r="T191" s="467"/>
      <c r="U191" s="466"/>
      <c r="V191" s="468"/>
      <c r="W191" s="469"/>
      <c r="X191" s="470"/>
      <c r="Y191" s="433">
        <v>0</v>
      </c>
      <c r="Z191" s="452"/>
      <c r="AA191" s="225" t="str">
        <f t="shared" si="106"/>
        <v/>
      </c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8"/>
      <c r="BV191" s="3"/>
      <c r="BW191" s="3"/>
      <c r="CA191" s="31"/>
      <c r="CB191" s="31" t="str">
        <f t="shared" si="108"/>
        <v/>
      </c>
      <c r="CC191" s="31"/>
      <c r="CD191" s="31"/>
      <c r="CE191" s="31"/>
      <c r="CF191" s="31"/>
      <c r="CG191" s="32"/>
      <c r="CH191" s="32">
        <f t="shared" si="111"/>
        <v>0</v>
      </c>
      <c r="CI191" s="32"/>
      <c r="CJ191" s="32"/>
      <c r="CK191" s="32"/>
      <c r="CL191" s="32"/>
    </row>
    <row r="192" spans="1:90" ht="16.149999999999999" customHeight="1" x14ac:dyDescent="0.2">
      <c r="A192" s="860"/>
      <c r="B192" s="911" t="s">
        <v>206</v>
      </c>
      <c r="C192" s="911"/>
      <c r="D192" s="386">
        <f t="shared" si="103"/>
        <v>19</v>
      </c>
      <c r="E192" s="453">
        <f>SUM(G192+I192+K192+M192+O192+Q192+U192)</f>
        <v>9</v>
      </c>
      <c r="F192" s="454">
        <f>SUM(H192+J192+L192+N192+P192+R192+V192)</f>
        <v>10</v>
      </c>
      <c r="G192" s="455">
        <v>4</v>
      </c>
      <c r="H192" s="456">
        <v>6</v>
      </c>
      <c r="I192" s="457">
        <v>1</v>
      </c>
      <c r="J192" s="456">
        <v>2</v>
      </c>
      <c r="K192" s="457">
        <v>1</v>
      </c>
      <c r="L192" s="456"/>
      <c r="M192" s="457"/>
      <c r="N192" s="456"/>
      <c r="O192" s="457">
        <v>2</v>
      </c>
      <c r="P192" s="456">
        <v>2</v>
      </c>
      <c r="Q192" s="457">
        <v>1</v>
      </c>
      <c r="R192" s="456"/>
      <c r="S192" s="471"/>
      <c r="T192" s="472"/>
      <c r="U192" s="471"/>
      <c r="V192" s="473"/>
      <c r="W192" s="474"/>
      <c r="X192" s="475"/>
      <c r="Y192" s="460">
        <v>0</v>
      </c>
      <c r="Z192" s="460"/>
      <c r="AA192" s="225" t="str">
        <f t="shared" si="106"/>
        <v/>
      </c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8"/>
      <c r="BV192" s="3"/>
      <c r="BW192" s="3"/>
      <c r="CA192" s="31"/>
      <c r="CB192" s="31" t="str">
        <f t="shared" si="108"/>
        <v/>
      </c>
      <c r="CC192" s="31"/>
      <c r="CD192" s="31"/>
      <c r="CE192" s="31"/>
      <c r="CF192" s="31"/>
      <c r="CG192" s="32"/>
      <c r="CH192" s="32">
        <f t="shared" si="111"/>
        <v>0</v>
      </c>
      <c r="CI192" s="32"/>
      <c r="CJ192" s="32"/>
      <c r="CK192" s="32"/>
      <c r="CL192" s="32"/>
    </row>
    <row r="193" spans="1:90" ht="16.149999999999999" customHeight="1" x14ac:dyDescent="0.2">
      <c r="A193" s="860"/>
      <c r="B193" s="911" t="s">
        <v>207</v>
      </c>
      <c r="C193" s="911"/>
      <c r="D193" s="386">
        <f t="shared" si="103"/>
        <v>0</v>
      </c>
      <c r="E193" s="453">
        <f t="shared" ref="E193:F227" si="113">SUM(G193+I193+K193+M193+O193+Q193+S193+U193)</f>
        <v>0</v>
      </c>
      <c r="F193" s="454">
        <f t="shared" ref="F193:F226" si="114">SUM(H193+J193+L193+N193+P193+R193+T193+V193)</f>
        <v>0</v>
      </c>
      <c r="G193" s="455"/>
      <c r="H193" s="456"/>
      <c r="I193" s="457"/>
      <c r="J193" s="456"/>
      <c r="K193" s="457"/>
      <c r="L193" s="456"/>
      <c r="M193" s="457"/>
      <c r="N193" s="456"/>
      <c r="O193" s="457"/>
      <c r="P193" s="456"/>
      <c r="Q193" s="457"/>
      <c r="R193" s="456"/>
      <c r="S193" s="471"/>
      <c r="T193" s="472"/>
      <c r="U193" s="471"/>
      <c r="V193" s="473"/>
      <c r="W193" s="474"/>
      <c r="X193" s="475"/>
      <c r="Y193" s="460">
        <v>0</v>
      </c>
      <c r="Z193" s="460"/>
      <c r="AA193" s="225" t="str">
        <f t="shared" si="106"/>
        <v/>
      </c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8"/>
      <c r="BV193" s="3"/>
      <c r="BW193" s="3"/>
      <c r="CA193" s="31"/>
      <c r="CB193" s="31" t="str">
        <f t="shared" si="108"/>
        <v/>
      </c>
      <c r="CC193" s="31"/>
      <c r="CD193" s="31"/>
      <c r="CE193" s="31"/>
      <c r="CF193" s="31"/>
      <c r="CG193" s="32"/>
      <c r="CH193" s="32">
        <f t="shared" si="111"/>
        <v>0</v>
      </c>
      <c r="CI193" s="32"/>
      <c r="CJ193" s="32"/>
      <c r="CK193" s="32"/>
      <c r="CL193" s="32"/>
    </row>
    <row r="194" spans="1:90" ht="16.149999999999999" customHeight="1" x14ac:dyDescent="0.2">
      <c r="A194" s="861"/>
      <c r="B194" s="912" t="s">
        <v>208</v>
      </c>
      <c r="C194" s="912"/>
      <c r="D194" s="461">
        <f t="shared" si="103"/>
        <v>6</v>
      </c>
      <c r="E194" s="462">
        <f t="shared" si="113"/>
        <v>4</v>
      </c>
      <c r="F194" s="463">
        <f t="shared" si="114"/>
        <v>2</v>
      </c>
      <c r="G194" s="438"/>
      <c r="H194" s="439">
        <v>1</v>
      </c>
      <c r="I194" s="440">
        <v>1</v>
      </c>
      <c r="J194" s="439"/>
      <c r="K194" s="440">
        <v>2</v>
      </c>
      <c r="L194" s="439"/>
      <c r="M194" s="440"/>
      <c r="N194" s="439">
        <v>1</v>
      </c>
      <c r="O194" s="440">
        <v>1</v>
      </c>
      <c r="P194" s="439"/>
      <c r="Q194" s="440"/>
      <c r="R194" s="439"/>
      <c r="S194" s="476"/>
      <c r="T194" s="477"/>
      <c r="U194" s="476"/>
      <c r="V194" s="478"/>
      <c r="W194" s="479"/>
      <c r="X194" s="480"/>
      <c r="Y194" s="443">
        <v>0</v>
      </c>
      <c r="Z194" s="443"/>
      <c r="AA194" s="225" t="str">
        <f t="shared" si="106"/>
        <v/>
      </c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8"/>
      <c r="BV194" s="3"/>
      <c r="BW194" s="3"/>
      <c r="CA194" s="31"/>
      <c r="CB194" s="31" t="str">
        <f t="shared" si="108"/>
        <v/>
      </c>
      <c r="CC194" s="31"/>
      <c r="CD194" s="31"/>
      <c r="CE194" s="31"/>
      <c r="CF194" s="31"/>
      <c r="CG194" s="32"/>
      <c r="CH194" s="32">
        <f t="shared" si="111"/>
        <v>0</v>
      </c>
      <c r="CI194" s="32"/>
      <c r="CJ194" s="32"/>
      <c r="CK194" s="32"/>
      <c r="CL194" s="32"/>
    </row>
    <row r="195" spans="1:90" ht="16.149999999999999" customHeight="1" x14ac:dyDescent="0.2">
      <c r="A195" s="859" t="s">
        <v>211</v>
      </c>
      <c r="B195" s="913" t="s">
        <v>205</v>
      </c>
      <c r="C195" s="913"/>
      <c r="D195" s="383">
        <f t="shared" si="103"/>
        <v>39</v>
      </c>
      <c r="E195" s="445">
        <f t="shared" si="113"/>
        <v>9</v>
      </c>
      <c r="F195" s="446">
        <f t="shared" si="114"/>
        <v>30</v>
      </c>
      <c r="G195" s="447"/>
      <c r="H195" s="448"/>
      <c r="I195" s="449"/>
      <c r="J195" s="448"/>
      <c r="K195" s="449"/>
      <c r="L195" s="448"/>
      <c r="M195" s="449"/>
      <c r="N195" s="448"/>
      <c r="O195" s="449"/>
      <c r="P195" s="448"/>
      <c r="Q195" s="449">
        <v>3</v>
      </c>
      <c r="R195" s="448">
        <v>6</v>
      </c>
      <c r="S195" s="449">
        <v>5</v>
      </c>
      <c r="T195" s="448">
        <v>23</v>
      </c>
      <c r="U195" s="449">
        <v>1</v>
      </c>
      <c r="V195" s="450">
        <v>1</v>
      </c>
      <c r="W195" s="451">
        <v>0</v>
      </c>
      <c r="X195" s="452">
        <v>0</v>
      </c>
      <c r="Y195" s="433">
        <v>0</v>
      </c>
      <c r="Z195" s="452"/>
      <c r="AA195" s="225" t="str">
        <f t="shared" si="106"/>
        <v/>
      </c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8"/>
      <c r="BV195" s="3"/>
      <c r="BW195" s="3"/>
      <c r="CA195" s="31" t="str">
        <f t="shared" si="107"/>
        <v/>
      </c>
      <c r="CB195" s="31" t="str">
        <f t="shared" si="108"/>
        <v/>
      </c>
      <c r="CC195" s="31" t="str">
        <f t="shared" si="109"/>
        <v/>
      </c>
      <c r="CD195" s="31"/>
      <c r="CE195" s="31"/>
      <c r="CF195" s="31"/>
      <c r="CG195" s="32">
        <f t="shared" si="110"/>
        <v>0</v>
      </c>
      <c r="CH195" s="32">
        <f t="shared" si="111"/>
        <v>0</v>
      </c>
      <c r="CI195" s="32">
        <f t="shared" si="112"/>
        <v>0</v>
      </c>
      <c r="CJ195" s="32"/>
      <c r="CK195" s="32"/>
      <c r="CL195" s="32"/>
    </row>
    <row r="196" spans="1:90" ht="16.149999999999999" customHeight="1" x14ac:dyDescent="0.2">
      <c r="A196" s="860"/>
      <c r="B196" s="911" t="s">
        <v>206</v>
      </c>
      <c r="C196" s="911"/>
      <c r="D196" s="386">
        <f t="shared" si="103"/>
        <v>65</v>
      </c>
      <c r="E196" s="453">
        <f t="shared" si="113"/>
        <v>11</v>
      </c>
      <c r="F196" s="454">
        <f t="shared" si="114"/>
        <v>54</v>
      </c>
      <c r="G196" s="455"/>
      <c r="H196" s="456"/>
      <c r="I196" s="457"/>
      <c r="J196" s="456"/>
      <c r="K196" s="457"/>
      <c r="L196" s="456"/>
      <c r="M196" s="457"/>
      <c r="N196" s="456"/>
      <c r="O196" s="457"/>
      <c r="P196" s="456"/>
      <c r="Q196" s="457"/>
      <c r="R196" s="456"/>
      <c r="S196" s="457">
        <v>9</v>
      </c>
      <c r="T196" s="456">
        <v>50</v>
      </c>
      <c r="U196" s="457">
        <v>2</v>
      </c>
      <c r="V196" s="458">
        <v>4</v>
      </c>
      <c r="W196" s="459">
        <v>1</v>
      </c>
      <c r="X196" s="460">
        <v>0</v>
      </c>
      <c r="Y196" s="460">
        <v>0</v>
      </c>
      <c r="Z196" s="460"/>
      <c r="AA196" s="225" t="str">
        <f t="shared" si="106"/>
        <v/>
      </c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8"/>
      <c r="BV196" s="3"/>
      <c r="BW196" s="3"/>
      <c r="CA196" s="31" t="str">
        <f t="shared" si="107"/>
        <v/>
      </c>
      <c r="CB196" s="31" t="str">
        <f t="shared" si="108"/>
        <v/>
      </c>
      <c r="CC196" s="31" t="str">
        <f t="shared" si="109"/>
        <v/>
      </c>
      <c r="CD196" s="31"/>
      <c r="CE196" s="31"/>
      <c r="CF196" s="31"/>
      <c r="CG196" s="32">
        <f t="shared" si="110"/>
        <v>0</v>
      </c>
      <c r="CH196" s="32">
        <f t="shared" si="111"/>
        <v>0</v>
      </c>
      <c r="CI196" s="32">
        <f t="shared" si="112"/>
        <v>0</v>
      </c>
      <c r="CJ196" s="32"/>
      <c r="CK196" s="32"/>
      <c r="CL196" s="32"/>
    </row>
    <row r="197" spans="1:90" ht="16.149999999999999" customHeight="1" x14ac:dyDescent="0.2">
      <c r="A197" s="860"/>
      <c r="B197" s="911" t="s">
        <v>207</v>
      </c>
      <c r="C197" s="911"/>
      <c r="D197" s="386">
        <f t="shared" si="103"/>
        <v>26</v>
      </c>
      <c r="E197" s="453">
        <f t="shared" si="113"/>
        <v>6</v>
      </c>
      <c r="F197" s="454">
        <f t="shared" si="114"/>
        <v>20</v>
      </c>
      <c r="G197" s="455"/>
      <c r="H197" s="456"/>
      <c r="I197" s="457"/>
      <c r="J197" s="456"/>
      <c r="K197" s="457"/>
      <c r="L197" s="456"/>
      <c r="M197" s="457"/>
      <c r="N197" s="456"/>
      <c r="O197" s="457"/>
      <c r="P197" s="456"/>
      <c r="Q197" s="457">
        <v>1</v>
      </c>
      <c r="R197" s="456">
        <v>1</v>
      </c>
      <c r="S197" s="457">
        <v>4</v>
      </c>
      <c r="T197" s="456">
        <v>17</v>
      </c>
      <c r="U197" s="457">
        <v>1</v>
      </c>
      <c r="V197" s="458">
        <v>2</v>
      </c>
      <c r="W197" s="459">
        <v>0</v>
      </c>
      <c r="X197" s="460">
        <v>0</v>
      </c>
      <c r="Y197" s="460">
        <v>0</v>
      </c>
      <c r="Z197" s="460"/>
      <c r="AA197" s="225" t="str">
        <f t="shared" si="106"/>
        <v/>
      </c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8"/>
      <c r="BV197" s="3"/>
      <c r="BW197" s="3"/>
      <c r="CA197" s="31" t="str">
        <f t="shared" si="107"/>
        <v/>
      </c>
      <c r="CB197" s="31" t="str">
        <f t="shared" si="108"/>
        <v/>
      </c>
      <c r="CC197" s="31" t="str">
        <f t="shared" si="109"/>
        <v/>
      </c>
      <c r="CD197" s="31"/>
      <c r="CE197" s="31"/>
      <c r="CF197" s="31"/>
      <c r="CG197" s="32">
        <f t="shared" si="110"/>
        <v>0</v>
      </c>
      <c r="CH197" s="32">
        <f t="shared" si="111"/>
        <v>0</v>
      </c>
      <c r="CI197" s="32">
        <f t="shared" si="112"/>
        <v>0</v>
      </c>
      <c r="CJ197" s="32"/>
      <c r="CK197" s="32"/>
      <c r="CL197" s="32"/>
    </row>
    <row r="198" spans="1:90" ht="16.149999999999999" customHeight="1" x14ac:dyDescent="0.2">
      <c r="A198" s="861"/>
      <c r="B198" s="915" t="s">
        <v>208</v>
      </c>
      <c r="C198" s="915"/>
      <c r="D198" s="481">
        <f t="shared" si="103"/>
        <v>24</v>
      </c>
      <c r="E198" s="482">
        <f t="shared" si="113"/>
        <v>9</v>
      </c>
      <c r="F198" s="483">
        <f t="shared" si="114"/>
        <v>15</v>
      </c>
      <c r="G198" s="484"/>
      <c r="H198" s="485"/>
      <c r="I198" s="486"/>
      <c r="J198" s="485"/>
      <c r="K198" s="486"/>
      <c r="L198" s="485"/>
      <c r="M198" s="486"/>
      <c r="N198" s="485"/>
      <c r="O198" s="486"/>
      <c r="P198" s="485"/>
      <c r="Q198" s="486">
        <v>1</v>
      </c>
      <c r="R198" s="485">
        <v>1</v>
      </c>
      <c r="S198" s="486">
        <v>6</v>
      </c>
      <c r="T198" s="485">
        <v>11</v>
      </c>
      <c r="U198" s="486">
        <v>2</v>
      </c>
      <c r="V198" s="487">
        <v>3</v>
      </c>
      <c r="W198" s="488">
        <v>0</v>
      </c>
      <c r="X198" s="489">
        <v>0</v>
      </c>
      <c r="Y198" s="443">
        <v>0</v>
      </c>
      <c r="Z198" s="443"/>
      <c r="AA198" s="225" t="str">
        <f t="shared" si="106"/>
        <v/>
      </c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8"/>
      <c r="BV198" s="3"/>
      <c r="BW198" s="3"/>
      <c r="CA198" s="31" t="str">
        <f t="shared" si="107"/>
        <v/>
      </c>
      <c r="CB198" s="31" t="str">
        <f t="shared" si="108"/>
        <v/>
      </c>
      <c r="CC198" s="31" t="str">
        <f t="shared" si="109"/>
        <v/>
      </c>
      <c r="CD198" s="31"/>
      <c r="CE198" s="31"/>
      <c r="CF198" s="31"/>
      <c r="CG198" s="32">
        <f t="shared" si="110"/>
        <v>0</v>
      </c>
      <c r="CH198" s="32">
        <f t="shared" si="111"/>
        <v>0</v>
      </c>
      <c r="CI198" s="32">
        <f t="shared" si="112"/>
        <v>0</v>
      </c>
      <c r="CJ198" s="32"/>
      <c r="CK198" s="32"/>
      <c r="CL198" s="32"/>
    </row>
    <row r="199" spans="1:90" ht="16.149999999999999" customHeight="1" x14ac:dyDescent="0.2">
      <c r="A199" s="859" t="s">
        <v>212</v>
      </c>
      <c r="B199" s="914" t="s">
        <v>205</v>
      </c>
      <c r="C199" s="914"/>
      <c r="D199" s="378">
        <f t="shared" si="103"/>
        <v>52</v>
      </c>
      <c r="E199" s="464">
        <f t="shared" si="113"/>
        <v>25</v>
      </c>
      <c r="F199" s="465">
        <f t="shared" si="114"/>
        <v>27</v>
      </c>
      <c r="G199" s="428"/>
      <c r="H199" s="429"/>
      <c r="I199" s="430"/>
      <c r="J199" s="429"/>
      <c r="K199" s="430"/>
      <c r="L199" s="429">
        <v>1</v>
      </c>
      <c r="M199" s="430">
        <v>3</v>
      </c>
      <c r="N199" s="429">
        <v>2</v>
      </c>
      <c r="O199" s="430">
        <v>7</v>
      </c>
      <c r="P199" s="429">
        <v>9</v>
      </c>
      <c r="Q199" s="430">
        <v>13</v>
      </c>
      <c r="R199" s="429">
        <v>13</v>
      </c>
      <c r="S199" s="430">
        <v>2</v>
      </c>
      <c r="T199" s="429">
        <v>2</v>
      </c>
      <c r="U199" s="430"/>
      <c r="V199" s="431"/>
      <c r="W199" s="469"/>
      <c r="X199" s="470"/>
      <c r="Y199" s="433">
        <v>0</v>
      </c>
      <c r="Z199" s="452"/>
      <c r="AA199" s="225" t="str">
        <f t="shared" si="106"/>
        <v/>
      </c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8"/>
      <c r="BV199" s="3"/>
      <c r="BW199" s="3"/>
      <c r="CA199" s="31"/>
      <c r="CB199" s="31" t="str">
        <f t="shared" si="108"/>
        <v/>
      </c>
      <c r="CC199" s="31"/>
      <c r="CD199" s="31"/>
      <c r="CE199" s="31"/>
      <c r="CF199" s="31"/>
      <c r="CG199" s="32"/>
      <c r="CH199" s="32">
        <f t="shared" si="111"/>
        <v>0</v>
      </c>
      <c r="CI199" s="32"/>
      <c r="CJ199" s="32"/>
      <c r="CK199" s="32"/>
      <c r="CL199" s="32"/>
    </row>
    <row r="200" spans="1:90" ht="16.149999999999999" customHeight="1" x14ac:dyDescent="0.2">
      <c r="A200" s="860"/>
      <c r="B200" s="911" t="s">
        <v>206</v>
      </c>
      <c r="C200" s="911"/>
      <c r="D200" s="386">
        <f t="shared" si="103"/>
        <v>201</v>
      </c>
      <c r="E200" s="453">
        <f t="shared" si="113"/>
        <v>86</v>
      </c>
      <c r="F200" s="454">
        <f t="shared" si="114"/>
        <v>115</v>
      </c>
      <c r="G200" s="455"/>
      <c r="H200" s="456"/>
      <c r="I200" s="457"/>
      <c r="J200" s="456">
        <v>2</v>
      </c>
      <c r="K200" s="457">
        <v>2</v>
      </c>
      <c r="L200" s="456"/>
      <c r="M200" s="457">
        <v>11</v>
      </c>
      <c r="N200" s="456">
        <v>13</v>
      </c>
      <c r="O200" s="457">
        <v>32</v>
      </c>
      <c r="P200" s="456">
        <v>41</v>
      </c>
      <c r="Q200" s="457">
        <v>36</v>
      </c>
      <c r="R200" s="456">
        <v>59</v>
      </c>
      <c r="S200" s="457">
        <v>5</v>
      </c>
      <c r="T200" s="456"/>
      <c r="U200" s="457"/>
      <c r="V200" s="458"/>
      <c r="W200" s="474"/>
      <c r="X200" s="475"/>
      <c r="Y200" s="460">
        <v>0</v>
      </c>
      <c r="Z200" s="460"/>
      <c r="AA200" s="225" t="str">
        <f t="shared" si="106"/>
        <v/>
      </c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8"/>
      <c r="BV200" s="3"/>
      <c r="BW200" s="3"/>
      <c r="CA200" s="31"/>
      <c r="CB200" s="31" t="str">
        <f t="shared" si="108"/>
        <v/>
      </c>
      <c r="CC200" s="31"/>
      <c r="CD200" s="31"/>
      <c r="CE200" s="31"/>
      <c r="CF200" s="31"/>
      <c r="CG200" s="32"/>
      <c r="CH200" s="32">
        <f t="shared" si="111"/>
        <v>0</v>
      </c>
      <c r="CI200" s="32"/>
      <c r="CJ200" s="32"/>
      <c r="CK200" s="32"/>
      <c r="CL200" s="32"/>
    </row>
    <row r="201" spans="1:90" ht="16.149999999999999" customHeight="1" x14ac:dyDescent="0.2">
      <c r="A201" s="860"/>
      <c r="B201" s="911" t="s">
        <v>207</v>
      </c>
      <c r="C201" s="911"/>
      <c r="D201" s="386">
        <f t="shared" si="103"/>
        <v>3</v>
      </c>
      <c r="E201" s="453">
        <f t="shared" si="113"/>
        <v>1</v>
      </c>
      <c r="F201" s="454">
        <f t="shared" si="114"/>
        <v>2</v>
      </c>
      <c r="G201" s="455"/>
      <c r="H201" s="456"/>
      <c r="I201" s="457"/>
      <c r="J201" s="456"/>
      <c r="K201" s="457"/>
      <c r="L201" s="456">
        <v>1</v>
      </c>
      <c r="M201" s="457"/>
      <c r="N201" s="456"/>
      <c r="O201" s="457"/>
      <c r="P201" s="456"/>
      <c r="Q201" s="457">
        <v>1</v>
      </c>
      <c r="R201" s="456">
        <v>1</v>
      </c>
      <c r="S201" s="457"/>
      <c r="T201" s="456"/>
      <c r="U201" s="457"/>
      <c r="V201" s="458"/>
      <c r="W201" s="474"/>
      <c r="X201" s="475"/>
      <c r="Y201" s="460">
        <v>0</v>
      </c>
      <c r="Z201" s="460"/>
      <c r="AA201" s="225" t="str">
        <f t="shared" si="106"/>
        <v/>
      </c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8"/>
      <c r="BV201" s="3"/>
      <c r="BW201" s="3"/>
      <c r="CA201" s="31"/>
      <c r="CB201" s="31" t="str">
        <f t="shared" si="108"/>
        <v/>
      </c>
      <c r="CC201" s="31"/>
      <c r="CD201" s="31"/>
      <c r="CE201" s="31"/>
      <c r="CF201" s="31"/>
      <c r="CG201" s="32"/>
      <c r="CH201" s="32">
        <f t="shared" si="111"/>
        <v>0</v>
      </c>
      <c r="CI201" s="32"/>
      <c r="CJ201" s="32"/>
      <c r="CK201" s="32"/>
      <c r="CL201" s="32"/>
    </row>
    <row r="202" spans="1:90" ht="16.149999999999999" customHeight="1" x14ac:dyDescent="0.2">
      <c r="A202" s="861"/>
      <c r="B202" s="912" t="s">
        <v>208</v>
      </c>
      <c r="C202" s="912"/>
      <c r="D202" s="461">
        <f t="shared" si="103"/>
        <v>5</v>
      </c>
      <c r="E202" s="462">
        <f t="shared" si="113"/>
        <v>2</v>
      </c>
      <c r="F202" s="463">
        <f t="shared" si="114"/>
        <v>3</v>
      </c>
      <c r="G202" s="438"/>
      <c r="H202" s="439"/>
      <c r="I202" s="440"/>
      <c r="J202" s="439"/>
      <c r="K202" s="440"/>
      <c r="L202" s="439"/>
      <c r="M202" s="440"/>
      <c r="N202" s="439"/>
      <c r="O202" s="440"/>
      <c r="P202" s="439">
        <v>1</v>
      </c>
      <c r="Q202" s="440">
        <v>2</v>
      </c>
      <c r="R202" s="439">
        <v>2</v>
      </c>
      <c r="S202" s="440"/>
      <c r="T202" s="439"/>
      <c r="U202" s="440"/>
      <c r="V202" s="441"/>
      <c r="W202" s="479"/>
      <c r="X202" s="480"/>
      <c r="Y202" s="443">
        <v>0</v>
      </c>
      <c r="Z202" s="443"/>
      <c r="AA202" s="225" t="str">
        <f t="shared" si="106"/>
        <v/>
      </c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8"/>
      <c r="BV202" s="3"/>
      <c r="BW202" s="3"/>
      <c r="CA202" s="31"/>
      <c r="CB202" s="31" t="str">
        <f t="shared" si="108"/>
        <v/>
      </c>
      <c r="CC202" s="31"/>
      <c r="CD202" s="31"/>
      <c r="CE202" s="31"/>
      <c r="CF202" s="31"/>
      <c r="CG202" s="32"/>
      <c r="CH202" s="32">
        <f t="shared" si="111"/>
        <v>0</v>
      </c>
      <c r="CI202" s="32"/>
      <c r="CJ202" s="32"/>
      <c r="CK202" s="32"/>
      <c r="CL202" s="32"/>
    </row>
    <row r="203" spans="1:90" ht="16.149999999999999" customHeight="1" x14ac:dyDescent="0.2">
      <c r="A203" s="859" t="s">
        <v>85</v>
      </c>
      <c r="B203" s="913" t="s">
        <v>205</v>
      </c>
      <c r="C203" s="913"/>
      <c r="D203" s="383">
        <f t="shared" si="103"/>
        <v>25</v>
      </c>
      <c r="E203" s="445">
        <f t="shared" si="113"/>
        <v>15</v>
      </c>
      <c r="F203" s="446">
        <f t="shared" si="114"/>
        <v>10</v>
      </c>
      <c r="G203" s="447"/>
      <c r="H203" s="448"/>
      <c r="I203" s="449"/>
      <c r="J203" s="448"/>
      <c r="K203" s="449"/>
      <c r="L203" s="448"/>
      <c r="M203" s="449"/>
      <c r="N203" s="448"/>
      <c r="O203" s="449">
        <v>1</v>
      </c>
      <c r="P203" s="448"/>
      <c r="Q203" s="449">
        <v>1</v>
      </c>
      <c r="R203" s="448"/>
      <c r="S203" s="449">
        <v>9</v>
      </c>
      <c r="T203" s="448">
        <v>9</v>
      </c>
      <c r="U203" s="449">
        <v>4</v>
      </c>
      <c r="V203" s="450">
        <v>1</v>
      </c>
      <c r="W203" s="451">
        <v>0</v>
      </c>
      <c r="X203" s="452">
        <v>0</v>
      </c>
      <c r="Y203" s="452">
        <v>0</v>
      </c>
      <c r="Z203" s="452"/>
      <c r="AA203" s="225" t="str">
        <f t="shared" si="106"/>
        <v/>
      </c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8"/>
      <c r="BV203" s="3"/>
      <c r="BW203" s="3"/>
      <c r="CA203" s="31" t="str">
        <f t="shared" ref="CA203:CA224" si="115">IF(CG203=1,"* El número de pacientes de 60 años NO DEBE Ser mayor a lo registrado en el grupo Etario 20-64 años. ","")</f>
        <v/>
      </c>
      <c r="CB203" s="31" t="str">
        <f t="shared" si="108"/>
        <v/>
      </c>
      <c r="CC203" s="31" t="str">
        <f t="shared" ref="CC203:CC224" si="116">IF(AND(D203&lt;&gt;0,W203=""),"* Recuerde que las Embarazadas deben ser incluídas en el ingreso por rango Etario (Digite CEROS si no tiene). ",IF(F203&lt;W203,"* Las Embarazadas NO DEBEN ser mayor al total de Mujeres. ",""))</f>
        <v/>
      </c>
      <c r="CD203" s="31"/>
      <c r="CE203" s="31"/>
      <c r="CF203" s="31"/>
      <c r="CG203" s="32">
        <f t="shared" ref="CG203:CG224" si="117">IF((S203+T203)&lt;X203,1,0)</f>
        <v>0</v>
      </c>
      <c r="CH203" s="32">
        <f t="shared" si="111"/>
        <v>0</v>
      </c>
      <c r="CI203" s="32">
        <f t="shared" ref="CI203:CI224" si="118">IF(AND(D203&lt;&gt;0,W203=""),1,IF(F203&lt;W203,1,0))</f>
        <v>0</v>
      </c>
      <c r="CJ203" s="32"/>
      <c r="CK203" s="32"/>
      <c r="CL203" s="32"/>
    </row>
    <row r="204" spans="1:90" ht="16.149999999999999" customHeight="1" x14ac:dyDescent="0.2">
      <c r="A204" s="860"/>
      <c r="B204" s="911" t="s">
        <v>206</v>
      </c>
      <c r="C204" s="911"/>
      <c r="D204" s="386">
        <f t="shared" si="103"/>
        <v>85</v>
      </c>
      <c r="E204" s="453">
        <f t="shared" si="113"/>
        <v>30</v>
      </c>
      <c r="F204" s="454">
        <f t="shared" si="114"/>
        <v>55</v>
      </c>
      <c r="G204" s="455"/>
      <c r="H204" s="456"/>
      <c r="I204" s="457"/>
      <c r="J204" s="456"/>
      <c r="K204" s="457"/>
      <c r="L204" s="456"/>
      <c r="M204" s="457"/>
      <c r="N204" s="456">
        <v>1</v>
      </c>
      <c r="O204" s="457">
        <v>2</v>
      </c>
      <c r="P204" s="456">
        <v>1</v>
      </c>
      <c r="Q204" s="457">
        <v>4</v>
      </c>
      <c r="R204" s="456">
        <v>9</v>
      </c>
      <c r="S204" s="457">
        <v>22</v>
      </c>
      <c r="T204" s="456">
        <v>43</v>
      </c>
      <c r="U204" s="457">
        <v>2</v>
      </c>
      <c r="V204" s="458">
        <v>1</v>
      </c>
      <c r="W204" s="459">
        <v>2</v>
      </c>
      <c r="X204" s="460">
        <v>5</v>
      </c>
      <c r="Y204" s="460">
        <v>0</v>
      </c>
      <c r="Z204" s="460"/>
      <c r="AA204" s="225" t="str">
        <f t="shared" si="106"/>
        <v/>
      </c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8"/>
      <c r="BV204" s="3"/>
      <c r="BW204" s="3"/>
      <c r="CA204" s="31" t="str">
        <f t="shared" si="115"/>
        <v/>
      </c>
      <c r="CB204" s="31" t="str">
        <f t="shared" si="108"/>
        <v/>
      </c>
      <c r="CC204" s="31" t="str">
        <f t="shared" si="116"/>
        <v/>
      </c>
      <c r="CD204" s="31"/>
      <c r="CE204" s="31"/>
      <c r="CF204" s="31"/>
      <c r="CG204" s="32">
        <f t="shared" si="117"/>
        <v>0</v>
      </c>
      <c r="CH204" s="32">
        <f t="shared" si="111"/>
        <v>0</v>
      </c>
      <c r="CI204" s="32">
        <f t="shared" si="118"/>
        <v>0</v>
      </c>
      <c r="CJ204" s="32"/>
      <c r="CK204" s="32"/>
      <c r="CL204" s="32"/>
    </row>
    <row r="205" spans="1:90" ht="16.149999999999999" customHeight="1" x14ac:dyDescent="0.2">
      <c r="A205" s="860"/>
      <c r="B205" s="911" t="s">
        <v>207</v>
      </c>
      <c r="C205" s="911"/>
      <c r="D205" s="386">
        <f t="shared" si="103"/>
        <v>24</v>
      </c>
      <c r="E205" s="453">
        <f t="shared" si="113"/>
        <v>15</v>
      </c>
      <c r="F205" s="454">
        <f t="shared" si="114"/>
        <v>9</v>
      </c>
      <c r="G205" s="455"/>
      <c r="H205" s="456"/>
      <c r="I205" s="457"/>
      <c r="J205" s="456"/>
      <c r="K205" s="457"/>
      <c r="L205" s="456"/>
      <c r="M205" s="457"/>
      <c r="N205" s="456"/>
      <c r="O205" s="457">
        <v>1</v>
      </c>
      <c r="P205" s="456"/>
      <c r="Q205" s="457">
        <v>1</v>
      </c>
      <c r="R205" s="456"/>
      <c r="S205" s="457">
        <v>9</v>
      </c>
      <c r="T205" s="456">
        <v>8</v>
      </c>
      <c r="U205" s="457">
        <v>4</v>
      </c>
      <c r="V205" s="458">
        <v>1</v>
      </c>
      <c r="W205" s="459">
        <v>0</v>
      </c>
      <c r="X205" s="460">
        <v>0</v>
      </c>
      <c r="Y205" s="460">
        <v>0</v>
      </c>
      <c r="Z205" s="460"/>
      <c r="AA205" s="225" t="str">
        <f t="shared" si="106"/>
        <v/>
      </c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8"/>
      <c r="BV205" s="3"/>
      <c r="BW205" s="3"/>
      <c r="CA205" s="31" t="str">
        <f t="shared" si="115"/>
        <v/>
      </c>
      <c r="CB205" s="31" t="str">
        <f t="shared" si="108"/>
        <v/>
      </c>
      <c r="CC205" s="31" t="str">
        <f t="shared" si="116"/>
        <v/>
      </c>
      <c r="CD205" s="31"/>
      <c r="CE205" s="31"/>
      <c r="CF205" s="31"/>
      <c r="CG205" s="32">
        <f t="shared" si="117"/>
        <v>0</v>
      </c>
      <c r="CH205" s="32">
        <f t="shared" si="111"/>
        <v>0</v>
      </c>
      <c r="CI205" s="32">
        <f t="shared" si="118"/>
        <v>0</v>
      </c>
      <c r="CJ205" s="32"/>
      <c r="CK205" s="32"/>
      <c r="CL205" s="32"/>
    </row>
    <row r="206" spans="1:90" ht="16.149999999999999" customHeight="1" x14ac:dyDescent="0.2">
      <c r="A206" s="861"/>
      <c r="B206" s="915" t="s">
        <v>208</v>
      </c>
      <c r="C206" s="915"/>
      <c r="D206" s="481">
        <f t="shared" si="103"/>
        <v>31</v>
      </c>
      <c r="E206" s="482">
        <f t="shared" si="113"/>
        <v>11</v>
      </c>
      <c r="F206" s="483">
        <f t="shared" si="114"/>
        <v>20</v>
      </c>
      <c r="G206" s="484"/>
      <c r="H206" s="485"/>
      <c r="I206" s="486"/>
      <c r="J206" s="485"/>
      <c r="K206" s="486"/>
      <c r="L206" s="485"/>
      <c r="M206" s="486"/>
      <c r="N206" s="485"/>
      <c r="O206" s="486"/>
      <c r="P206" s="485"/>
      <c r="Q206" s="486">
        <v>1</v>
      </c>
      <c r="R206" s="485">
        <v>3</v>
      </c>
      <c r="S206" s="486">
        <v>8</v>
      </c>
      <c r="T206" s="485">
        <v>17</v>
      </c>
      <c r="U206" s="486">
        <v>2</v>
      </c>
      <c r="V206" s="487"/>
      <c r="W206" s="488">
        <v>0</v>
      </c>
      <c r="X206" s="489">
        <v>0</v>
      </c>
      <c r="Y206" s="489">
        <v>0</v>
      </c>
      <c r="Z206" s="443"/>
      <c r="AA206" s="225" t="str">
        <f t="shared" si="106"/>
        <v/>
      </c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8"/>
      <c r="BV206" s="3"/>
      <c r="BW206" s="3"/>
      <c r="CA206" s="31" t="str">
        <f t="shared" si="115"/>
        <v/>
      </c>
      <c r="CB206" s="31" t="str">
        <f t="shared" si="108"/>
        <v/>
      </c>
      <c r="CC206" s="31" t="str">
        <f t="shared" si="116"/>
        <v/>
      </c>
      <c r="CD206" s="31"/>
      <c r="CE206" s="31"/>
      <c r="CF206" s="31"/>
      <c r="CG206" s="32">
        <f t="shared" si="117"/>
        <v>0</v>
      </c>
      <c r="CH206" s="32">
        <f t="shared" si="111"/>
        <v>0</v>
      </c>
      <c r="CI206" s="32">
        <f t="shared" si="118"/>
        <v>0</v>
      </c>
      <c r="CJ206" s="32"/>
      <c r="CK206" s="32"/>
      <c r="CL206" s="32"/>
    </row>
    <row r="207" spans="1:90" ht="16.149999999999999" customHeight="1" x14ac:dyDescent="0.2">
      <c r="A207" s="859" t="s">
        <v>213</v>
      </c>
      <c r="B207" s="914" t="s">
        <v>205</v>
      </c>
      <c r="C207" s="914"/>
      <c r="D207" s="378">
        <f t="shared" si="103"/>
        <v>0</v>
      </c>
      <c r="E207" s="464">
        <f t="shared" si="113"/>
        <v>0</v>
      </c>
      <c r="F207" s="465">
        <f t="shared" si="114"/>
        <v>0</v>
      </c>
      <c r="G207" s="490"/>
      <c r="H207" s="467"/>
      <c r="I207" s="466"/>
      <c r="J207" s="467"/>
      <c r="K207" s="466"/>
      <c r="L207" s="467"/>
      <c r="M207" s="430"/>
      <c r="N207" s="429"/>
      <c r="O207" s="430"/>
      <c r="P207" s="429"/>
      <c r="Q207" s="430"/>
      <c r="R207" s="429"/>
      <c r="S207" s="430"/>
      <c r="T207" s="429"/>
      <c r="U207" s="430"/>
      <c r="V207" s="431"/>
      <c r="W207" s="432"/>
      <c r="X207" s="433"/>
      <c r="Y207" s="433"/>
      <c r="Z207" s="452"/>
      <c r="AA207" s="225" t="str">
        <f t="shared" si="106"/>
        <v/>
      </c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8"/>
      <c r="BV207" s="3"/>
      <c r="BW207" s="3"/>
      <c r="CA207" s="31" t="str">
        <f t="shared" si="115"/>
        <v/>
      </c>
      <c r="CB207" s="31" t="str">
        <f t="shared" si="108"/>
        <v/>
      </c>
      <c r="CC207" s="31" t="str">
        <f t="shared" si="116"/>
        <v/>
      </c>
      <c r="CD207" s="31"/>
      <c r="CE207" s="31"/>
      <c r="CF207" s="31"/>
      <c r="CG207" s="32">
        <f t="shared" si="117"/>
        <v>0</v>
      </c>
      <c r="CH207" s="32">
        <f t="shared" si="111"/>
        <v>0</v>
      </c>
      <c r="CI207" s="32">
        <f t="shared" si="118"/>
        <v>0</v>
      </c>
      <c r="CJ207" s="32"/>
      <c r="CK207" s="32"/>
      <c r="CL207" s="32"/>
    </row>
    <row r="208" spans="1:90" ht="16.149999999999999" customHeight="1" x14ac:dyDescent="0.2">
      <c r="A208" s="860"/>
      <c r="B208" s="911" t="s">
        <v>206</v>
      </c>
      <c r="C208" s="911"/>
      <c r="D208" s="386">
        <f>SUM(E208+F208)</f>
        <v>0</v>
      </c>
      <c r="E208" s="491">
        <f t="shared" si="113"/>
        <v>0</v>
      </c>
      <c r="F208" s="492">
        <f t="shared" si="114"/>
        <v>0</v>
      </c>
      <c r="G208" s="493"/>
      <c r="H208" s="472"/>
      <c r="I208" s="471"/>
      <c r="J208" s="472"/>
      <c r="K208" s="471"/>
      <c r="L208" s="472"/>
      <c r="M208" s="457"/>
      <c r="N208" s="456"/>
      <c r="O208" s="457"/>
      <c r="P208" s="456"/>
      <c r="Q208" s="457"/>
      <c r="R208" s="456"/>
      <c r="S208" s="457"/>
      <c r="T208" s="456"/>
      <c r="U208" s="457"/>
      <c r="V208" s="458"/>
      <c r="W208" s="459"/>
      <c r="X208" s="460"/>
      <c r="Y208" s="460"/>
      <c r="Z208" s="460"/>
      <c r="AA208" s="225" t="str">
        <f t="shared" si="106"/>
        <v/>
      </c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8"/>
      <c r="BV208" s="3"/>
      <c r="BW208" s="3"/>
      <c r="CA208" s="31" t="str">
        <f t="shared" si="115"/>
        <v/>
      </c>
      <c r="CB208" s="31" t="str">
        <f t="shared" si="108"/>
        <v/>
      </c>
      <c r="CC208" s="31" t="str">
        <f t="shared" si="116"/>
        <v/>
      </c>
      <c r="CD208" s="31"/>
      <c r="CE208" s="31"/>
      <c r="CF208" s="31"/>
      <c r="CG208" s="32">
        <f t="shared" si="117"/>
        <v>0</v>
      </c>
      <c r="CH208" s="32">
        <f t="shared" si="111"/>
        <v>0</v>
      </c>
      <c r="CI208" s="32">
        <f t="shared" si="118"/>
        <v>0</v>
      </c>
      <c r="CJ208" s="32"/>
      <c r="CK208" s="32"/>
      <c r="CL208" s="32"/>
    </row>
    <row r="209" spans="1:90" ht="16.149999999999999" customHeight="1" x14ac:dyDescent="0.2">
      <c r="A209" s="860"/>
      <c r="B209" s="911" t="s">
        <v>207</v>
      </c>
      <c r="C209" s="911"/>
      <c r="D209" s="386">
        <f t="shared" ref="D209:D226" si="119">SUM(E209+F209)</f>
        <v>0</v>
      </c>
      <c r="E209" s="491">
        <f t="shared" si="113"/>
        <v>0</v>
      </c>
      <c r="F209" s="492">
        <f t="shared" si="114"/>
        <v>0</v>
      </c>
      <c r="G209" s="493"/>
      <c r="H209" s="472"/>
      <c r="I209" s="471"/>
      <c r="J209" s="472"/>
      <c r="K209" s="471"/>
      <c r="L209" s="472"/>
      <c r="M209" s="457"/>
      <c r="N209" s="456"/>
      <c r="O209" s="457"/>
      <c r="P209" s="456"/>
      <c r="Q209" s="457"/>
      <c r="R209" s="456"/>
      <c r="S209" s="457"/>
      <c r="T209" s="456"/>
      <c r="U209" s="457"/>
      <c r="V209" s="458"/>
      <c r="W209" s="459"/>
      <c r="X209" s="460"/>
      <c r="Y209" s="460"/>
      <c r="Z209" s="460"/>
      <c r="AA209" s="225" t="str">
        <f t="shared" si="106"/>
        <v/>
      </c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8"/>
      <c r="BV209" s="3"/>
      <c r="BW209" s="3"/>
      <c r="CA209" s="31" t="str">
        <f t="shared" si="115"/>
        <v/>
      </c>
      <c r="CB209" s="31" t="str">
        <f t="shared" si="108"/>
        <v/>
      </c>
      <c r="CC209" s="31" t="str">
        <f t="shared" si="116"/>
        <v/>
      </c>
      <c r="CD209" s="31"/>
      <c r="CE209" s="31"/>
      <c r="CF209" s="31"/>
      <c r="CG209" s="32">
        <f t="shared" si="117"/>
        <v>0</v>
      </c>
      <c r="CH209" s="32">
        <f t="shared" si="111"/>
        <v>0</v>
      </c>
      <c r="CI209" s="32">
        <f t="shared" si="118"/>
        <v>0</v>
      </c>
      <c r="CJ209" s="32"/>
      <c r="CK209" s="32"/>
      <c r="CL209" s="32"/>
    </row>
    <row r="210" spans="1:90" ht="16.149999999999999" customHeight="1" x14ac:dyDescent="0.2">
      <c r="A210" s="861"/>
      <c r="B210" s="912" t="s">
        <v>208</v>
      </c>
      <c r="C210" s="912"/>
      <c r="D210" s="461">
        <f t="shared" si="119"/>
        <v>0</v>
      </c>
      <c r="E210" s="494">
        <f t="shared" si="113"/>
        <v>0</v>
      </c>
      <c r="F210" s="495">
        <f t="shared" si="114"/>
        <v>0</v>
      </c>
      <c r="G210" s="496"/>
      <c r="H210" s="477"/>
      <c r="I210" s="476"/>
      <c r="J210" s="477"/>
      <c r="K210" s="476"/>
      <c r="L210" s="477"/>
      <c r="M210" s="440"/>
      <c r="N210" s="439"/>
      <c r="O210" s="440"/>
      <c r="P210" s="439"/>
      <c r="Q210" s="440"/>
      <c r="R210" s="439"/>
      <c r="S210" s="440"/>
      <c r="T210" s="439"/>
      <c r="U210" s="440"/>
      <c r="V210" s="441"/>
      <c r="W210" s="442"/>
      <c r="X210" s="443"/>
      <c r="Y210" s="443"/>
      <c r="Z210" s="443"/>
      <c r="AA210" s="225" t="str">
        <f t="shared" si="106"/>
        <v/>
      </c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8"/>
      <c r="BV210" s="3"/>
      <c r="BW210" s="3"/>
      <c r="CA210" s="31" t="str">
        <f t="shared" si="115"/>
        <v/>
      </c>
      <c r="CB210" s="31" t="str">
        <f t="shared" si="108"/>
        <v/>
      </c>
      <c r="CC210" s="31" t="str">
        <f t="shared" si="116"/>
        <v/>
      </c>
      <c r="CD210" s="31"/>
      <c r="CE210" s="31"/>
      <c r="CF210" s="31"/>
      <c r="CG210" s="32">
        <f t="shared" si="117"/>
        <v>0</v>
      </c>
      <c r="CH210" s="32">
        <f t="shared" si="111"/>
        <v>0</v>
      </c>
      <c r="CI210" s="32">
        <f t="shared" si="118"/>
        <v>0</v>
      </c>
      <c r="CJ210" s="32"/>
      <c r="CK210" s="32"/>
      <c r="CL210" s="32"/>
    </row>
    <row r="211" spans="1:90" ht="16.149999999999999" customHeight="1" x14ac:dyDescent="0.2">
      <c r="A211" s="859" t="s">
        <v>214</v>
      </c>
      <c r="B211" s="913" t="s">
        <v>205</v>
      </c>
      <c r="C211" s="913"/>
      <c r="D211" s="383">
        <f t="shared" si="119"/>
        <v>27</v>
      </c>
      <c r="E211" s="497">
        <f t="shared" si="113"/>
        <v>4</v>
      </c>
      <c r="F211" s="498">
        <f t="shared" si="114"/>
        <v>23</v>
      </c>
      <c r="G211" s="499"/>
      <c r="H211" s="500"/>
      <c r="I211" s="501"/>
      <c r="J211" s="500"/>
      <c r="K211" s="501"/>
      <c r="L211" s="500"/>
      <c r="M211" s="449"/>
      <c r="N211" s="448"/>
      <c r="O211" s="449"/>
      <c r="P211" s="448"/>
      <c r="Q211" s="449"/>
      <c r="R211" s="448"/>
      <c r="S211" s="449">
        <v>2</v>
      </c>
      <c r="T211" s="448">
        <v>16</v>
      </c>
      <c r="U211" s="449">
        <v>2</v>
      </c>
      <c r="V211" s="450">
        <v>7</v>
      </c>
      <c r="W211" s="451">
        <v>1</v>
      </c>
      <c r="X211" s="452">
        <v>3</v>
      </c>
      <c r="Y211" s="452">
        <v>0</v>
      </c>
      <c r="Z211" s="452"/>
      <c r="AA211" s="225" t="str">
        <f t="shared" si="106"/>
        <v/>
      </c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8"/>
      <c r="BV211" s="3"/>
      <c r="BW211" s="3"/>
      <c r="CA211" s="31" t="str">
        <f t="shared" si="115"/>
        <v/>
      </c>
      <c r="CB211" s="31" t="str">
        <f t="shared" si="108"/>
        <v/>
      </c>
      <c r="CC211" s="31" t="str">
        <f t="shared" si="116"/>
        <v/>
      </c>
      <c r="CD211" s="31"/>
      <c r="CE211" s="31"/>
      <c r="CF211" s="31"/>
      <c r="CG211" s="32">
        <f t="shared" si="117"/>
        <v>0</v>
      </c>
      <c r="CH211" s="32">
        <f t="shared" si="111"/>
        <v>0</v>
      </c>
      <c r="CI211" s="32">
        <f t="shared" si="118"/>
        <v>0</v>
      </c>
      <c r="CJ211" s="32"/>
      <c r="CK211" s="32"/>
      <c r="CL211" s="32"/>
    </row>
    <row r="212" spans="1:90" ht="16.149999999999999" customHeight="1" x14ac:dyDescent="0.2">
      <c r="A212" s="860"/>
      <c r="B212" s="911" t="s">
        <v>206</v>
      </c>
      <c r="C212" s="911"/>
      <c r="D212" s="386">
        <f t="shared" si="119"/>
        <v>37</v>
      </c>
      <c r="E212" s="491">
        <f t="shared" si="113"/>
        <v>3</v>
      </c>
      <c r="F212" s="492">
        <f t="shared" si="114"/>
        <v>34</v>
      </c>
      <c r="G212" s="493"/>
      <c r="H212" s="472"/>
      <c r="I212" s="471"/>
      <c r="J212" s="472"/>
      <c r="K212" s="471"/>
      <c r="L212" s="472"/>
      <c r="M212" s="457"/>
      <c r="N212" s="456"/>
      <c r="O212" s="457"/>
      <c r="P212" s="456"/>
      <c r="Q212" s="457"/>
      <c r="R212" s="456"/>
      <c r="S212" s="457">
        <v>3</v>
      </c>
      <c r="T212" s="456">
        <v>22</v>
      </c>
      <c r="U212" s="457"/>
      <c r="V212" s="458">
        <v>12</v>
      </c>
      <c r="W212" s="459">
        <v>2</v>
      </c>
      <c r="X212" s="460">
        <v>1</v>
      </c>
      <c r="Y212" s="460">
        <v>0</v>
      </c>
      <c r="Z212" s="460"/>
      <c r="AA212" s="225" t="str">
        <f t="shared" si="106"/>
        <v/>
      </c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8"/>
      <c r="BV212" s="3"/>
      <c r="BW212" s="3"/>
      <c r="CA212" s="31" t="str">
        <f t="shared" si="115"/>
        <v/>
      </c>
      <c r="CB212" s="31" t="str">
        <f t="shared" si="108"/>
        <v/>
      </c>
      <c r="CC212" s="31" t="str">
        <f t="shared" si="116"/>
        <v/>
      </c>
      <c r="CD212" s="31"/>
      <c r="CE212" s="31"/>
      <c r="CF212" s="31"/>
      <c r="CG212" s="32">
        <f t="shared" si="117"/>
        <v>0</v>
      </c>
      <c r="CH212" s="32">
        <f t="shared" si="111"/>
        <v>0</v>
      </c>
      <c r="CI212" s="32">
        <f t="shared" si="118"/>
        <v>0</v>
      </c>
      <c r="CJ212" s="32"/>
      <c r="CK212" s="32"/>
      <c r="CL212" s="32"/>
    </row>
    <row r="213" spans="1:90" ht="16.149999999999999" customHeight="1" x14ac:dyDescent="0.2">
      <c r="A213" s="860"/>
      <c r="B213" s="911" t="s">
        <v>207</v>
      </c>
      <c r="C213" s="911"/>
      <c r="D213" s="386">
        <f t="shared" si="119"/>
        <v>20</v>
      </c>
      <c r="E213" s="491">
        <f t="shared" si="113"/>
        <v>2</v>
      </c>
      <c r="F213" s="492">
        <f t="shared" si="114"/>
        <v>18</v>
      </c>
      <c r="G213" s="493"/>
      <c r="H213" s="472"/>
      <c r="I213" s="471"/>
      <c r="J213" s="472"/>
      <c r="K213" s="471"/>
      <c r="L213" s="472"/>
      <c r="M213" s="457"/>
      <c r="N213" s="456"/>
      <c r="O213" s="457"/>
      <c r="P213" s="456"/>
      <c r="Q213" s="457"/>
      <c r="R213" s="456"/>
      <c r="S213" s="457">
        <v>1</v>
      </c>
      <c r="T213" s="456">
        <v>15</v>
      </c>
      <c r="U213" s="457">
        <v>1</v>
      </c>
      <c r="V213" s="458">
        <v>3</v>
      </c>
      <c r="W213" s="459">
        <v>1</v>
      </c>
      <c r="X213" s="460">
        <v>3</v>
      </c>
      <c r="Y213" s="460">
        <v>0</v>
      </c>
      <c r="Z213" s="460"/>
      <c r="AA213" s="225" t="str">
        <f t="shared" si="106"/>
        <v/>
      </c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8"/>
      <c r="BV213" s="3"/>
      <c r="BW213" s="3"/>
      <c r="CA213" s="31" t="str">
        <f t="shared" si="115"/>
        <v/>
      </c>
      <c r="CB213" s="31" t="str">
        <f t="shared" si="108"/>
        <v/>
      </c>
      <c r="CC213" s="31" t="str">
        <f t="shared" si="116"/>
        <v/>
      </c>
      <c r="CD213" s="31"/>
      <c r="CE213" s="31"/>
      <c r="CF213" s="31"/>
      <c r="CG213" s="32">
        <f t="shared" si="117"/>
        <v>0</v>
      </c>
      <c r="CH213" s="32">
        <f t="shared" si="111"/>
        <v>0</v>
      </c>
      <c r="CI213" s="32">
        <f t="shared" si="118"/>
        <v>0</v>
      </c>
      <c r="CJ213" s="32"/>
      <c r="CK213" s="32"/>
      <c r="CL213" s="32"/>
    </row>
    <row r="214" spans="1:90" ht="16.149999999999999" customHeight="1" x14ac:dyDescent="0.2">
      <c r="A214" s="861"/>
      <c r="B214" s="912" t="s">
        <v>208</v>
      </c>
      <c r="C214" s="912"/>
      <c r="D214" s="461">
        <f t="shared" si="119"/>
        <v>13</v>
      </c>
      <c r="E214" s="494">
        <f t="shared" si="113"/>
        <v>2</v>
      </c>
      <c r="F214" s="495">
        <f t="shared" si="114"/>
        <v>11</v>
      </c>
      <c r="G214" s="496"/>
      <c r="H214" s="477"/>
      <c r="I214" s="476"/>
      <c r="J214" s="477"/>
      <c r="K214" s="476"/>
      <c r="L214" s="477"/>
      <c r="M214" s="440"/>
      <c r="N214" s="439"/>
      <c r="O214" s="440"/>
      <c r="P214" s="439"/>
      <c r="Q214" s="440"/>
      <c r="R214" s="439"/>
      <c r="S214" s="440">
        <v>1</v>
      </c>
      <c r="T214" s="439">
        <v>5</v>
      </c>
      <c r="U214" s="440">
        <v>1</v>
      </c>
      <c r="V214" s="441">
        <v>6</v>
      </c>
      <c r="W214" s="442">
        <v>2</v>
      </c>
      <c r="X214" s="443">
        <v>0</v>
      </c>
      <c r="Y214" s="443">
        <v>0</v>
      </c>
      <c r="Z214" s="443"/>
      <c r="AA214" s="225" t="str">
        <f t="shared" si="106"/>
        <v/>
      </c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8"/>
      <c r="BV214" s="3"/>
      <c r="BW214" s="3"/>
      <c r="CA214" s="31" t="str">
        <f t="shared" si="115"/>
        <v/>
      </c>
      <c r="CB214" s="31" t="str">
        <f t="shared" si="108"/>
        <v/>
      </c>
      <c r="CC214" s="31" t="str">
        <f t="shared" si="116"/>
        <v/>
      </c>
      <c r="CD214" s="31"/>
      <c r="CE214" s="31"/>
      <c r="CF214" s="31"/>
      <c r="CG214" s="32">
        <f t="shared" si="117"/>
        <v>0</v>
      </c>
      <c r="CH214" s="32">
        <f t="shared" si="111"/>
        <v>0</v>
      </c>
      <c r="CI214" s="32">
        <f t="shared" si="118"/>
        <v>0</v>
      </c>
      <c r="CJ214" s="32"/>
      <c r="CK214" s="32"/>
      <c r="CL214" s="32"/>
    </row>
    <row r="215" spans="1:90" ht="16.149999999999999" customHeight="1" x14ac:dyDescent="0.2">
      <c r="A215" s="859" t="s">
        <v>88</v>
      </c>
      <c r="B215" s="913" t="s">
        <v>205</v>
      </c>
      <c r="C215" s="913"/>
      <c r="D215" s="383">
        <f t="shared" si="119"/>
        <v>0</v>
      </c>
      <c r="E215" s="445">
        <f t="shared" si="113"/>
        <v>0</v>
      </c>
      <c r="F215" s="446">
        <f t="shared" si="114"/>
        <v>0</v>
      </c>
      <c r="G215" s="447"/>
      <c r="H215" s="448"/>
      <c r="I215" s="449"/>
      <c r="J215" s="448"/>
      <c r="K215" s="449"/>
      <c r="L215" s="448"/>
      <c r="M215" s="449"/>
      <c r="N215" s="448"/>
      <c r="O215" s="449"/>
      <c r="P215" s="448"/>
      <c r="Q215" s="449"/>
      <c r="R215" s="448"/>
      <c r="S215" s="449"/>
      <c r="T215" s="448"/>
      <c r="U215" s="449"/>
      <c r="V215" s="450"/>
      <c r="W215" s="451"/>
      <c r="X215" s="452"/>
      <c r="Y215" s="452"/>
      <c r="Z215" s="452"/>
      <c r="AA215" s="225" t="str">
        <f t="shared" si="106"/>
        <v/>
      </c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8"/>
      <c r="BV215" s="3"/>
      <c r="BW215" s="3"/>
      <c r="CA215" s="31" t="str">
        <f t="shared" si="115"/>
        <v/>
      </c>
      <c r="CB215" s="31" t="str">
        <f t="shared" si="108"/>
        <v/>
      </c>
      <c r="CC215" s="31" t="str">
        <f t="shared" si="116"/>
        <v/>
      </c>
      <c r="CD215" s="31"/>
      <c r="CE215" s="31"/>
      <c r="CF215" s="31"/>
      <c r="CG215" s="32">
        <f t="shared" si="117"/>
        <v>0</v>
      </c>
      <c r="CH215" s="32">
        <f t="shared" si="111"/>
        <v>0</v>
      </c>
      <c r="CI215" s="32">
        <f t="shared" si="118"/>
        <v>0</v>
      </c>
      <c r="CJ215" s="32"/>
      <c r="CK215" s="32"/>
      <c r="CL215" s="32"/>
    </row>
    <row r="216" spans="1:90" ht="16.149999999999999" customHeight="1" x14ac:dyDescent="0.2">
      <c r="A216" s="860"/>
      <c r="B216" s="911" t="s">
        <v>206</v>
      </c>
      <c r="C216" s="911"/>
      <c r="D216" s="386">
        <f t="shared" si="119"/>
        <v>0</v>
      </c>
      <c r="E216" s="453">
        <f t="shared" si="113"/>
        <v>0</v>
      </c>
      <c r="F216" s="454">
        <f t="shared" si="114"/>
        <v>0</v>
      </c>
      <c r="G216" s="455"/>
      <c r="H216" s="456"/>
      <c r="I216" s="457"/>
      <c r="J216" s="456"/>
      <c r="K216" s="457"/>
      <c r="L216" s="456"/>
      <c r="M216" s="457"/>
      <c r="N216" s="456"/>
      <c r="O216" s="457"/>
      <c r="P216" s="456"/>
      <c r="Q216" s="457"/>
      <c r="R216" s="456"/>
      <c r="S216" s="457"/>
      <c r="T216" s="456"/>
      <c r="U216" s="457"/>
      <c r="V216" s="458"/>
      <c r="W216" s="459"/>
      <c r="X216" s="460"/>
      <c r="Y216" s="460"/>
      <c r="Z216" s="460"/>
      <c r="AA216" s="225" t="str">
        <f t="shared" si="106"/>
        <v/>
      </c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8"/>
      <c r="BV216" s="3"/>
      <c r="BW216" s="3"/>
      <c r="CA216" s="31" t="str">
        <f t="shared" si="115"/>
        <v/>
      </c>
      <c r="CB216" s="31" t="str">
        <f t="shared" si="108"/>
        <v/>
      </c>
      <c r="CC216" s="31" t="str">
        <f t="shared" si="116"/>
        <v/>
      </c>
      <c r="CD216" s="31"/>
      <c r="CE216" s="31"/>
      <c r="CF216" s="31"/>
      <c r="CG216" s="32">
        <f t="shared" si="117"/>
        <v>0</v>
      </c>
      <c r="CH216" s="32">
        <f t="shared" si="111"/>
        <v>0</v>
      </c>
      <c r="CI216" s="32">
        <f t="shared" si="118"/>
        <v>0</v>
      </c>
      <c r="CJ216" s="32"/>
      <c r="CK216" s="32"/>
      <c r="CL216" s="32"/>
    </row>
    <row r="217" spans="1:90" ht="16.149999999999999" customHeight="1" x14ac:dyDescent="0.2">
      <c r="A217" s="860"/>
      <c r="B217" s="911" t="s">
        <v>207</v>
      </c>
      <c r="C217" s="911"/>
      <c r="D217" s="386">
        <f t="shared" si="119"/>
        <v>0</v>
      </c>
      <c r="E217" s="453">
        <f t="shared" si="113"/>
        <v>0</v>
      </c>
      <c r="F217" s="454">
        <f t="shared" si="114"/>
        <v>0</v>
      </c>
      <c r="G217" s="455"/>
      <c r="H217" s="456"/>
      <c r="I217" s="457"/>
      <c r="J217" s="456"/>
      <c r="K217" s="457"/>
      <c r="L217" s="456"/>
      <c r="M217" s="457"/>
      <c r="N217" s="456"/>
      <c r="O217" s="457"/>
      <c r="P217" s="456"/>
      <c r="Q217" s="457"/>
      <c r="R217" s="456"/>
      <c r="S217" s="457"/>
      <c r="T217" s="456"/>
      <c r="U217" s="457"/>
      <c r="V217" s="458"/>
      <c r="W217" s="459"/>
      <c r="X217" s="460"/>
      <c r="Y217" s="460"/>
      <c r="Z217" s="460"/>
      <c r="AA217" s="225" t="str">
        <f t="shared" si="106"/>
        <v/>
      </c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8"/>
      <c r="BV217" s="3"/>
      <c r="BW217" s="3"/>
      <c r="CA217" s="31" t="str">
        <f t="shared" si="115"/>
        <v/>
      </c>
      <c r="CB217" s="31" t="str">
        <f t="shared" si="108"/>
        <v/>
      </c>
      <c r="CC217" s="31" t="str">
        <f t="shared" si="116"/>
        <v/>
      </c>
      <c r="CD217" s="31"/>
      <c r="CE217" s="31"/>
      <c r="CF217" s="31"/>
      <c r="CG217" s="32">
        <f t="shared" si="117"/>
        <v>0</v>
      </c>
      <c r="CH217" s="32">
        <f t="shared" si="111"/>
        <v>0</v>
      </c>
      <c r="CI217" s="32">
        <f t="shared" si="118"/>
        <v>0</v>
      </c>
      <c r="CJ217" s="32"/>
      <c r="CK217" s="32"/>
      <c r="CL217" s="32"/>
    </row>
    <row r="218" spans="1:90" ht="16.149999999999999" customHeight="1" x14ac:dyDescent="0.2">
      <c r="A218" s="861"/>
      <c r="B218" s="912" t="s">
        <v>208</v>
      </c>
      <c r="C218" s="912"/>
      <c r="D218" s="461">
        <f t="shared" si="119"/>
        <v>0</v>
      </c>
      <c r="E218" s="462">
        <f t="shared" si="113"/>
        <v>0</v>
      </c>
      <c r="F218" s="463">
        <f t="shared" si="114"/>
        <v>0</v>
      </c>
      <c r="G218" s="438"/>
      <c r="H218" s="439"/>
      <c r="I218" s="440"/>
      <c r="J218" s="439"/>
      <c r="K218" s="440"/>
      <c r="L218" s="439"/>
      <c r="M218" s="440"/>
      <c r="N218" s="439"/>
      <c r="O218" s="440"/>
      <c r="P218" s="439"/>
      <c r="Q218" s="440"/>
      <c r="R218" s="439"/>
      <c r="S218" s="440"/>
      <c r="T218" s="439"/>
      <c r="U218" s="440"/>
      <c r="V218" s="441"/>
      <c r="W218" s="442"/>
      <c r="X218" s="443"/>
      <c r="Y218" s="443"/>
      <c r="Z218" s="443"/>
      <c r="AA218" s="225" t="str">
        <f t="shared" si="106"/>
        <v/>
      </c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8"/>
      <c r="BV218" s="3"/>
      <c r="BW218" s="3"/>
      <c r="CA218" s="31" t="str">
        <f t="shared" si="115"/>
        <v/>
      </c>
      <c r="CB218" s="31" t="str">
        <f t="shared" si="108"/>
        <v/>
      </c>
      <c r="CC218" s="31" t="str">
        <f t="shared" si="116"/>
        <v/>
      </c>
      <c r="CD218" s="31"/>
      <c r="CE218" s="31"/>
      <c r="CF218" s="31"/>
      <c r="CG218" s="32">
        <f t="shared" si="117"/>
        <v>0</v>
      </c>
      <c r="CH218" s="32">
        <f t="shared" si="111"/>
        <v>0</v>
      </c>
      <c r="CI218" s="32">
        <f t="shared" si="118"/>
        <v>0</v>
      </c>
      <c r="CJ218" s="32"/>
      <c r="CK218" s="32"/>
      <c r="CL218" s="32"/>
    </row>
    <row r="219" spans="1:90" ht="16.149999999999999" customHeight="1" x14ac:dyDescent="0.2">
      <c r="A219" s="859" t="s">
        <v>87</v>
      </c>
      <c r="B219" s="913" t="s">
        <v>205</v>
      </c>
      <c r="C219" s="913"/>
      <c r="D219" s="383">
        <f t="shared" si="119"/>
        <v>0</v>
      </c>
      <c r="E219" s="445">
        <f t="shared" si="113"/>
        <v>0</v>
      </c>
      <c r="F219" s="446">
        <f t="shared" si="114"/>
        <v>0</v>
      </c>
      <c r="G219" s="447"/>
      <c r="H219" s="448"/>
      <c r="I219" s="449"/>
      <c r="J219" s="448"/>
      <c r="K219" s="449"/>
      <c r="L219" s="448"/>
      <c r="M219" s="449"/>
      <c r="N219" s="448"/>
      <c r="O219" s="449"/>
      <c r="P219" s="448"/>
      <c r="Q219" s="449"/>
      <c r="R219" s="448"/>
      <c r="S219" s="449"/>
      <c r="T219" s="448"/>
      <c r="U219" s="449"/>
      <c r="V219" s="450"/>
      <c r="W219" s="451"/>
      <c r="X219" s="452"/>
      <c r="Y219" s="452"/>
      <c r="Z219" s="452"/>
      <c r="AA219" s="225" t="str">
        <f t="shared" si="106"/>
        <v/>
      </c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8"/>
      <c r="BV219" s="3"/>
      <c r="BW219" s="3"/>
      <c r="CA219" s="31" t="str">
        <f t="shared" si="115"/>
        <v/>
      </c>
      <c r="CB219" s="31" t="str">
        <f t="shared" si="108"/>
        <v/>
      </c>
      <c r="CC219" s="31" t="str">
        <f t="shared" si="116"/>
        <v/>
      </c>
      <c r="CD219" s="31"/>
      <c r="CE219" s="31"/>
      <c r="CF219" s="31"/>
      <c r="CG219" s="32">
        <f t="shared" si="117"/>
        <v>0</v>
      </c>
      <c r="CH219" s="32">
        <f t="shared" si="111"/>
        <v>0</v>
      </c>
      <c r="CI219" s="32">
        <f t="shared" si="118"/>
        <v>0</v>
      </c>
      <c r="CJ219" s="32"/>
      <c r="CK219" s="32"/>
      <c r="CL219" s="32"/>
    </row>
    <row r="220" spans="1:90" ht="16.149999999999999" customHeight="1" x14ac:dyDescent="0.2">
      <c r="A220" s="860"/>
      <c r="B220" s="911" t="s">
        <v>206</v>
      </c>
      <c r="C220" s="911"/>
      <c r="D220" s="386">
        <f t="shared" si="119"/>
        <v>0</v>
      </c>
      <c r="E220" s="453">
        <f t="shared" si="113"/>
        <v>0</v>
      </c>
      <c r="F220" s="454">
        <f t="shared" si="114"/>
        <v>0</v>
      </c>
      <c r="G220" s="455"/>
      <c r="H220" s="456"/>
      <c r="I220" s="457"/>
      <c r="J220" s="456"/>
      <c r="K220" s="457"/>
      <c r="L220" s="456"/>
      <c r="M220" s="457"/>
      <c r="N220" s="456"/>
      <c r="O220" s="457"/>
      <c r="P220" s="456"/>
      <c r="Q220" s="457"/>
      <c r="R220" s="456"/>
      <c r="S220" s="457"/>
      <c r="T220" s="456"/>
      <c r="U220" s="457"/>
      <c r="V220" s="458"/>
      <c r="W220" s="459"/>
      <c r="X220" s="460"/>
      <c r="Y220" s="460"/>
      <c r="Z220" s="460"/>
      <c r="AA220" s="225" t="str">
        <f t="shared" si="106"/>
        <v/>
      </c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8"/>
      <c r="BV220" s="3"/>
      <c r="BW220" s="3"/>
      <c r="CA220" s="31" t="str">
        <f t="shared" si="115"/>
        <v/>
      </c>
      <c r="CB220" s="31" t="str">
        <f t="shared" si="108"/>
        <v/>
      </c>
      <c r="CC220" s="31" t="str">
        <f t="shared" si="116"/>
        <v/>
      </c>
      <c r="CD220" s="31"/>
      <c r="CE220" s="31"/>
      <c r="CF220" s="31"/>
      <c r="CG220" s="32">
        <f t="shared" si="117"/>
        <v>0</v>
      </c>
      <c r="CH220" s="32">
        <f t="shared" si="111"/>
        <v>0</v>
      </c>
      <c r="CI220" s="32">
        <f t="shared" si="118"/>
        <v>0</v>
      </c>
      <c r="CJ220" s="32"/>
      <c r="CK220" s="32"/>
      <c r="CL220" s="32"/>
    </row>
    <row r="221" spans="1:90" ht="16.149999999999999" customHeight="1" x14ac:dyDescent="0.2">
      <c r="A221" s="860"/>
      <c r="B221" s="911" t="s">
        <v>207</v>
      </c>
      <c r="C221" s="911"/>
      <c r="D221" s="386">
        <f t="shared" si="119"/>
        <v>0</v>
      </c>
      <c r="E221" s="453">
        <f t="shared" si="113"/>
        <v>0</v>
      </c>
      <c r="F221" s="454">
        <f t="shared" si="114"/>
        <v>0</v>
      </c>
      <c r="G221" s="455"/>
      <c r="H221" s="456"/>
      <c r="I221" s="457"/>
      <c r="J221" s="456"/>
      <c r="K221" s="457"/>
      <c r="L221" s="456"/>
      <c r="M221" s="457"/>
      <c r="N221" s="456"/>
      <c r="O221" s="457"/>
      <c r="P221" s="456"/>
      <c r="Q221" s="457"/>
      <c r="R221" s="456"/>
      <c r="S221" s="457"/>
      <c r="T221" s="456"/>
      <c r="U221" s="457"/>
      <c r="V221" s="458"/>
      <c r="W221" s="459"/>
      <c r="X221" s="460"/>
      <c r="Y221" s="460"/>
      <c r="Z221" s="460"/>
      <c r="AA221" s="225" t="str">
        <f t="shared" si="106"/>
        <v/>
      </c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8"/>
      <c r="BV221" s="3"/>
      <c r="BW221" s="3"/>
      <c r="CA221" s="31" t="str">
        <f t="shared" si="115"/>
        <v/>
      </c>
      <c r="CB221" s="31" t="str">
        <f t="shared" si="108"/>
        <v/>
      </c>
      <c r="CC221" s="31" t="str">
        <f t="shared" si="116"/>
        <v/>
      </c>
      <c r="CD221" s="31"/>
      <c r="CE221" s="31"/>
      <c r="CF221" s="31"/>
      <c r="CG221" s="32">
        <f t="shared" si="117"/>
        <v>0</v>
      </c>
      <c r="CH221" s="32">
        <f t="shared" si="111"/>
        <v>0</v>
      </c>
      <c r="CI221" s="32">
        <f t="shared" si="118"/>
        <v>0</v>
      </c>
      <c r="CJ221" s="32"/>
      <c r="CK221" s="32"/>
      <c r="CL221" s="32"/>
    </row>
    <row r="222" spans="1:90" ht="16.149999999999999" customHeight="1" x14ac:dyDescent="0.2">
      <c r="A222" s="861"/>
      <c r="B222" s="912" t="s">
        <v>208</v>
      </c>
      <c r="C222" s="912"/>
      <c r="D222" s="461">
        <f t="shared" si="119"/>
        <v>0</v>
      </c>
      <c r="E222" s="462">
        <f t="shared" si="113"/>
        <v>0</v>
      </c>
      <c r="F222" s="463">
        <f t="shared" si="114"/>
        <v>0</v>
      </c>
      <c r="G222" s="438"/>
      <c r="H222" s="439"/>
      <c r="I222" s="440"/>
      <c r="J222" s="439"/>
      <c r="K222" s="440"/>
      <c r="L222" s="439"/>
      <c r="M222" s="440"/>
      <c r="N222" s="439"/>
      <c r="O222" s="440"/>
      <c r="P222" s="439"/>
      <c r="Q222" s="440"/>
      <c r="R222" s="439"/>
      <c r="S222" s="440"/>
      <c r="T222" s="439"/>
      <c r="U222" s="440"/>
      <c r="V222" s="441"/>
      <c r="W222" s="442"/>
      <c r="X222" s="443"/>
      <c r="Y222" s="443"/>
      <c r="Z222" s="443"/>
      <c r="AA222" s="225" t="str">
        <f t="shared" si="106"/>
        <v/>
      </c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8"/>
      <c r="BV222" s="3"/>
      <c r="BW222" s="3"/>
      <c r="CA222" s="31" t="str">
        <f t="shared" si="115"/>
        <v/>
      </c>
      <c r="CB222" s="31" t="str">
        <f t="shared" si="108"/>
        <v/>
      </c>
      <c r="CC222" s="31" t="str">
        <f t="shared" si="116"/>
        <v/>
      </c>
      <c r="CD222" s="31"/>
      <c r="CE222" s="31"/>
      <c r="CF222" s="31"/>
      <c r="CG222" s="32">
        <f t="shared" si="117"/>
        <v>0</v>
      </c>
      <c r="CH222" s="32">
        <f t="shared" si="111"/>
        <v>0</v>
      </c>
      <c r="CI222" s="32">
        <f t="shared" si="118"/>
        <v>0</v>
      </c>
      <c r="CJ222" s="32"/>
      <c r="CK222" s="32"/>
      <c r="CL222" s="32"/>
    </row>
    <row r="223" spans="1:90" ht="16.149999999999999" customHeight="1" x14ac:dyDescent="0.2">
      <c r="A223" s="903" t="s">
        <v>89</v>
      </c>
      <c r="B223" s="905" t="s">
        <v>205</v>
      </c>
      <c r="C223" s="906"/>
      <c r="D223" s="502">
        <f t="shared" si="119"/>
        <v>0</v>
      </c>
      <c r="E223" s="503">
        <f t="shared" si="113"/>
        <v>0</v>
      </c>
      <c r="F223" s="504">
        <f t="shared" si="114"/>
        <v>0</v>
      </c>
      <c r="G223" s="505"/>
      <c r="H223" s="506"/>
      <c r="I223" s="507"/>
      <c r="J223" s="506"/>
      <c r="K223" s="507"/>
      <c r="L223" s="506"/>
      <c r="M223" s="507"/>
      <c r="N223" s="506"/>
      <c r="O223" s="507"/>
      <c r="P223" s="506"/>
      <c r="Q223" s="507"/>
      <c r="R223" s="506"/>
      <c r="S223" s="507"/>
      <c r="T223" s="506"/>
      <c r="U223" s="507"/>
      <c r="V223" s="508"/>
      <c r="W223" s="509"/>
      <c r="X223" s="510"/>
      <c r="Y223" s="510"/>
      <c r="Z223" s="452"/>
      <c r="AA223" s="225" t="str">
        <f t="shared" si="106"/>
        <v/>
      </c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8"/>
      <c r="BV223" s="3"/>
      <c r="BW223" s="3"/>
      <c r="CA223" s="31" t="str">
        <f t="shared" si="115"/>
        <v/>
      </c>
      <c r="CB223" s="31" t="str">
        <f t="shared" si="108"/>
        <v/>
      </c>
      <c r="CC223" s="31" t="str">
        <f t="shared" si="116"/>
        <v/>
      </c>
      <c r="CD223" s="31"/>
      <c r="CE223" s="31"/>
      <c r="CF223" s="31"/>
      <c r="CG223" s="32">
        <f t="shared" si="117"/>
        <v>0</v>
      </c>
      <c r="CH223" s="32">
        <f t="shared" si="111"/>
        <v>0</v>
      </c>
      <c r="CI223" s="32">
        <f t="shared" si="118"/>
        <v>0</v>
      </c>
      <c r="CJ223" s="32"/>
      <c r="CK223" s="32"/>
      <c r="CL223" s="32"/>
    </row>
    <row r="224" spans="1:90" ht="16.149999999999999" customHeight="1" x14ac:dyDescent="0.2">
      <c r="A224" s="904"/>
      <c r="B224" s="905" t="s">
        <v>206</v>
      </c>
      <c r="C224" s="906"/>
      <c r="D224" s="511">
        <f t="shared" si="119"/>
        <v>0</v>
      </c>
      <c r="E224" s="503">
        <f t="shared" si="113"/>
        <v>0</v>
      </c>
      <c r="F224" s="512">
        <f t="shared" si="114"/>
        <v>0</v>
      </c>
      <c r="G224" s="513"/>
      <c r="H224" s="514"/>
      <c r="I224" s="515"/>
      <c r="J224" s="514"/>
      <c r="K224" s="515"/>
      <c r="L224" s="514"/>
      <c r="M224" s="515"/>
      <c r="N224" s="514"/>
      <c r="O224" s="515"/>
      <c r="P224" s="514"/>
      <c r="Q224" s="515"/>
      <c r="R224" s="514"/>
      <c r="S224" s="515"/>
      <c r="T224" s="514"/>
      <c r="U224" s="515"/>
      <c r="V224" s="508"/>
      <c r="W224" s="516"/>
      <c r="X224" s="510"/>
      <c r="Y224" s="510"/>
      <c r="Z224" s="460"/>
      <c r="AA224" s="225" t="str">
        <f t="shared" si="106"/>
        <v/>
      </c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8"/>
      <c r="BV224" s="3"/>
      <c r="BW224" s="3"/>
      <c r="CA224" s="31" t="str">
        <f t="shared" si="115"/>
        <v/>
      </c>
      <c r="CB224" s="31" t="str">
        <f t="shared" si="108"/>
        <v/>
      </c>
      <c r="CC224" s="31" t="str">
        <f t="shared" si="116"/>
        <v/>
      </c>
      <c r="CD224" s="31"/>
      <c r="CE224" s="31"/>
      <c r="CF224" s="31"/>
      <c r="CG224" s="32">
        <f t="shared" si="117"/>
        <v>0</v>
      </c>
      <c r="CH224" s="32">
        <f t="shared" si="111"/>
        <v>0</v>
      </c>
      <c r="CI224" s="32">
        <f t="shared" si="118"/>
        <v>0</v>
      </c>
      <c r="CJ224" s="32"/>
      <c r="CK224" s="32"/>
      <c r="CL224" s="32"/>
    </row>
    <row r="225" spans="1:90" ht="16.149999999999999" customHeight="1" x14ac:dyDescent="0.2">
      <c r="A225" s="904"/>
      <c r="B225" s="905" t="s">
        <v>207</v>
      </c>
      <c r="C225" s="906"/>
      <c r="D225" s="511">
        <f t="shared" si="119"/>
        <v>0</v>
      </c>
      <c r="E225" s="503">
        <f t="shared" si="113"/>
        <v>0</v>
      </c>
      <c r="F225" s="512">
        <f t="shared" si="114"/>
        <v>0</v>
      </c>
      <c r="G225" s="513"/>
      <c r="H225" s="514"/>
      <c r="I225" s="515"/>
      <c r="J225" s="514"/>
      <c r="K225" s="515"/>
      <c r="L225" s="514"/>
      <c r="M225" s="515"/>
      <c r="N225" s="514"/>
      <c r="O225" s="515"/>
      <c r="P225" s="514"/>
      <c r="Q225" s="515"/>
      <c r="R225" s="514"/>
      <c r="S225" s="515"/>
      <c r="T225" s="514"/>
      <c r="U225" s="515"/>
      <c r="V225" s="508"/>
      <c r="W225" s="516"/>
      <c r="X225" s="510"/>
      <c r="Y225" s="510"/>
      <c r="Z225" s="460"/>
      <c r="AA225" s="225" t="str">
        <f t="shared" si="106"/>
        <v/>
      </c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8"/>
      <c r="BV225" s="3"/>
      <c r="BW225" s="3"/>
      <c r="CA225" s="31" t="str">
        <f>IF(CG225=1,"* El número de pacientes de 60 años NO DEBE Ser mayor a lo registrado en el grupo Etario 20-64 años. ","")</f>
        <v/>
      </c>
      <c r="CB225" s="31" t="str">
        <f>IF(CH225=1,"* La consulta pertinente NO DEBE ser mayor al Total registrado. ","")</f>
        <v/>
      </c>
      <c r="CC225" s="31" t="str">
        <f>IF(AND(D225&lt;&gt;0,W225=""),"* Recuerde que las Embarazadas deben ser incluídas en el ingreso por rango Etario (Digite CEROS si no tiene). ",IF(F225&lt;W225,"* Las Embarazadas NO DEBEN ser mayor al total de Mujeres. ",""))</f>
        <v/>
      </c>
      <c r="CD225" s="31"/>
      <c r="CE225" s="31"/>
      <c r="CF225" s="31"/>
      <c r="CG225" s="32">
        <f>IF((S225+T225)&lt;X225,1,0)</f>
        <v>0</v>
      </c>
      <c r="CH225" s="32">
        <f>IF(D225&lt;Y225,1,0)</f>
        <v>0</v>
      </c>
      <c r="CI225" s="32">
        <f>IF(AND(D225&lt;&gt;0,W225=""),1,IF(F225&lt;W225,1,0))</f>
        <v>0</v>
      </c>
      <c r="CJ225" s="32"/>
      <c r="CK225" s="32"/>
      <c r="CL225" s="32"/>
    </row>
    <row r="226" spans="1:90" ht="16.149999999999999" customHeight="1" thickBot="1" x14ac:dyDescent="0.25">
      <c r="A226" s="904"/>
      <c r="B226" s="905" t="s">
        <v>208</v>
      </c>
      <c r="C226" s="906"/>
      <c r="D226" s="517">
        <f t="shared" si="119"/>
        <v>0</v>
      </c>
      <c r="E226" s="518">
        <f t="shared" si="113"/>
        <v>0</v>
      </c>
      <c r="F226" s="519">
        <f t="shared" si="114"/>
        <v>0</v>
      </c>
      <c r="G226" s="520"/>
      <c r="H226" s="521"/>
      <c r="I226" s="522"/>
      <c r="J226" s="521"/>
      <c r="K226" s="522"/>
      <c r="L226" s="521"/>
      <c r="M226" s="522"/>
      <c r="N226" s="521"/>
      <c r="O226" s="522"/>
      <c r="P226" s="521"/>
      <c r="Q226" s="522"/>
      <c r="R226" s="521"/>
      <c r="S226" s="522"/>
      <c r="T226" s="521"/>
      <c r="U226" s="520"/>
      <c r="V226" s="523"/>
      <c r="W226" s="524"/>
      <c r="X226" s="525"/>
      <c r="Y226" s="525"/>
      <c r="Z226" s="526"/>
      <c r="AA226" s="225" t="str">
        <f t="shared" si="106"/>
        <v/>
      </c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8"/>
      <c r="BV226" s="3"/>
      <c r="BW226" s="3"/>
      <c r="CA226" s="31" t="str">
        <f t="shared" ref="CA226" si="120">IF(CG226=1,"* El número de pacientes de 60 años NO DEBE Ser mayor a lo registrado en el grupo Etario 20-64 años. ","")</f>
        <v/>
      </c>
      <c r="CB226" s="31" t="str">
        <f t="shared" ref="CB226" si="121">IF(CH226=1,"* La consulta pertinente NO DEBE ser mayor al Total registrado. ","")</f>
        <v/>
      </c>
      <c r="CC226" s="31" t="str">
        <f t="shared" ref="CC226" si="122">IF(AND(D226&lt;&gt;0,W226=""),"* Recuerde que las Embarazadas deben ser incluídas en el ingreso por rango Etario (Digite CEROS si no tiene). ",IF(F226&lt;W226,"* Las Embarazadas NO DEBEN ser mayor al total de Mujeres. ",""))</f>
        <v/>
      </c>
      <c r="CD226" s="31"/>
      <c r="CE226" s="31"/>
      <c r="CF226" s="31"/>
      <c r="CG226" s="32">
        <f t="shared" ref="CG226" si="123">IF((S226+T226)&lt;X226,1,0)</f>
        <v>0</v>
      </c>
      <c r="CH226" s="32">
        <f t="shared" ref="CH226" si="124">IF(D226&lt;Y226,1,0)</f>
        <v>0</v>
      </c>
      <c r="CI226" s="32">
        <f t="shared" ref="CI226" si="125">IF(AND(D226&lt;&gt;0,W226=""),1,IF(F226&lt;W226,1,0))</f>
        <v>0</v>
      </c>
      <c r="CJ226" s="32"/>
      <c r="CK226" s="32"/>
      <c r="CL226" s="32"/>
    </row>
    <row r="227" spans="1:90" ht="16.149999999999999" customHeight="1" thickTop="1" x14ac:dyDescent="0.2">
      <c r="A227" s="907" t="s">
        <v>4</v>
      </c>
      <c r="B227" s="910" t="s">
        <v>205</v>
      </c>
      <c r="C227" s="910"/>
      <c r="D227" s="527">
        <f>SUM(E227+F227)</f>
        <v>235</v>
      </c>
      <c r="E227" s="528">
        <f t="shared" si="113"/>
        <v>87</v>
      </c>
      <c r="F227" s="529">
        <f t="shared" si="113"/>
        <v>148</v>
      </c>
      <c r="G227" s="530">
        <f t="shared" ref="G227:L230" si="126">SUM(G179+G183+G187+G191+G195+G199+G203+G215+G219+G223)</f>
        <v>0</v>
      </c>
      <c r="H227" s="529">
        <f t="shared" si="126"/>
        <v>3</v>
      </c>
      <c r="I227" s="530">
        <f t="shared" si="126"/>
        <v>1</v>
      </c>
      <c r="J227" s="529">
        <f t="shared" si="126"/>
        <v>1</v>
      </c>
      <c r="K227" s="530">
        <f t="shared" si="126"/>
        <v>2</v>
      </c>
      <c r="L227" s="529">
        <f t="shared" si="126"/>
        <v>2</v>
      </c>
      <c r="M227" s="530">
        <f>SUM(M179+M183+M187+M191+M195+M199+M203+M207+M211+M215+M219+M223)</f>
        <v>3</v>
      </c>
      <c r="N227" s="529">
        <f t="shared" ref="N227:R227" si="127">SUM(N179+N183+N187+N191+N195+N199+N203+N207+N211+N215+N219+N223)</f>
        <v>5</v>
      </c>
      <c r="O227" s="530">
        <f t="shared" si="127"/>
        <v>13</v>
      </c>
      <c r="P227" s="529">
        <f t="shared" si="127"/>
        <v>14</v>
      </c>
      <c r="Q227" s="530">
        <f t="shared" si="127"/>
        <v>27</v>
      </c>
      <c r="R227" s="529">
        <f t="shared" si="127"/>
        <v>32</v>
      </c>
      <c r="S227" s="530">
        <f t="shared" ref="S227:V230" si="128">SUM(S179+S183+S187+S195+S199+S203+S207+S211+S215+S219+S223)</f>
        <v>32</v>
      </c>
      <c r="T227" s="529">
        <f t="shared" si="128"/>
        <v>80</v>
      </c>
      <c r="U227" s="530">
        <f t="shared" si="128"/>
        <v>9</v>
      </c>
      <c r="V227" s="531">
        <f t="shared" si="128"/>
        <v>11</v>
      </c>
      <c r="W227" s="530">
        <f t="shared" ref="W227:X230" si="129">SUM(W179+W183+W187+W195+W203+W207+W211+W215+W219+W223)</f>
        <v>2</v>
      </c>
      <c r="X227" s="532">
        <f t="shared" si="129"/>
        <v>5</v>
      </c>
      <c r="Y227" s="532">
        <f t="shared" ref="Y227:Z230" si="130">SUM(Y179+Y183+Y187+Y195+Y203+Y207+Y211+Y215+Y219+Y223)</f>
        <v>0</v>
      </c>
      <c r="Z227" s="529">
        <f t="shared" si="130"/>
        <v>0</v>
      </c>
      <c r="AA227" s="273" t="s">
        <v>215</v>
      </c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BV227" s="3"/>
      <c r="BW227" s="3"/>
      <c r="CG227" s="13"/>
      <c r="CH227" s="13"/>
      <c r="CI227" s="13"/>
      <c r="CJ227" s="13"/>
      <c r="CK227" s="13"/>
      <c r="CL227" s="13"/>
    </row>
    <row r="228" spans="1:90" ht="16.149999999999999" customHeight="1" x14ac:dyDescent="0.2">
      <c r="A228" s="908"/>
      <c r="B228" s="911" t="s">
        <v>206</v>
      </c>
      <c r="C228" s="911"/>
      <c r="D228" s="386">
        <f>SUM(E228+F228)</f>
        <v>626</v>
      </c>
      <c r="E228" s="533">
        <f t="shared" ref="E228:F230" si="131">SUM(G228+I228+K228+M228+O228+Q228+S228+U228)</f>
        <v>234</v>
      </c>
      <c r="F228" s="534">
        <f>SUM(H228+J228+L228+N228+P228+R228+T228+V228)</f>
        <v>392</v>
      </c>
      <c r="G228" s="535">
        <f t="shared" si="126"/>
        <v>6</v>
      </c>
      <c r="H228" s="534">
        <f>SUM(H180+H184+H188+H192+H196+H200+H204+H216+H220+H224)</f>
        <v>10</v>
      </c>
      <c r="I228" s="535">
        <f t="shared" si="126"/>
        <v>1</v>
      </c>
      <c r="J228" s="534">
        <f>SUM(J180+J184+J188+J192+J196+J200+J204+J216+J220+J224)</f>
        <v>5</v>
      </c>
      <c r="K228" s="535">
        <f t="shared" si="126"/>
        <v>3</v>
      </c>
      <c r="L228" s="534">
        <f>SUM(L180+L184+L188+L192+L196+L200+L204+L216+L220+L224)</f>
        <v>1</v>
      </c>
      <c r="M228" s="535">
        <f t="shared" ref="M228:R230" si="132">SUM(M180+M184+M188+M192+M196+M200+M204+M208+M212+M216+M220+M224)</f>
        <v>12</v>
      </c>
      <c r="N228" s="534">
        <f t="shared" si="132"/>
        <v>17</v>
      </c>
      <c r="O228" s="535">
        <f t="shared" si="132"/>
        <v>48</v>
      </c>
      <c r="P228" s="534">
        <f t="shared" si="132"/>
        <v>53</v>
      </c>
      <c r="Q228" s="535">
        <f t="shared" si="132"/>
        <v>73</v>
      </c>
      <c r="R228" s="534">
        <f t="shared" si="132"/>
        <v>100</v>
      </c>
      <c r="S228" s="535">
        <f t="shared" si="128"/>
        <v>83</v>
      </c>
      <c r="T228" s="534">
        <f t="shared" si="128"/>
        <v>187</v>
      </c>
      <c r="U228" s="535">
        <f t="shared" si="128"/>
        <v>8</v>
      </c>
      <c r="V228" s="536">
        <f t="shared" si="128"/>
        <v>19</v>
      </c>
      <c r="W228" s="535">
        <f t="shared" si="129"/>
        <v>7</v>
      </c>
      <c r="X228" s="533">
        <f t="shared" si="129"/>
        <v>11</v>
      </c>
      <c r="Y228" s="533">
        <f t="shared" si="130"/>
        <v>0</v>
      </c>
      <c r="Z228" s="534">
        <f t="shared" si="130"/>
        <v>0</v>
      </c>
      <c r="AA228" s="273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BV228" s="3"/>
      <c r="BW228" s="3"/>
      <c r="CG228" s="13"/>
      <c r="CH228" s="13"/>
      <c r="CI228" s="13"/>
      <c r="CJ228" s="13"/>
      <c r="CK228" s="13"/>
      <c r="CL228" s="13"/>
    </row>
    <row r="229" spans="1:90" ht="16.149999999999999" customHeight="1" x14ac:dyDescent="0.2">
      <c r="A229" s="908"/>
      <c r="B229" s="911" t="s">
        <v>207</v>
      </c>
      <c r="C229" s="911"/>
      <c r="D229" s="386">
        <f>SUM(E229+F229)</f>
        <v>155</v>
      </c>
      <c r="E229" s="533">
        <f t="shared" si="131"/>
        <v>52</v>
      </c>
      <c r="F229" s="534">
        <f t="shared" si="131"/>
        <v>103</v>
      </c>
      <c r="G229" s="535">
        <f t="shared" ref="G229:G230" si="133">SUM(G181+G185+G189+G193+G197+G201+G205+G217+G221+G225)</f>
        <v>0</v>
      </c>
      <c r="H229" s="534">
        <f>SUM(H181+H185+H189+H193+H197+H201+H205+H217+H221+H225)</f>
        <v>2</v>
      </c>
      <c r="I229" s="535">
        <f t="shared" si="126"/>
        <v>1</v>
      </c>
      <c r="J229" s="534">
        <f>SUM(J181+J185+J189+J193+J197+J201+J205+J217+J221+J225)</f>
        <v>1</v>
      </c>
      <c r="K229" s="535">
        <f t="shared" si="126"/>
        <v>0</v>
      </c>
      <c r="L229" s="534">
        <f>SUM(L181+L185+L189+L193+L197+L201+L205+L217+L221+L225)</f>
        <v>2</v>
      </c>
      <c r="M229" s="535">
        <f t="shared" si="132"/>
        <v>0</v>
      </c>
      <c r="N229" s="534">
        <f t="shared" si="132"/>
        <v>2</v>
      </c>
      <c r="O229" s="535">
        <f t="shared" si="132"/>
        <v>3</v>
      </c>
      <c r="P229" s="534">
        <f t="shared" si="132"/>
        <v>2</v>
      </c>
      <c r="Q229" s="535">
        <f t="shared" si="132"/>
        <v>11</v>
      </c>
      <c r="R229" s="534">
        <f t="shared" si="132"/>
        <v>16</v>
      </c>
      <c r="S229" s="535">
        <f t="shared" si="128"/>
        <v>29</v>
      </c>
      <c r="T229" s="534">
        <f t="shared" si="128"/>
        <v>72</v>
      </c>
      <c r="U229" s="535">
        <f t="shared" si="128"/>
        <v>8</v>
      </c>
      <c r="V229" s="536">
        <f t="shared" si="128"/>
        <v>6</v>
      </c>
      <c r="W229" s="535">
        <f t="shared" si="129"/>
        <v>2</v>
      </c>
      <c r="X229" s="533">
        <f t="shared" si="129"/>
        <v>5</v>
      </c>
      <c r="Y229" s="533">
        <f t="shared" si="130"/>
        <v>0</v>
      </c>
      <c r="Z229" s="534">
        <f t="shared" si="130"/>
        <v>0</v>
      </c>
      <c r="AA229" s="273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BV229" s="3"/>
      <c r="BW229" s="3"/>
      <c r="CG229" s="13"/>
      <c r="CH229" s="13"/>
      <c r="CI229" s="13"/>
      <c r="CJ229" s="13"/>
      <c r="CK229" s="13"/>
      <c r="CL229" s="13"/>
    </row>
    <row r="230" spans="1:90" ht="16.149999999999999" customHeight="1" x14ac:dyDescent="0.2">
      <c r="A230" s="909"/>
      <c r="B230" s="912" t="s">
        <v>208</v>
      </c>
      <c r="C230" s="912"/>
      <c r="D230" s="461">
        <f>SUM(E230+F230)</f>
        <v>124</v>
      </c>
      <c r="E230" s="537">
        <f t="shared" si="131"/>
        <v>41</v>
      </c>
      <c r="F230" s="538">
        <f>SUM(H230+J230+L230+N230+P230+R230+T230+V230)</f>
        <v>83</v>
      </c>
      <c r="G230" s="539">
        <f t="shared" si="133"/>
        <v>1</v>
      </c>
      <c r="H230" s="538">
        <f>SUM(H182+H186+H190+H194+H198+H202+H206+H218+H222+H226)</f>
        <v>2</v>
      </c>
      <c r="I230" s="539">
        <f t="shared" si="126"/>
        <v>1</v>
      </c>
      <c r="J230" s="538">
        <f>SUM(J182+J186+J190+J194+J198+J202+J206+J218+J222+J226)</f>
        <v>0</v>
      </c>
      <c r="K230" s="539">
        <f t="shared" si="126"/>
        <v>2</v>
      </c>
      <c r="L230" s="538">
        <f>SUM(L182+L186+L190+L194+L198+L202+L206+L218+L222+L226)</f>
        <v>0</v>
      </c>
      <c r="M230" s="539">
        <f t="shared" si="132"/>
        <v>0</v>
      </c>
      <c r="N230" s="538">
        <f t="shared" si="132"/>
        <v>2</v>
      </c>
      <c r="O230" s="539">
        <f t="shared" si="132"/>
        <v>2</v>
      </c>
      <c r="P230" s="538">
        <f t="shared" si="132"/>
        <v>2</v>
      </c>
      <c r="Q230" s="539">
        <f t="shared" si="132"/>
        <v>9</v>
      </c>
      <c r="R230" s="538">
        <f t="shared" si="132"/>
        <v>14</v>
      </c>
      <c r="S230" s="539">
        <f t="shared" si="128"/>
        <v>20</v>
      </c>
      <c r="T230" s="538">
        <f t="shared" si="128"/>
        <v>53</v>
      </c>
      <c r="U230" s="539">
        <f t="shared" si="128"/>
        <v>6</v>
      </c>
      <c r="V230" s="540">
        <f>SUM(V182+V186+V190+V198+V202+V206+V210+V214+V218+V222+V226)</f>
        <v>10</v>
      </c>
      <c r="W230" s="541">
        <f t="shared" si="129"/>
        <v>3</v>
      </c>
      <c r="X230" s="537">
        <f t="shared" si="129"/>
        <v>2</v>
      </c>
      <c r="Y230" s="537">
        <f t="shared" si="130"/>
        <v>0</v>
      </c>
      <c r="Z230" s="538">
        <f t="shared" si="130"/>
        <v>0</v>
      </c>
      <c r="AA230" s="273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BV230" s="3"/>
      <c r="BW230" s="3"/>
      <c r="CG230" s="13"/>
      <c r="CH230" s="13"/>
      <c r="CI230" s="13"/>
      <c r="CJ230" s="13"/>
      <c r="CK230" s="13"/>
      <c r="CL230" s="13"/>
    </row>
    <row r="231" spans="1:90" ht="31.9" customHeight="1" x14ac:dyDescent="0.2">
      <c r="A231" s="236" t="s">
        <v>216</v>
      </c>
      <c r="B231" s="123"/>
      <c r="C231" s="123"/>
      <c r="D231" s="124"/>
      <c r="E231" s="124"/>
      <c r="F231" s="124"/>
      <c r="G231" s="124"/>
      <c r="H231" s="124"/>
      <c r="I231" s="124"/>
      <c r="BV231" s="3"/>
      <c r="BW231" s="3"/>
      <c r="CG231" s="13"/>
      <c r="CH231" s="13"/>
      <c r="CI231" s="13"/>
      <c r="CJ231" s="13"/>
      <c r="CK231" s="13"/>
      <c r="CL231" s="13"/>
    </row>
    <row r="232" spans="1:90" ht="16.149999999999999" customHeight="1" x14ac:dyDescent="0.2">
      <c r="A232" s="885" t="s">
        <v>31</v>
      </c>
      <c r="B232" s="886"/>
      <c r="C232" s="887"/>
      <c r="D232" s="894" t="s">
        <v>4</v>
      </c>
      <c r="E232" s="895"/>
      <c r="F232" s="896"/>
      <c r="G232" s="862" t="s">
        <v>56</v>
      </c>
      <c r="H232" s="900"/>
      <c r="I232" s="900"/>
      <c r="J232" s="900"/>
      <c r="K232" s="900"/>
      <c r="L232" s="900"/>
      <c r="M232" s="900"/>
      <c r="N232" s="901"/>
      <c r="O232" s="896" t="s">
        <v>6</v>
      </c>
      <c r="P232" s="859" t="s">
        <v>7</v>
      </c>
      <c r="BV232" s="3"/>
      <c r="BW232" s="3"/>
      <c r="CG232" s="13"/>
      <c r="CH232" s="13"/>
      <c r="CI232" s="13"/>
      <c r="CJ232" s="13"/>
      <c r="CK232" s="13"/>
      <c r="CL232" s="13"/>
    </row>
    <row r="233" spans="1:90" ht="16.149999999999999" customHeight="1" x14ac:dyDescent="0.2">
      <c r="A233" s="888"/>
      <c r="B233" s="889"/>
      <c r="C233" s="890"/>
      <c r="D233" s="897"/>
      <c r="E233" s="898"/>
      <c r="F233" s="899"/>
      <c r="G233" s="859" t="s">
        <v>186</v>
      </c>
      <c r="H233" s="859" t="s">
        <v>17</v>
      </c>
      <c r="I233" s="859" t="s">
        <v>198</v>
      </c>
      <c r="J233" s="859" t="s">
        <v>57</v>
      </c>
      <c r="K233" s="859" t="s">
        <v>199</v>
      </c>
      <c r="L233" s="859" t="s">
        <v>217</v>
      </c>
      <c r="M233" s="859" t="s">
        <v>21</v>
      </c>
      <c r="N233" s="877" t="s">
        <v>22</v>
      </c>
      <c r="O233" s="902"/>
      <c r="P233" s="860"/>
      <c r="BV233" s="3"/>
      <c r="BW233" s="3"/>
      <c r="CG233" s="13"/>
      <c r="CH233" s="13"/>
      <c r="CI233" s="13"/>
      <c r="CJ233" s="13"/>
      <c r="CK233" s="13"/>
      <c r="CL233" s="13"/>
    </row>
    <row r="234" spans="1:90" ht="16.149999999999999" customHeight="1" x14ac:dyDescent="0.2">
      <c r="A234" s="891"/>
      <c r="B234" s="892"/>
      <c r="C234" s="893"/>
      <c r="D234" s="591" t="s">
        <v>23</v>
      </c>
      <c r="E234" s="591" t="s">
        <v>24</v>
      </c>
      <c r="F234" s="589" t="s">
        <v>25</v>
      </c>
      <c r="G234" s="861"/>
      <c r="H234" s="861"/>
      <c r="I234" s="861"/>
      <c r="J234" s="861"/>
      <c r="K234" s="861"/>
      <c r="L234" s="861"/>
      <c r="M234" s="861"/>
      <c r="N234" s="878"/>
      <c r="O234" s="899"/>
      <c r="P234" s="861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BV234" s="3"/>
      <c r="BW234" s="3"/>
      <c r="CG234" s="13"/>
      <c r="CH234" s="13"/>
      <c r="CI234" s="13"/>
      <c r="CJ234" s="13"/>
      <c r="CK234" s="13"/>
      <c r="CL234" s="13"/>
    </row>
    <row r="235" spans="1:90" ht="16.149999999999999" customHeight="1" x14ac:dyDescent="0.2">
      <c r="A235" s="879" t="s">
        <v>38</v>
      </c>
      <c r="B235" s="880"/>
      <c r="C235" s="881"/>
      <c r="D235" s="427">
        <f>SUM(G235:N235)</f>
        <v>0</v>
      </c>
      <c r="E235" s="243"/>
      <c r="F235" s="243"/>
      <c r="G235" s="113"/>
      <c r="H235" s="113"/>
      <c r="I235" s="113"/>
      <c r="J235" s="113"/>
      <c r="K235" s="113"/>
      <c r="L235" s="113"/>
      <c r="M235" s="113"/>
      <c r="N235" s="544"/>
      <c r="O235" s="114"/>
      <c r="P235" s="326"/>
      <c r="Q235" s="225" t="str">
        <f>CA235&amp;CB235&amp;CC235</f>
        <v/>
      </c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8"/>
      <c r="AD235" s="8"/>
      <c r="BV235" s="3"/>
      <c r="BW235" s="3"/>
      <c r="CA235" s="31" t="str">
        <f t="shared" ref="CA235:CA240" si="134">IF(CG235=1,"* La suma de los sexos NO DEBE ser diferente al Total. ","")</f>
        <v/>
      </c>
      <c r="CB235" s="31" t="str">
        <f>IF(CH235=1,"* Las actividades de 60 años NO DEBE ser mayor que el de 20-64 Años. ","")</f>
        <v/>
      </c>
      <c r="CC235" s="31" t="str">
        <f>IF(AND(D235&lt;&gt;0,O235=""),"* Recuerde que las Embarazadas deben ser incluídas en el ingreso por rango Etario (Digite CEROS si no tiene). ",IF(F235&lt;O235,"* Las Embarazadas NO DEBEN ser mayor al total de Mujeres. ",""))</f>
        <v/>
      </c>
      <c r="CG235" s="32">
        <f>IF(D235&lt;&gt;(E235+F235),1,0)</f>
        <v>0</v>
      </c>
      <c r="CH235" s="32">
        <f>IF(M235&lt;P235,1,0)</f>
        <v>0</v>
      </c>
      <c r="CI235" s="32">
        <f>IF(AND(D235&lt;&gt;0,O235=""),1,IF(F235&lt;O235,1,0))</f>
        <v>0</v>
      </c>
      <c r="CJ235" s="13"/>
      <c r="CK235" s="13"/>
      <c r="CL235" s="13"/>
    </row>
    <row r="236" spans="1:90" ht="16.149999999999999" customHeight="1" x14ac:dyDescent="0.2">
      <c r="A236" s="882" t="s">
        <v>218</v>
      </c>
      <c r="B236" s="883"/>
      <c r="C236" s="884"/>
      <c r="D236" s="545">
        <f>SUM(G236:N236)</f>
        <v>0</v>
      </c>
      <c r="E236" s="38"/>
      <c r="F236" s="113"/>
      <c r="G236" s="33"/>
      <c r="H236" s="33"/>
      <c r="I236" s="33"/>
      <c r="J236" s="33"/>
      <c r="K236" s="33"/>
      <c r="L236" s="33"/>
      <c r="M236" s="33"/>
      <c r="N236" s="284"/>
      <c r="O236" s="34"/>
      <c r="P236" s="38"/>
      <c r="Q236" s="225" t="str">
        <f t="shared" ref="Q236:Q240" si="135">CA236&amp;CB236&amp;CC236</f>
        <v/>
      </c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8"/>
      <c r="AD236" s="8"/>
      <c r="BV236" s="3"/>
      <c r="BW236" s="3"/>
      <c r="CA236" s="31" t="str">
        <f t="shared" si="134"/>
        <v/>
      </c>
      <c r="CB236" s="31" t="str">
        <f t="shared" ref="CB236:CB240" si="136">IF(CH236=1,"* Las actividades de 60 años NO DEBE ser mayor que el de 20-64 Años. ","")</f>
        <v/>
      </c>
      <c r="CC236" s="31" t="str">
        <f t="shared" ref="CC236:CC240" si="137">IF(AND(D236&lt;&gt;0,O236=""),"* Recuerde que las Embarazadas deben ser incluídas en el ingreso por rango Etario (Digite CEROS si no tiene). ",IF(F236&lt;O236,"* Las Embarazadas NO DEBEN ser mayor al total de Mujeres. ",""))</f>
        <v/>
      </c>
      <c r="CG236" s="32">
        <f t="shared" ref="CG236:CG240" si="138">IF(D236&lt;&gt;(E236+F236),1,0)</f>
        <v>0</v>
      </c>
      <c r="CH236" s="32">
        <f t="shared" ref="CH236:CH240" si="139">IF(M236&lt;P236,1,0)</f>
        <v>0</v>
      </c>
      <c r="CI236" s="32">
        <f t="shared" ref="CI236:CI240" si="140">IF(AND(D236&lt;&gt;0,O236=""),1,IF(F236&lt;O236,1,0))</f>
        <v>0</v>
      </c>
      <c r="CJ236" s="13"/>
      <c r="CK236" s="13"/>
      <c r="CL236" s="13"/>
    </row>
    <row r="237" spans="1:90" ht="16.149999999999999" customHeight="1" x14ac:dyDescent="0.2">
      <c r="A237" s="882" t="s">
        <v>219</v>
      </c>
      <c r="B237" s="883"/>
      <c r="C237" s="884"/>
      <c r="D237" s="546">
        <f>SUM(G237:N237)</f>
        <v>0</v>
      </c>
      <c r="E237" s="33"/>
      <c r="F237" s="38"/>
      <c r="G237" s="33"/>
      <c r="H237" s="33"/>
      <c r="I237" s="33"/>
      <c r="J237" s="33"/>
      <c r="K237" s="33"/>
      <c r="L237" s="33"/>
      <c r="M237" s="33"/>
      <c r="N237" s="284"/>
      <c r="O237" s="34"/>
      <c r="P237" s="38"/>
      <c r="Q237" s="225" t="str">
        <f t="shared" si="135"/>
        <v/>
      </c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8"/>
      <c r="AD237" s="8"/>
      <c r="BV237" s="3"/>
      <c r="BW237" s="3"/>
      <c r="CA237" s="31" t="str">
        <f t="shared" si="134"/>
        <v/>
      </c>
      <c r="CB237" s="31" t="str">
        <f t="shared" si="136"/>
        <v/>
      </c>
      <c r="CC237" s="31" t="str">
        <f t="shared" si="137"/>
        <v/>
      </c>
      <c r="CG237" s="32">
        <f t="shared" si="138"/>
        <v>0</v>
      </c>
      <c r="CH237" s="32">
        <f t="shared" si="139"/>
        <v>0</v>
      </c>
      <c r="CI237" s="32">
        <f t="shared" si="140"/>
        <v>0</v>
      </c>
      <c r="CJ237" s="13"/>
      <c r="CK237" s="13"/>
      <c r="CL237" s="13"/>
    </row>
    <row r="238" spans="1:90" ht="16.149999999999999" customHeight="1" x14ac:dyDescent="0.2">
      <c r="A238" s="868"/>
      <c r="B238" s="869"/>
      <c r="C238" s="870"/>
      <c r="D238" s="547"/>
      <c r="E238" s="548"/>
      <c r="F238" s="547"/>
      <c r="G238" s="549"/>
      <c r="H238" s="549"/>
      <c r="I238" s="549"/>
      <c r="J238" s="549"/>
      <c r="K238" s="549"/>
      <c r="L238" s="549"/>
      <c r="M238" s="548"/>
      <c r="N238" s="550"/>
      <c r="O238" s="547"/>
      <c r="P238" s="549"/>
      <c r="Q238" s="225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BV238" s="3"/>
      <c r="BW238" s="3"/>
      <c r="CA238" s="31"/>
      <c r="CB238" s="31"/>
      <c r="CC238" s="31"/>
      <c r="CG238" s="32"/>
      <c r="CH238" s="32"/>
      <c r="CI238" s="32"/>
      <c r="CJ238" s="13"/>
      <c r="CK238" s="13"/>
      <c r="CL238" s="13"/>
    </row>
    <row r="239" spans="1:90" ht="16.149999999999999" customHeight="1" x14ac:dyDescent="0.2">
      <c r="A239" s="871" t="s">
        <v>35</v>
      </c>
      <c r="B239" s="872"/>
      <c r="C239" s="873"/>
      <c r="D239" s="551">
        <f>SUM(G239:N239)</f>
        <v>0</v>
      </c>
      <c r="E239" s="285"/>
      <c r="F239" s="38"/>
      <c r="G239" s="255"/>
      <c r="H239" s="255"/>
      <c r="I239" s="255"/>
      <c r="J239" s="255"/>
      <c r="K239" s="255"/>
      <c r="L239" s="255"/>
      <c r="M239" s="255"/>
      <c r="N239" s="552"/>
      <c r="O239" s="259"/>
      <c r="P239" s="285"/>
      <c r="Q239" s="225" t="str">
        <f t="shared" si="135"/>
        <v/>
      </c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8"/>
      <c r="AD239" s="8"/>
      <c r="BV239" s="3"/>
      <c r="BW239" s="3"/>
      <c r="CA239" s="31" t="str">
        <f t="shared" si="134"/>
        <v/>
      </c>
      <c r="CB239" s="31" t="str">
        <f t="shared" si="136"/>
        <v/>
      </c>
      <c r="CC239" s="31" t="str">
        <f t="shared" si="137"/>
        <v/>
      </c>
      <c r="CG239" s="32">
        <f t="shared" si="138"/>
        <v>0</v>
      </c>
      <c r="CH239" s="32">
        <f t="shared" si="139"/>
        <v>0</v>
      </c>
      <c r="CI239" s="32">
        <f t="shared" si="140"/>
        <v>0</v>
      </c>
      <c r="CJ239" s="13"/>
      <c r="CK239" s="13"/>
      <c r="CL239" s="13"/>
    </row>
    <row r="240" spans="1:90" ht="16.149999999999999" customHeight="1" x14ac:dyDescent="0.2">
      <c r="A240" s="874" t="s">
        <v>220</v>
      </c>
      <c r="B240" s="875"/>
      <c r="C240" s="876"/>
      <c r="D240" s="553">
        <f>SUM(G240:N240)</f>
        <v>0</v>
      </c>
      <c r="E240" s="285"/>
      <c r="F240" s="285"/>
      <c r="G240" s="42"/>
      <c r="H240" s="42"/>
      <c r="I240" s="42"/>
      <c r="J240" s="42"/>
      <c r="K240" s="42"/>
      <c r="L240" s="42"/>
      <c r="M240" s="42"/>
      <c r="N240" s="554"/>
      <c r="O240" s="43"/>
      <c r="P240" s="46"/>
      <c r="Q240" s="225" t="str">
        <f t="shared" si="135"/>
        <v/>
      </c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8"/>
      <c r="AD240" s="8"/>
      <c r="BV240" s="3"/>
      <c r="BW240" s="3"/>
      <c r="CA240" s="31" t="str">
        <f t="shared" si="134"/>
        <v/>
      </c>
      <c r="CB240" s="31" t="str">
        <f t="shared" si="136"/>
        <v/>
      </c>
      <c r="CC240" s="31" t="str">
        <f t="shared" si="137"/>
        <v/>
      </c>
      <c r="CG240" s="32">
        <f t="shared" si="138"/>
        <v>0</v>
      </c>
      <c r="CH240" s="32">
        <f t="shared" si="139"/>
        <v>0</v>
      </c>
      <c r="CI240" s="32">
        <f t="shared" si="140"/>
        <v>0</v>
      </c>
      <c r="CJ240" s="13"/>
      <c r="CK240" s="13"/>
      <c r="CL240" s="13"/>
    </row>
    <row r="241" spans="1:90" ht="31.9" customHeight="1" x14ac:dyDescent="0.2">
      <c r="A241" s="236" t="s">
        <v>221</v>
      </c>
      <c r="B241" s="555"/>
      <c r="C241" s="555"/>
      <c r="D241" s="555"/>
      <c r="E241" s="556"/>
      <c r="F241" s="557"/>
      <c r="G241" s="8"/>
      <c r="H241" s="8"/>
      <c r="I241" s="8"/>
      <c r="J241" s="8"/>
      <c r="Q241" s="8" t="s">
        <v>215</v>
      </c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BV241" s="3"/>
      <c r="BW241" s="3"/>
      <c r="CG241" s="13"/>
      <c r="CH241" s="13"/>
      <c r="CI241" s="13"/>
      <c r="CJ241" s="13"/>
      <c r="CK241" s="13"/>
      <c r="CL241" s="13"/>
    </row>
    <row r="242" spans="1:90" ht="16.149999999999999" customHeight="1" x14ac:dyDescent="0.2">
      <c r="A242" s="859" t="s">
        <v>201</v>
      </c>
      <c r="B242" s="859" t="s">
        <v>222</v>
      </c>
      <c r="C242" s="859" t="s">
        <v>223</v>
      </c>
      <c r="D242" s="859" t="s">
        <v>224</v>
      </c>
      <c r="E242" s="859" t="s">
        <v>225</v>
      </c>
      <c r="F242" s="8"/>
      <c r="G242" s="8"/>
      <c r="H242" s="8"/>
      <c r="I242" s="8"/>
      <c r="J242" s="8"/>
      <c r="BV242" s="3"/>
      <c r="BW242" s="3"/>
      <c r="CG242" s="13"/>
      <c r="CH242" s="13"/>
      <c r="CI242" s="13"/>
      <c r="CJ242" s="13"/>
      <c r="CK242" s="13"/>
      <c r="CL242" s="13"/>
    </row>
    <row r="243" spans="1:90" ht="16.149999999999999" customHeight="1" x14ac:dyDescent="0.2">
      <c r="A243" s="860"/>
      <c r="B243" s="860"/>
      <c r="C243" s="860"/>
      <c r="D243" s="860"/>
      <c r="E243" s="860"/>
      <c r="F243" s="8"/>
      <c r="G243" s="8"/>
      <c r="H243" s="8"/>
      <c r="I243" s="8"/>
      <c r="J243" s="8"/>
      <c r="BV243" s="3"/>
      <c r="BW243" s="3"/>
      <c r="CG243" s="13"/>
      <c r="CH243" s="13"/>
      <c r="CI243" s="13"/>
      <c r="CJ243" s="13"/>
      <c r="CK243" s="13"/>
      <c r="CL243" s="13"/>
    </row>
    <row r="244" spans="1:90" ht="16.149999999999999" customHeight="1" x14ac:dyDescent="0.2">
      <c r="A244" s="860"/>
      <c r="B244" s="860"/>
      <c r="C244" s="860"/>
      <c r="D244" s="860"/>
      <c r="E244" s="860"/>
      <c r="F244" s="8"/>
      <c r="G244" s="8"/>
      <c r="H244" s="8"/>
      <c r="I244" s="8"/>
      <c r="J244" s="8"/>
      <c r="BV244" s="3"/>
      <c r="BW244" s="3"/>
      <c r="CG244" s="13"/>
      <c r="CH244" s="13"/>
      <c r="CI244" s="13"/>
      <c r="CJ244" s="13"/>
      <c r="CK244" s="13"/>
      <c r="CL244" s="13"/>
    </row>
    <row r="245" spans="1:90" ht="16.149999999999999" customHeight="1" x14ac:dyDescent="0.2">
      <c r="A245" s="861"/>
      <c r="B245" s="861"/>
      <c r="C245" s="861"/>
      <c r="D245" s="861"/>
      <c r="E245" s="861"/>
      <c r="F245" s="8"/>
      <c r="G245" s="8"/>
      <c r="H245" s="8"/>
      <c r="I245" s="8"/>
      <c r="J245" s="8"/>
      <c r="BV245" s="3"/>
      <c r="BW245" s="3"/>
      <c r="CG245" s="13"/>
      <c r="CH245" s="13"/>
      <c r="CI245" s="13"/>
      <c r="CJ245" s="13"/>
      <c r="CK245" s="13"/>
      <c r="CL245" s="13"/>
    </row>
    <row r="246" spans="1:90" ht="16.149999999999999" customHeight="1" x14ac:dyDescent="0.2">
      <c r="A246" s="558" t="s">
        <v>226</v>
      </c>
      <c r="B246" s="559"/>
      <c r="C246" s="560"/>
      <c r="D246" s="561">
        <f>SUM(D247:D249)</f>
        <v>0</v>
      </c>
      <c r="E246" s="561">
        <f>SUM(E247:E249)</f>
        <v>0</v>
      </c>
      <c r="F246" s="8"/>
      <c r="G246" s="8"/>
      <c r="H246" s="8"/>
      <c r="I246" s="8"/>
      <c r="J246" s="8"/>
      <c r="BV246" s="3"/>
      <c r="BW246" s="3"/>
      <c r="CG246" s="13"/>
      <c r="CH246" s="13"/>
      <c r="CI246" s="13"/>
      <c r="CJ246" s="13"/>
      <c r="CK246" s="13"/>
      <c r="CL246" s="13"/>
    </row>
    <row r="247" spans="1:90" ht="16.149999999999999" customHeight="1" x14ac:dyDescent="0.2">
      <c r="A247" s="562" t="s">
        <v>227</v>
      </c>
      <c r="B247" s="563"/>
      <c r="C247" s="564"/>
      <c r="D247" s="63"/>
      <c r="E247" s="243"/>
      <c r="F247" s="8"/>
      <c r="G247" s="8"/>
      <c r="H247" s="8"/>
      <c r="I247" s="8"/>
      <c r="J247" s="8"/>
      <c r="BV247" s="3"/>
      <c r="BW247" s="3"/>
      <c r="CG247" s="13"/>
      <c r="CH247" s="13"/>
      <c r="CI247" s="13"/>
      <c r="CJ247" s="13"/>
      <c r="CK247" s="13"/>
      <c r="CL247" s="13"/>
    </row>
    <row r="248" spans="1:90" ht="16.149999999999999" customHeight="1" x14ac:dyDescent="0.2">
      <c r="A248" s="565" t="s">
        <v>228</v>
      </c>
      <c r="B248" s="150"/>
      <c r="C248" s="252"/>
      <c r="D248" s="86"/>
      <c r="E248" s="38"/>
      <c r="F248" s="8"/>
      <c r="G248" s="8"/>
      <c r="H248" s="8"/>
      <c r="I248" s="8"/>
      <c r="J248" s="8"/>
      <c r="BV248" s="3"/>
      <c r="BW248" s="3"/>
      <c r="CG248" s="13"/>
      <c r="CH248" s="13"/>
      <c r="CI248" s="13"/>
      <c r="CJ248" s="13"/>
      <c r="CK248" s="13"/>
      <c r="CL248" s="13"/>
    </row>
    <row r="249" spans="1:90" ht="16.149999999999999" customHeight="1" x14ac:dyDescent="0.2">
      <c r="A249" s="235" t="s">
        <v>229</v>
      </c>
      <c r="B249" s="566"/>
      <c r="C249" s="567"/>
      <c r="D249" s="568"/>
      <c r="E249" s="46"/>
      <c r="F249" s="8"/>
      <c r="G249" s="8"/>
      <c r="H249" s="8"/>
      <c r="I249" s="8"/>
      <c r="J249" s="8"/>
      <c r="BV249" s="3"/>
      <c r="BW249" s="3"/>
      <c r="CG249" s="13"/>
      <c r="CH249" s="13"/>
      <c r="CI249" s="13"/>
      <c r="CJ249" s="13"/>
      <c r="CK249" s="13"/>
      <c r="CL249" s="13"/>
    </row>
    <row r="250" spans="1:90" ht="31.9" customHeight="1" x14ac:dyDescent="0.2">
      <c r="A250" s="569" t="s">
        <v>230</v>
      </c>
      <c r="B250" s="570"/>
      <c r="C250" s="570"/>
      <c r="D250" s="570"/>
      <c r="E250" s="571"/>
      <c r="F250" s="8"/>
      <c r="G250" s="8"/>
      <c r="H250" s="8"/>
      <c r="I250" s="8"/>
      <c r="J250" s="8"/>
      <c r="BV250" s="3"/>
      <c r="BW250" s="3"/>
      <c r="CG250" s="13"/>
      <c r="CH250" s="13"/>
      <c r="CI250" s="13"/>
      <c r="CJ250" s="13"/>
      <c r="CK250" s="13"/>
      <c r="CL250" s="13"/>
    </row>
    <row r="251" spans="1:90" ht="37.15" customHeight="1" x14ac:dyDescent="0.2">
      <c r="A251" s="862" t="s">
        <v>231</v>
      </c>
      <c r="B251" s="863"/>
      <c r="C251" s="572" t="s">
        <v>232</v>
      </c>
      <c r="D251" s="572" t="s">
        <v>233</v>
      </c>
      <c r="E251" s="572" t="s">
        <v>234</v>
      </c>
      <c r="F251" s="8"/>
      <c r="G251" s="8"/>
      <c r="H251" s="8"/>
      <c r="I251" s="8"/>
      <c r="J251" s="8"/>
      <c r="BV251" s="3"/>
      <c r="BW251" s="3"/>
    </row>
    <row r="252" spans="1:90" ht="16.149999999999999" customHeight="1" x14ac:dyDescent="0.2">
      <c r="A252" s="864" t="s">
        <v>78</v>
      </c>
      <c r="B252" s="865"/>
      <c r="C252" s="243"/>
      <c r="D252" s="243"/>
      <c r="E252" s="243"/>
      <c r="F252" s="8"/>
      <c r="G252" s="8"/>
      <c r="H252" s="8"/>
      <c r="I252" s="8"/>
      <c r="J252" s="8"/>
      <c r="BV252" s="3"/>
      <c r="BW252" s="3"/>
    </row>
    <row r="253" spans="1:90" ht="16.149999999999999" customHeight="1" x14ac:dyDescent="0.2">
      <c r="A253" s="855" t="s">
        <v>86</v>
      </c>
      <c r="B253" s="856"/>
      <c r="C253" s="38"/>
      <c r="D253" s="38"/>
      <c r="E253" s="38"/>
      <c r="F253" s="8"/>
      <c r="G253" s="8"/>
      <c r="H253" s="8"/>
      <c r="I253" s="8"/>
      <c r="J253" s="8"/>
      <c r="BV253" s="3"/>
      <c r="BW253" s="3"/>
    </row>
    <row r="254" spans="1:90" ht="16.149999999999999" customHeight="1" x14ac:dyDescent="0.2">
      <c r="A254" s="866" t="s">
        <v>84</v>
      </c>
      <c r="B254" s="867"/>
      <c r="C254" s="38"/>
      <c r="D254" s="38"/>
      <c r="E254" s="38"/>
      <c r="F254" s="8"/>
      <c r="G254" s="8"/>
      <c r="H254" s="8"/>
      <c r="I254" s="8"/>
      <c r="J254" s="8"/>
      <c r="BV254" s="3"/>
      <c r="BW254" s="3"/>
    </row>
    <row r="255" spans="1:90" ht="16.149999999999999" customHeight="1" x14ac:dyDescent="0.2">
      <c r="A255" s="855" t="s">
        <v>210</v>
      </c>
      <c r="B255" s="856"/>
      <c r="C255" s="38"/>
      <c r="D255" s="38"/>
      <c r="E255" s="38"/>
      <c r="F255" s="8"/>
      <c r="G255" s="8"/>
      <c r="H255" s="8"/>
      <c r="I255" s="8"/>
      <c r="J255" s="8"/>
      <c r="BV255" s="3"/>
      <c r="BW255" s="3"/>
    </row>
    <row r="256" spans="1:90" ht="16.149999999999999" customHeight="1" x14ac:dyDescent="0.2">
      <c r="A256" s="855" t="s">
        <v>85</v>
      </c>
      <c r="B256" s="856"/>
      <c r="C256" s="38"/>
      <c r="D256" s="38"/>
      <c r="E256" s="38"/>
      <c r="F256" s="8"/>
      <c r="G256" s="8"/>
      <c r="H256" s="8"/>
      <c r="I256" s="8"/>
      <c r="J256" s="8"/>
      <c r="BV256" s="3"/>
      <c r="BW256" s="3"/>
    </row>
    <row r="257" spans="1:75" ht="16.149999999999999" customHeight="1" x14ac:dyDescent="0.2">
      <c r="A257" s="855" t="s">
        <v>79</v>
      </c>
      <c r="B257" s="856"/>
      <c r="C257" s="38"/>
      <c r="D257" s="38"/>
      <c r="E257" s="38"/>
      <c r="F257" s="8"/>
      <c r="G257" s="8"/>
      <c r="H257" s="8"/>
      <c r="I257" s="8"/>
      <c r="J257" s="8"/>
      <c r="BV257" s="3"/>
      <c r="BW257" s="3"/>
    </row>
    <row r="258" spans="1:75" ht="16.149999999999999" customHeight="1" x14ac:dyDescent="0.2">
      <c r="A258" s="857" t="s">
        <v>209</v>
      </c>
      <c r="B258" s="858"/>
      <c r="C258" s="573"/>
      <c r="D258" s="573"/>
      <c r="E258" s="573"/>
      <c r="F258" s="8"/>
      <c r="G258" s="8"/>
      <c r="H258" s="8"/>
      <c r="I258" s="8"/>
      <c r="J258" s="8"/>
      <c r="BV258" s="3"/>
      <c r="BW258" s="3"/>
    </row>
    <row r="259" spans="1:75" x14ac:dyDescent="0.2">
      <c r="F259" s="8"/>
      <c r="G259" s="8"/>
      <c r="H259" s="8"/>
      <c r="I259" s="8"/>
      <c r="J259" s="8"/>
      <c r="BV259" s="3"/>
      <c r="BW259" s="3"/>
    </row>
    <row r="260" spans="1:75" x14ac:dyDescent="0.2">
      <c r="F260" s="8"/>
      <c r="G260" s="8"/>
      <c r="H260" s="8"/>
      <c r="I260" s="8"/>
      <c r="J260" s="8"/>
      <c r="BV260" s="3"/>
      <c r="BW260" s="3"/>
    </row>
    <row r="261" spans="1:75" x14ac:dyDescent="0.2">
      <c r="F261" s="8"/>
      <c r="G261" s="8"/>
      <c r="H261" s="8"/>
      <c r="I261" s="8"/>
      <c r="J261" s="8"/>
      <c r="BV261" s="3"/>
      <c r="BW261" s="3"/>
    </row>
    <row r="262" spans="1:75" x14ac:dyDescent="0.2">
      <c r="BV262" s="3"/>
      <c r="BW262" s="3"/>
    </row>
    <row r="263" spans="1:75" x14ac:dyDescent="0.2">
      <c r="BV263" s="3"/>
      <c r="BW263" s="3"/>
    </row>
    <row r="264" spans="1:75" x14ac:dyDescent="0.2">
      <c r="BV264" s="3"/>
      <c r="BW264" s="3"/>
    </row>
    <row r="265" spans="1:75" x14ac:dyDescent="0.2">
      <c r="BV265" s="3"/>
      <c r="BW265" s="3"/>
    </row>
    <row r="266" spans="1:75" x14ac:dyDescent="0.2">
      <c r="BV266" s="3"/>
      <c r="BW266" s="3"/>
    </row>
    <row r="267" spans="1:75" x14ac:dyDescent="0.2">
      <c r="BV267" s="3"/>
      <c r="BW267" s="3"/>
    </row>
    <row r="268" spans="1:75" x14ac:dyDescent="0.2">
      <c r="BV268" s="3"/>
      <c r="BW268" s="3"/>
    </row>
    <row r="269" spans="1:75" x14ac:dyDescent="0.2">
      <c r="BV269" s="3"/>
      <c r="BW269" s="3"/>
    </row>
    <row r="270" spans="1:75" x14ac:dyDescent="0.2">
      <c r="BV270" s="3"/>
      <c r="BW270" s="3"/>
    </row>
    <row r="271" spans="1:75" x14ac:dyDescent="0.2">
      <c r="BV271" s="3"/>
      <c r="BW271" s="3"/>
    </row>
    <row r="272" spans="1:75" x14ac:dyDescent="0.2">
      <c r="BV272" s="3"/>
      <c r="BW272" s="3"/>
    </row>
    <row r="273" spans="74:75" x14ac:dyDescent="0.2">
      <c r="BV273" s="3"/>
      <c r="BW273" s="3"/>
    </row>
    <row r="274" spans="74:75" x14ac:dyDescent="0.2">
      <c r="BV274" s="3"/>
      <c r="BW274" s="3"/>
    </row>
    <row r="275" spans="74:75" x14ac:dyDescent="0.2">
      <c r="BV275" s="3"/>
      <c r="BW275" s="3"/>
    </row>
    <row r="276" spans="74:75" x14ac:dyDescent="0.2">
      <c r="BV276" s="3"/>
      <c r="BW276" s="3"/>
    </row>
    <row r="277" spans="74:75" x14ac:dyDescent="0.2">
      <c r="BV277" s="3"/>
      <c r="BW277" s="3"/>
    </row>
    <row r="278" spans="74:75" x14ac:dyDescent="0.2">
      <c r="BV278" s="3"/>
      <c r="BW278" s="3"/>
    </row>
    <row r="279" spans="74:75" x14ac:dyDescent="0.2">
      <c r="BV279" s="3"/>
      <c r="BW279" s="3"/>
    </row>
    <row r="280" spans="74:75" x14ac:dyDescent="0.2">
      <c r="BV280" s="3"/>
      <c r="BW280" s="3"/>
    </row>
    <row r="281" spans="74:75" x14ac:dyDescent="0.2">
      <c r="BV281" s="3"/>
      <c r="BW281" s="3"/>
    </row>
    <row r="282" spans="74:75" x14ac:dyDescent="0.2">
      <c r="BV282" s="3"/>
      <c r="BW282" s="3"/>
    </row>
    <row r="283" spans="74:75" x14ac:dyDescent="0.2">
      <c r="BV283" s="3"/>
      <c r="BW283" s="3"/>
    </row>
    <row r="284" spans="74:75" x14ac:dyDescent="0.2">
      <c r="BV284" s="3"/>
      <c r="BW284" s="3"/>
    </row>
    <row r="285" spans="74:75" x14ac:dyDescent="0.2">
      <c r="BV285" s="3"/>
      <c r="BW285" s="3"/>
    </row>
    <row r="286" spans="74:75" x14ac:dyDescent="0.2">
      <c r="BV286" s="3"/>
      <c r="BW286" s="3"/>
    </row>
    <row r="287" spans="74:75" x14ac:dyDescent="0.2">
      <c r="BV287" s="3"/>
      <c r="BW287" s="3"/>
    </row>
    <row r="288" spans="74:75" x14ac:dyDescent="0.2">
      <c r="BV288" s="3"/>
      <c r="BW288" s="3"/>
    </row>
    <row r="289" spans="1:118" x14ac:dyDescent="0.2">
      <c r="BV289" s="3"/>
      <c r="BW289" s="3"/>
    </row>
    <row r="290" spans="1:118" x14ac:dyDescent="0.2">
      <c r="BV290" s="3"/>
      <c r="BW290" s="3"/>
    </row>
    <row r="291" spans="1:118" x14ac:dyDescent="0.2">
      <c r="BV291" s="3"/>
      <c r="BW291" s="3"/>
    </row>
    <row r="292" spans="1:118" x14ac:dyDescent="0.2">
      <c r="BV292" s="3"/>
      <c r="BW292" s="3"/>
    </row>
    <row r="293" spans="1:118" x14ac:dyDescent="0.2">
      <c r="BV293" s="3"/>
      <c r="BW293" s="3"/>
    </row>
    <row r="294" spans="1:118" x14ac:dyDescent="0.2">
      <c r="BV294" s="3"/>
      <c r="BW294" s="3"/>
    </row>
    <row r="295" spans="1:118" x14ac:dyDescent="0.2">
      <c r="BV295" s="3"/>
      <c r="BW295" s="3"/>
    </row>
    <row r="296" spans="1:118" x14ac:dyDescent="0.2">
      <c r="BV296" s="3"/>
      <c r="BW296" s="3"/>
    </row>
    <row r="297" spans="1:118" x14ac:dyDescent="0.2">
      <c r="BV297" s="3"/>
      <c r="BW297" s="3"/>
    </row>
    <row r="298" spans="1:118" x14ac:dyDescent="0.2">
      <c r="BV298" s="3"/>
      <c r="BW298" s="3"/>
    </row>
    <row r="299" spans="1:118" x14ac:dyDescent="0.2">
      <c r="BV299" s="3"/>
      <c r="BW299" s="3"/>
    </row>
    <row r="300" spans="1:118" ht="12" customHeight="1" x14ac:dyDescent="0.2">
      <c r="BV300" s="3"/>
      <c r="BW300" s="3"/>
    </row>
    <row r="301" spans="1:118" s="574" customFormat="1" hidden="1" x14ac:dyDescent="0.2">
      <c r="A301" s="574">
        <f>SUM(D12:D15,D38,D56,D63:D73,D77:D78,D111,D122,D127:D155,D160:D163,D169:D171,D172,D227:D230,D235:D237,D239:D240,C252:C258,B246:C246,D247:E249)</f>
        <v>3886</v>
      </c>
      <c r="B301" s="574">
        <f>SUM(CG9:CL250)</f>
        <v>0</v>
      </c>
      <c r="BV301" s="575"/>
      <c r="BW301" s="575"/>
      <c r="BX301" s="575"/>
      <c r="BY301" s="575"/>
      <c r="BZ301" s="575"/>
      <c r="CA301" s="575"/>
      <c r="CB301" s="575"/>
      <c r="CC301" s="575"/>
      <c r="CD301" s="575"/>
      <c r="CE301" s="575"/>
      <c r="CF301" s="575"/>
      <c r="CG301" s="575"/>
      <c r="CH301" s="575"/>
      <c r="CI301" s="575"/>
      <c r="CJ301" s="575"/>
      <c r="CK301" s="575"/>
      <c r="CL301" s="575"/>
      <c r="CM301" s="575"/>
      <c r="CN301" s="575"/>
      <c r="CO301" s="575"/>
      <c r="CP301" s="575"/>
      <c r="CQ301" s="575"/>
      <c r="CR301" s="575"/>
      <c r="CS301" s="575"/>
      <c r="CT301" s="575"/>
      <c r="CU301" s="575"/>
      <c r="CV301" s="575"/>
      <c r="CW301" s="575"/>
      <c r="CX301" s="575"/>
      <c r="CY301" s="575"/>
      <c r="CZ301" s="575"/>
      <c r="DA301" s="575"/>
      <c r="DB301" s="575"/>
      <c r="DC301" s="575"/>
      <c r="DD301" s="575"/>
      <c r="DE301" s="575"/>
      <c r="DF301" s="575"/>
      <c r="DG301" s="575"/>
      <c r="DH301" s="575"/>
      <c r="DI301" s="575"/>
      <c r="DJ301" s="575"/>
      <c r="DK301" s="575"/>
      <c r="DL301" s="575"/>
      <c r="DM301" s="575"/>
      <c r="DN301" s="575"/>
    </row>
    <row r="302" spans="1:118" x14ac:dyDescent="0.2">
      <c r="BV302" s="3"/>
      <c r="BW302" s="3"/>
    </row>
    <row r="303" spans="1:118" x14ac:dyDescent="0.2">
      <c r="BV303" s="3"/>
      <c r="BW303" s="3"/>
    </row>
    <row r="304" spans="1:118" x14ac:dyDescent="0.2">
      <c r="BV304" s="3"/>
      <c r="BW304" s="3"/>
    </row>
    <row r="305" spans="74:75" x14ac:dyDescent="0.2">
      <c r="BV305" s="3"/>
      <c r="BW305" s="3"/>
    </row>
    <row r="306" spans="74:75" x14ac:dyDescent="0.2">
      <c r="BV306" s="3"/>
      <c r="BW306" s="3"/>
    </row>
    <row r="307" spans="74:75" x14ac:dyDescent="0.2">
      <c r="BV307" s="3"/>
      <c r="BW307" s="3"/>
    </row>
    <row r="308" spans="74:75" x14ac:dyDescent="0.2">
      <c r="BV308" s="3"/>
      <c r="BW308" s="3"/>
    </row>
    <row r="309" spans="74:75" x14ac:dyDescent="0.2">
      <c r="BV309" s="3"/>
      <c r="BW309" s="3"/>
    </row>
    <row r="310" spans="74:75" x14ac:dyDescent="0.2">
      <c r="BV310" s="3"/>
      <c r="BW310" s="3"/>
    </row>
    <row r="311" spans="74:75" x14ac:dyDescent="0.2">
      <c r="BV311" s="3"/>
      <c r="BW311" s="3"/>
    </row>
    <row r="312" spans="74:75" x14ac:dyDescent="0.2">
      <c r="BV312" s="3"/>
      <c r="BW312" s="3"/>
    </row>
    <row r="313" spans="74:75" x14ac:dyDescent="0.2">
      <c r="BV313" s="3"/>
      <c r="BW313" s="3"/>
    </row>
    <row r="314" spans="74:75" x14ac:dyDescent="0.2">
      <c r="BV314" s="3"/>
      <c r="BW314" s="3"/>
    </row>
    <row r="315" spans="74:75" x14ac:dyDescent="0.2">
      <c r="BV315" s="3"/>
      <c r="BW315" s="3"/>
    </row>
    <row r="316" spans="74:75" x14ac:dyDescent="0.2">
      <c r="BV316" s="3"/>
      <c r="BW316" s="3"/>
    </row>
    <row r="317" spans="74:75" x14ac:dyDescent="0.2">
      <c r="BV317" s="3"/>
      <c r="BW317" s="3"/>
    </row>
    <row r="318" spans="74:75" x14ac:dyDescent="0.2">
      <c r="BV318" s="3"/>
      <c r="BW318" s="3"/>
    </row>
    <row r="319" spans="74:75" x14ac:dyDescent="0.2">
      <c r="BV319" s="3"/>
      <c r="BW319" s="3"/>
    </row>
    <row r="320" spans="74:75" x14ac:dyDescent="0.2">
      <c r="BV320" s="3"/>
      <c r="BW320" s="3"/>
    </row>
    <row r="321" spans="74:75" x14ac:dyDescent="0.2">
      <c r="BV321" s="3"/>
      <c r="BW321" s="3"/>
    </row>
    <row r="322" spans="74:75" x14ac:dyDescent="0.2">
      <c r="BV322" s="3"/>
      <c r="BW322" s="3"/>
    </row>
    <row r="323" spans="74:75" x14ac:dyDescent="0.2">
      <c r="BV323" s="3"/>
      <c r="BW323" s="3"/>
    </row>
    <row r="324" spans="74:75" x14ac:dyDescent="0.2">
      <c r="BV324" s="3"/>
      <c r="BW324" s="3"/>
    </row>
    <row r="325" spans="74:75" x14ac:dyDescent="0.2">
      <c r="BV325" s="3"/>
      <c r="BW325" s="3"/>
    </row>
    <row r="326" spans="74:75" x14ac:dyDescent="0.2">
      <c r="BV326" s="3"/>
      <c r="BW326" s="3"/>
    </row>
    <row r="327" spans="74:75" x14ac:dyDescent="0.2">
      <c r="BV327" s="3"/>
      <c r="BW327" s="3"/>
    </row>
    <row r="328" spans="74:75" x14ac:dyDescent="0.2">
      <c r="BV328" s="3"/>
      <c r="BW328" s="3"/>
    </row>
    <row r="329" spans="74:75" x14ac:dyDescent="0.2">
      <c r="BV329" s="3"/>
      <c r="BW329" s="3"/>
    </row>
    <row r="330" spans="74:75" x14ac:dyDescent="0.2">
      <c r="BV330" s="3"/>
      <c r="BW330" s="3"/>
    </row>
    <row r="331" spans="74:75" x14ac:dyDescent="0.2">
      <c r="BV331" s="3"/>
      <c r="BW331" s="3"/>
    </row>
    <row r="332" spans="74:75" x14ac:dyDescent="0.2">
      <c r="BV332" s="3"/>
      <c r="BW332" s="3"/>
    </row>
    <row r="333" spans="74:75" x14ac:dyDescent="0.2">
      <c r="BV333" s="3"/>
      <c r="BW333" s="3"/>
    </row>
    <row r="334" spans="74:75" x14ac:dyDescent="0.2">
      <c r="BV334" s="3"/>
      <c r="BW334" s="3"/>
    </row>
    <row r="335" spans="74:75" x14ac:dyDescent="0.2">
      <c r="BV335" s="3"/>
      <c r="BW335" s="3"/>
    </row>
    <row r="336" spans="74:75" x14ac:dyDescent="0.2">
      <c r="BV336" s="3"/>
      <c r="BW336" s="3"/>
    </row>
    <row r="337" spans="74:75" x14ac:dyDescent="0.2">
      <c r="BV337" s="3"/>
      <c r="BW337" s="3"/>
    </row>
    <row r="338" spans="74:75" x14ac:dyDescent="0.2">
      <c r="BV338" s="3"/>
      <c r="BW338" s="3"/>
    </row>
    <row r="339" spans="74:75" x14ac:dyDescent="0.2">
      <c r="BV339" s="3"/>
      <c r="BW339" s="3"/>
    </row>
    <row r="340" spans="74:75" x14ac:dyDescent="0.2">
      <c r="BV340" s="3"/>
      <c r="BW340" s="3"/>
    </row>
    <row r="341" spans="74:75" x14ac:dyDescent="0.2">
      <c r="BV341" s="3"/>
      <c r="BW341" s="3"/>
    </row>
    <row r="342" spans="74:75" x14ac:dyDescent="0.2">
      <c r="BV342" s="3"/>
      <c r="BW342" s="3"/>
    </row>
    <row r="343" spans="74:75" x14ac:dyDescent="0.2">
      <c r="BV343" s="3"/>
      <c r="BW343" s="3"/>
    </row>
    <row r="344" spans="74:75" x14ac:dyDescent="0.2">
      <c r="BV344" s="3"/>
      <c r="BW344" s="3"/>
    </row>
    <row r="345" spans="74:75" x14ac:dyDescent="0.2">
      <c r="BV345" s="3"/>
      <c r="BW345" s="3"/>
    </row>
    <row r="346" spans="74:75" x14ac:dyDescent="0.2">
      <c r="BV346" s="3"/>
      <c r="BW346" s="3"/>
    </row>
    <row r="347" spans="74:75" x14ac:dyDescent="0.2">
      <c r="BV347" s="3"/>
      <c r="BW347" s="3"/>
    </row>
    <row r="348" spans="74:75" x14ac:dyDescent="0.2">
      <c r="BV348" s="3"/>
      <c r="BW348" s="3"/>
    </row>
    <row r="349" spans="74:75" x14ac:dyDescent="0.2">
      <c r="BV349" s="3"/>
      <c r="BW349" s="3"/>
    </row>
    <row r="350" spans="74:75" x14ac:dyDescent="0.2">
      <c r="BV350" s="3"/>
      <c r="BW350" s="3"/>
    </row>
    <row r="351" spans="74:75" x14ac:dyDescent="0.2">
      <c r="BV351" s="3"/>
      <c r="BW351" s="3"/>
    </row>
    <row r="352" spans="74:75" x14ac:dyDescent="0.2">
      <c r="BV352" s="3"/>
      <c r="BW352" s="3"/>
    </row>
    <row r="353" spans="74:75" x14ac:dyDescent="0.2">
      <c r="BV353" s="3"/>
      <c r="BW353" s="3"/>
    </row>
    <row r="354" spans="74:75" x14ac:dyDescent="0.2">
      <c r="BV354" s="3"/>
      <c r="BW354" s="3"/>
    </row>
    <row r="355" spans="74:75" x14ac:dyDescent="0.2">
      <c r="BV355" s="3"/>
      <c r="BW355" s="3"/>
    </row>
    <row r="356" spans="74:75" x14ac:dyDescent="0.2">
      <c r="BV356" s="3"/>
      <c r="BW356" s="3"/>
    </row>
    <row r="357" spans="74:75" x14ac:dyDescent="0.2">
      <c r="BV357" s="3"/>
      <c r="BW357" s="3"/>
    </row>
    <row r="358" spans="74:75" x14ac:dyDescent="0.2">
      <c r="BV358" s="3"/>
      <c r="BW358" s="3"/>
    </row>
    <row r="359" spans="74:75" x14ac:dyDescent="0.2">
      <c r="BV359" s="3"/>
      <c r="BW359" s="3"/>
    </row>
    <row r="360" spans="74:75" x14ac:dyDescent="0.2">
      <c r="BV360" s="3"/>
      <c r="BW360" s="3"/>
    </row>
    <row r="361" spans="74:75" x14ac:dyDescent="0.2">
      <c r="BV361" s="3"/>
      <c r="BW361" s="3"/>
    </row>
    <row r="362" spans="74:75" x14ac:dyDescent="0.2">
      <c r="BV362" s="3"/>
      <c r="BW362" s="3"/>
    </row>
    <row r="363" spans="74:75" x14ac:dyDescent="0.2">
      <c r="BV363" s="3"/>
      <c r="BW363" s="3"/>
    </row>
    <row r="364" spans="74:75" x14ac:dyDescent="0.2">
      <c r="BV364" s="3"/>
      <c r="BW364" s="3"/>
    </row>
    <row r="365" spans="74:75" x14ac:dyDescent="0.2">
      <c r="BV365" s="3"/>
      <c r="BW365" s="3"/>
    </row>
    <row r="366" spans="74:75" x14ac:dyDescent="0.2">
      <c r="BV366" s="3"/>
      <c r="BW366" s="3"/>
    </row>
    <row r="367" spans="74:75" x14ac:dyDescent="0.2">
      <c r="BV367" s="3"/>
      <c r="BW367" s="3"/>
    </row>
    <row r="368" spans="74:75" x14ac:dyDescent="0.2">
      <c r="BV368" s="3"/>
      <c r="BW368" s="3"/>
    </row>
    <row r="369" spans="74:75" x14ac:dyDescent="0.2">
      <c r="BV369" s="3"/>
      <c r="BW369" s="3"/>
    </row>
    <row r="370" spans="74:75" x14ac:dyDescent="0.2">
      <c r="BV370" s="3"/>
      <c r="BW370" s="3"/>
    </row>
    <row r="371" spans="74:75" x14ac:dyDescent="0.2">
      <c r="BV371" s="3"/>
      <c r="BW371" s="3"/>
    </row>
    <row r="372" spans="74:75" x14ac:dyDescent="0.2">
      <c r="BV372" s="3"/>
      <c r="BW372" s="3"/>
    </row>
    <row r="373" spans="74:75" x14ac:dyDescent="0.2">
      <c r="BV373" s="3"/>
      <c r="BW373" s="3"/>
    </row>
    <row r="374" spans="74:75" x14ac:dyDescent="0.2">
      <c r="BV374" s="3"/>
      <c r="BW374" s="3"/>
    </row>
    <row r="375" spans="74:75" x14ac:dyDescent="0.2">
      <c r="BV375" s="3"/>
      <c r="BW375" s="3"/>
    </row>
    <row r="376" spans="74:75" x14ac:dyDescent="0.2">
      <c r="BV376" s="3"/>
      <c r="BW376" s="3"/>
    </row>
    <row r="377" spans="74:75" x14ac:dyDescent="0.2">
      <c r="BV377" s="3"/>
      <c r="BW377" s="3"/>
    </row>
    <row r="378" spans="74:75" x14ac:dyDescent="0.2">
      <c r="BV378" s="3"/>
      <c r="BW378" s="3"/>
    </row>
    <row r="379" spans="74:75" x14ac:dyDescent="0.2">
      <c r="BV379" s="3"/>
      <c r="BW379" s="3"/>
    </row>
    <row r="380" spans="74:75" x14ac:dyDescent="0.2">
      <c r="BV380" s="3"/>
      <c r="BW380" s="3"/>
    </row>
    <row r="381" spans="74:75" x14ac:dyDescent="0.2">
      <c r="BV381" s="3"/>
      <c r="BW381" s="3"/>
    </row>
    <row r="382" spans="74:75" x14ac:dyDescent="0.2">
      <c r="BV382" s="3"/>
      <c r="BW382" s="3"/>
    </row>
    <row r="383" spans="74:75" x14ac:dyDescent="0.2">
      <c r="BV383" s="3"/>
      <c r="BW383" s="3"/>
    </row>
    <row r="384" spans="74:75" x14ac:dyDescent="0.2">
      <c r="BV384" s="3"/>
      <c r="BW384" s="3"/>
    </row>
    <row r="385" spans="74:75" x14ac:dyDescent="0.2">
      <c r="BV385" s="3"/>
      <c r="BW385" s="3"/>
    </row>
    <row r="386" spans="74:75" x14ac:dyDescent="0.2">
      <c r="BV386" s="3"/>
      <c r="BW386" s="3"/>
    </row>
    <row r="387" spans="74:75" x14ac:dyDescent="0.2">
      <c r="BV387" s="3"/>
      <c r="BW387" s="3"/>
    </row>
    <row r="388" spans="74:75" x14ac:dyDescent="0.2">
      <c r="BV388" s="3"/>
      <c r="BW388" s="3"/>
    </row>
    <row r="389" spans="74:75" x14ac:dyDescent="0.2">
      <c r="BV389" s="3"/>
      <c r="BW389" s="3"/>
    </row>
    <row r="390" spans="74:75" x14ac:dyDescent="0.2">
      <c r="BV390" s="3"/>
      <c r="BW390" s="3"/>
    </row>
    <row r="391" spans="74:75" x14ac:dyDescent="0.2">
      <c r="BV391" s="3"/>
      <c r="BW391" s="3"/>
    </row>
    <row r="392" spans="74:75" x14ac:dyDescent="0.2">
      <c r="BV392" s="3"/>
      <c r="BW392" s="3"/>
    </row>
    <row r="393" spans="74:75" x14ac:dyDescent="0.2">
      <c r="BV393" s="3"/>
      <c r="BW393" s="3"/>
    </row>
  </sheetData>
  <mergeCells count="347">
    <mergeCell ref="A6:P6"/>
    <mergeCell ref="A9:C11"/>
    <mergeCell ref="D9:F10"/>
    <mergeCell ref="G9:AD9"/>
    <mergeCell ref="AE9:AE11"/>
    <mergeCell ref="AF9:AF11"/>
    <mergeCell ref="U10:V10"/>
    <mergeCell ref="W10:X10"/>
    <mergeCell ref="Y10:Z10"/>
    <mergeCell ref="AA10:AB10"/>
    <mergeCell ref="AG9:AG11"/>
    <mergeCell ref="AH9:AH11"/>
    <mergeCell ref="AI9:AI11"/>
    <mergeCell ref="G10:H10"/>
    <mergeCell ref="I10:J10"/>
    <mergeCell ref="K10:L10"/>
    <mergeCell ref="M10:N10"/>
    <mergeCell ref="O10:P10"/>
    <mergeCell ref="Q10:R10"/>
    <mergeCell ref="S10:T10"/>
    <mergeCell ref="AC10:AD10"/>
    <mergeCell ref="A12:C12"/>
    <mergeCell ref="A13:C13"/>
    <mergeCell ref="A14:C14"/>
    <mergeCell ref="A15:C15"/>
    <mergeCell ref="A17:C18"/>
    <mergeCell ref="D17:F17"/>
    <mergeCell ref="G17:H17"/>
    <mergeCell ref="I17:J17"/>
    <mergeCell ref="K17:L17"/>
    <mergeCell ref="AK17:AK18"/>
    <mergeCell ref="A19:C19"/>
    <mergeCell ref="A20:C20"/>
    <mergeCell ref="Y17:Z17"/>
    <mergeCell ref="AA17:AB17"/>
    <mergeCell ref="AC17:AD17"/>
    <mergeCell ref="AE17:AE18"/>
    <mergeCell ref="AF17:AF18"/>
    <mergeCell ref="AG17:AG18"/>
    <mergeCell ref="M17:N17"/>
    <mergeCell ref="O17:P17"/>
    <mergeCell ref="Q17:R17"/>
    <mergeCell ref="S17:T17"/>
    <mergeCell ref="U17:V17"/>
    <mergeCell ref="W17:X17"/>
    <mergeCell ref="A21:C21"/>
    <mergeCell ref="A22:C22"/>
    <mergeCell ref="A23:C23"/>
    <mergeCell ref="A24:C24"/>
    <mergeCell ref="A25:C25"/>
    <mergeCell ref="A26:C26"/>
    <mergeCell ref="AH17:AH18"/>
    <mergeCell ref="AI17:AI18"/>
    <mergeCell ref="AJ17:AJ18"/>
    <mergeCell ref="A33:C33"/>
    <mergeCell ref="A34:C34"/>
    <mergeCell ref="A35:C35"/>
    <mergeCell ref="A36:C36"/>
    <mergeCell ref="A37:C37"/>
    <mergeCell ref="A38:C38"/>
    <mergeCell ref="A27:C27"/>
    <mergeCell ref="A28:C28"/>
    <mergeCell ref="A29:C29"/>
    <mergeCell ref="A30:C30"/>
    <mergeCell ref="A31:C31"/>
    <mergeCell ref="A32:C32"/>
    <mergeCell ref="A40:C42"/>
    <mergeCell ref="D40:F41"/>
    <mergeCell ref="G40:AD40"/>
    <mergeCell ref="AE40:AE42"/>
    <mergeCell ref="AF40:AF42"/>
    <mergeCell ref="AG40:AG42"/>
    <mergeCell ref="W41:X41"/>
    <mergeCell ref="Y41:Z41"/>
    <mergeCell ref="AA41:AB41"/>
    <mergeCell ref="AC41:AD41"/>
    <mergeCell ref="AH40:AH42"/>
    <mergeCell ref="AI40:AI42"/>
    <mergeCell ref="G41:H41"/>
    <mergeCell ref="I41:J41"/>
    <mergeCell ref="K41:L41"/>
    <mergeCell ref="M41:N41"/>
    <mergeCell ref="O41:P41"/>
    <mergeCell ref="Q41:R41"/>
    <mergeCell ref="S41:T41"/>
    <mergeCell ref="U41:V41"/>
    <mergeCell ref="A49:C49"/>
    <mergeCell ref="A50:B56"/>
    <mergeCell ref="A57:B60"/>
    <mergeCell ref="A62:C62"/>
    <mergeCell ref="A63:C63"/>
    <mergeCell ref="A64:A65"/>
    <mergeCell ref="B64:C64"/>
    <mergeCell ref="B65:C65"/>
    <mergeCell ref="A43:C43"/>
    <mergeCell ref="A44:C44"/>
    <mergeCell ref="A45:C45"/>
    <mergeCell ref="A46:C46"/>
    <mergeCell ref="A47:C47"/>
    <mergeCell ref="A48:C48"/>
    <mergeCell ref="A72:C72"/>
    <mergeCell ref="A73:C73"/>
    <mergeCell ref="A75:C76"/>
    <mergeCell ref="D75:F75"/>
    <mergeCell ref="A77:A78"/>
    <mergeCell ref="B77:C77"/>
    <mergeCell ref="B78:C78"/>
    <mergeCell ref="A66:C66"/>
    <mergeCell ref="A67:C67"/>
    <mergeCell ref="A68:C68"/>
    <mergeCell ref="A69:C69"/>
    <mergeCell ref="A70:C70"/>
    <mergeCell ref="A71:C71"/>
    <mergeCell ref="A86:C86"/>
    <mergeCell ref="A87:C87"/>
    <mergeCell ref="A88:C88"/>
    <mergeCell ref="A89:C89"/>
    <mergeCell ref="A90:C90"/>
    <mergeCell ref="A91:C91"/>
    <mergeCell ref="R80:R81"/>
    <mergeCell ref="S80:S81"/>
    <mergeCell ref="A82:C82"/>
    <mergeCell ref="A83:C83"/>
    <mergeCell ref="A84:C84"/>
    <mergeCell ref="A85:C85"/>
    <mergeCell ref="A80:C81"/>
    <mergeCell ref="D80:F80"/>
    <mergeCell ref="G80:N80"/>
    <mergeCell ref="O80:O81"/>
    <mergeCell ref="P80:P81"/>
    <mergeCell ref="Q80:Q81"/>
    <mergeCell ref="A98:C98"/>
    <mergeCell ref="A99:C99"/>
    <mergeCell ref="A100:C100"/>
    <mergeCell ref="A101:C101"/>
    <mergeCell ref="A102:C102"/>
    <mergeCell ref="A103:C103"/>
    <mergeCell ref="A92:C92"/>
    <mergeCell ref="A93:C93"/>
    <mergeCell ref="A94:C94"/>
    <mergeCell ref="A95:C95"/>
    <mergeCell ref="A96:C96"/>
    <mergeCell ref="A97:C97"/>
    <mergeCell ref="A110:C110"/>
    <mergeCell ref="A111:C111"/>
    <mergeCell ref="A113:C115"/>
    <mergeCell ref="D113:F114"/>
    <mergeCell ref="G113:N113"/>
    <mergeCell ref="O113:O115"/>
    <mergeCell ref="N114:N115"/>
    <mergeCell ref="A104:C104"/>
    <mergeCell ref="A105:C105"/>
    <mergeCell ref="A106:C106"/>
    <mergeCell ref="A107:C107"/>
    <mergeCell ref="A108:C108"/>
    <mergeCell ref="A109:C109"/>
    <mergeCell ref="A116:C116"/>
    <mergeCell ref="A117:C117"/>
    <mergeCell ref="A118:C118"/>
    <mergeCell ref="A119:C119"/>
    <mergeCell ref="A120:C120"/>
    <mergeCell ref="A121:C121"/>
    <mergeCell ref="P113:P115"/>
    <mergeCell ref="Q113:Q115"/>
    <mergeCell ref="R113:R115"/>
    <mergeCell ref="G114:G115"/>
    <mergeCell ref="H114:H115"/>
    <mergeCell ref="I114:I115"/>
    <mergeCell ref="J114:J115"/>
    <mergeCell ref="K114:K115"/>
    <mergeCell ref="L114:L115"/>
    <mergeCell ref="M114:M115"/>
    <mergeCell ref="A122:C122"/>
    <mergeCell ref="A124:C126"/>
    <mergeCell ref="D124:F125"/>
    <mergeCell ref="G124:L124"/>
    <mergeCell ref="M124:M126"/>
    <mergeCell ref="N124:N126"/>
    <mergeCell ref="G125:H125"/>
    <mergeCell ref="I125:J125"/>
    <mergeCell ref="K125:L125"/>
    <mergeCell ref="A142:A145"/>
    <mergeCell ref="B142:B143"/>
    <mergeCell ref="B144:B145"/>
    <mergeCell ref="A146:A150"/>
    <mergeCell ref="B146:C146"/>
    <mergeCell ref="B147:B148"/>
    <mergeCell ref="B149:B150"/>
    <mergeCell ref="A127:A136"/>
    <mergeCell ref="B127:C127"/>
    <mergeCell ref="B128:C128"/>
    <mergeCell ref="B129:C129"/>
    <mergeCell ref="B130:B136"/>
    <mergeCell ref="A137:A140"/>
    <mergeCell ref="B137:B140"/>
    <mergeCell ref="AC157:AC159"/>
    <mergeCell ref="AD157:AD159"/>
    <mergeCell ref="G158:H158"/>
    <mergeCell ref="I158:J158"/>
    <mergeCell ref="K158:L158"/>
    <mergeCell ref="M158:N158"/>
    <mergeCell ref="O158:P158"/>
    <mergeCell ref="A151:A153"/>
    <mergeCell ref="B151:B153"/>
    <mergeCell ref="A154:A155"/>
    <mergeCell ref="B154:B155"/>
    <mergeCell ref="A157:C159"/>
    <mergeCell ref="D157:F158"/>
    <mergeCell ref="Q158:R158"/>
    <mergeCell ref="S158:T158"/>
    <mergeCell ref="U158:V158"/>
    <mergeCell ref="W158:X158"/>
    <mergeCell ref="Y158:Z158"/>
    <mergeCell ref="A160:C160"/>
    <mergeCell ref="G157:Z157"/>
    <mergeCell ref="AA157:AA159"/>
    <mergeCell ref="AB157:AB159"/>
    <mergeCell ref="G166:J166"/>
    <mergeCell ref="G167:G168"/>
    <mergeCell ref="H167:H168"/>
    <mergeCell ref="I167:I168"/>
    <mergeCell ref="J167:J168"/>
    <mergeCell ref="A169:C169"/>
    <mergeCell ref="A161:C161"/>
    <mergeCell ref="A162:C162"/>
    <mergeCell ref="A163:C163"/>
    <mergeCell ref="A164:C164"/>
    <mergeCell ref="A166:C168"/>
    <mergeCell ref="D166:F167"/>
    <mergeCell ref="Z174:Z176"/>
    <mergeCell ref="G175:H175"/>
    <mergeCell ref="I175:J175"/>
    <mergeCell ref="K175:L175"/>
    <mergeCell ref="M175:N175"/>
    <mergeCell ref="O175:P175"/>
    <mergeCell ref="Q175:R175"/>
    <mergeCell ref="S175:T175"/>
    <mergeCell ref="A170:C170"/>
    <mergeCell ref="A171:C171"/>
    <mergeCell ref="A172:C172"/>
    <mergeCell ref="A174:C176"/>
    <mergeCell ref="D174:F175"/>
    <mergeCell ref="G174:V174"/>
    <mergeCell ref="U175:V175"/>
    <mergeCell ref="Y175:Y176"/>
    <mergeCell ref="X174:X176"/>
    <mergeCell ref="A177:A178"/>
    <mergeCell ref="B177:C177"/>
    <mergeCell ref="B178:C178"/>
    <mergeCell ref="A179:A182"/>
    <mergeCell ref="B179:C179"/>
    <mergeCell ref="B180:C180"/>
    <mergeCell ref="B181:C181"/>
    <mergeCell ref="B182:C182"/>
    <mergeCell ref="W174:W176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191:A194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O232:O234"/>
    <mergeCell ref="P232:P234"/>
    <mergeCell ref="G233:G234"/>
    <mergeCell ref="H233:H234"/>
    <mergeCell ref="I233:I234"/>
    <mergeCell ref="J233:J234"/>
    <mergeCell ref="K233:K234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38:C238"/>
    <mergeCell ref="A239:C239"/>
    <mergeCell ref="A240:C240"/>
    <mergeCell ref="A242:A245"/>
    <mergeCell ref="B242:B245"/>
    <mergeCell ref="C242:C245"/>
    <mergeCell ref="L233:L234"/>
    <mergeCell ref="M233:M234"/>
    <mergeCell ref="N233:N234"/>
    <mergeCell ref="A235:C235"/>
    <mergeCell ref="A236:C236"/>
    <mergeCell ref="A237:C237"/>
    <mergeCell ref="A232:C234"/>
    <mergeCell ref="D232:F233"/>
    <mergeCell ref="G232:N232"/>
    <mergeCell ref="A255:B255"/>
    <mergeCell ref="A256:B256"/>
    <mergeCell ref="A257:B257"/>
    <mergeCell ref="A258:B258"/>
    <mergeCell ref="D242:D245"/>
    <mergeCell ref="E242:E245"/>
    <mergeCell ref="A251:B251"/>
    <mergeCell ref="A252:B252"/>
    <mergeCell ref="A253:B253"/>
    <mergeCell ref="A254:B254"/>
  </mergeCells>
  <dataValidations count="1">
    <dataValidation type="whole" operator="greaterThan" allowBlank="1" showInputMessage="1" showErrorMessage="1" errorTitle="Números Enteros" error="Sólo puede ingresar números enteros" sqref="A1:AK258" xr:uid="{2119A410-B517-4A15-8665-09711C16CC69}">
      <formula1>-1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16B89-7359-4318-94F3-D286C5F77C2B}">
  <dimension ref="A1:DQ393"/>
  <sheetViews>
    <sheetView topLeftCell="A19" workbookViewId="0">
      <selection sqref="A1:XFD1048576"/>
    </sheetView>
  </sheetViews>
  <sheetFormatPr baseColWidth="10" defaultColWidth="11.42578125" defaultRowHeight="14.25" x14ac:dyDescent="0.2"/>
  <cols>
    <col min="1" max="1" width="30.85546875" style="2" customWidth="1"/>
    <col min="2" max="2" width="27.28515625" style="2" customWidth="1"/>
    <col min="3" max="3" width="43" style="2" customWidth="1"/>
    <col min="4" max="4" width="14.140625" style="2" customWidth="1"/>
    <col min="5" max="13" width="13.28515625" style="2" customWidth="1"/>
    <col min="14" max="14" width="15.140625" style="2" customWidth="1"/>
    <col min="15" max="15" width="14.140625" style="2" customWidth="1"/>
    <col min="16" max="16" width="14.5703125" style="2" customWidth="1"/>
    <col min="17" max="17" width="13.140625" style="2" customWidth="1"/>
    <col min="18" max="18" width="12.5703125" style="2" customWidth="1"/>
    <col min="19" max="19" width="14.28515625" style="2" customWidth="1"/>
    <col min="20" max="22" width="11.42578125" style="2"/>
    <col min="23" max="23" width="13.42578125" style="2" customWidth="1"/>
    <col min="24" max="24" width="12.7109375" style="2" customWidth="1"/>
    <col min="25" max="25" width="11.42578125" style="2"/>
    <col min="26" max="26" width="12.85546875" style="2" customWidth="1"/>
    <col min="27" max="27" width="15.140625" style="2" customWidth="1"/>
    <col min="28" max="28" width="13.140625" style="2" customWidth="1"/>
    <col min="29" max="30" width="11.42578125" style="2"/>
    <col min="31" max="31" width="14.140625" style="2" customWidth="1"/>
    <col min="32" max="32" width="14.7109375" style="2" customWidth="1"/>
    <col min="33" max="33" width="15.140625" style="2" customWidth="1"/>
    <col min="34" max="34" width="14" style="2" customWidth="1"/>
    <col min="35" max="35" width="14.85546875" style="2" customWidth="1"/>
    <col min="36" max="36" width="14.42578125" style="2" customWidth="1"/>
    <col min="37" max="37" width="13.42578125" style="2" customWidth="1"/>
    <col min="38" max="72" width="11.42578125" style="2"/>
    <col min="73" max="73" width="10.140625" style="2" customWidth="1"/>
    <col min="74" max="75" width="11.42578125" style="2"/>
    <col min="76" max="78" width="11.42578125" style="4"/>
    <col min="79" max="103" width="11.42578125" style="5" hidden="1" customWidth="1"/>
    <col min="104" max="104" width="1.42578125" style="5" hidden="1" customWidth="1"/>
    <col min="105" max="118" width="11.42578125" style="3"/>
    <col min="119" max="16384" width="11.42578125" style="2"/>
  </cols>
  <sheetData>
    <row r="1" spans="1:90" ht="16.149999999999999" customHeight="1" x14ac:dyDescent="0.2">
      <c r="A1" s="1" t="s">
        <v>0</v>
      </c>
      <c r="BU1" s="3"/>
      <c r="BV1" s="3"/>
      <c r="BW1" s="3"/>
    </row>
    <row r="2" spans="1:90" ht="16.149999999999999" customHeight="1" x14ac:dyDescent="0.2">
      <c r="A2" s="6" t="str">
        <f>CONCATENATE("COMUNA: ",[4]NOMBRE!B2," - ","( ",[4]NOMBRE!C2,[4]NOMBRE!D2,[4]NOMBRE!E2,[4]NOMBRE!F2,[4]NOMBRE!G2," )")</f>
        <v>COMUNA: LINARES - ( 07401 )</v>
      </c>
      <c r="BU2" s="3"/>
      <c r="BV2" s="3"/>
      <c r="BW2" s="3"/>
    </row>
    <row r="3" spans="1:90" ht="16.149999999999999" customHeight="1" x14ac:dyDescent="0.2">
      <c r="A3" s="6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BU3" s="3"/>
      <c r="BV3" s="3"/>
      <c r="BW3" s="3"/>
    </row>
    <row r="4" spans="1:90" ht="16.149999999999999" customHeight="1" x14ac:dyDescent="0.2">
      <c r="A4" s="6" t="str">
        <f>CONCATENATE("MES: ",[4]NOMBRE!B6," - ","( ",[4]NOMBRE!C6,[4]NOMBRE!D6," )")</f>
        <v>MES: MARZO - ( 03 )</v>
      </c>
      <c r="BU4" s="3"/>
      <c r="BV4" s="3"/>
      <c r="BW4" s="3"/>
    </row>
    <row r="5" spans="1:90" ht="16.149999999999999" customHeight="1" x14ac:dyDescent="0.2">
      <c r="A5" s="6" t="str">
        <f>CONCATENATE("AÑO: ",[4]NOMBRE!B7)</f>
        <v>AÑO: 2019</v>
      </c>
      <c r="BU5" s="3"/>
      <c r="BV5" s="3"/>
      <c r="BW5" s="3"/>
    </row>
    <row r="6" spans="1:90" ht="15" x14ac:dyDescent="0.2">
      <c r="A6" s="1070" t="s">
        <v>1</v>
      </c>
      <c r="B6" s="1070"/>
      <c r="C6" s="1070"/>
      <c r="D6" s="1070"/>
      <c r="E6" s="1070"/>
      <c r="F6" s="1070"/>
      <c r="G6" s="1070"/>
      <c r="H6" s="1070"/>
      <c r="I6" s="1070"/>
      <c r="J6" s="1070"/>
      <c r="K6" s="1070"/>
      <c r="L6" s="1070"/>
      <c r="M6" s="1070"/>
      <c r="N6" s="1070"/>
      <c r="O6" s="1070"/>
      <c r="P6" s="1070"/>
      <c r="BU6" s="3"/>
      <c r="BV6" s="3"/>
      <c r="BW6" s="3"/>
    </row>
    <row r="7" spans="1:90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BU7" s="3"/>
      <c r="BV7" s="3"/>
      <c r="BW7" s="3"/>
    </row>
    <row r="8" spans="1:90" ht="31.9" customHeight="1" x14ac:dyDescent="0.2">
      <c r="A8" s="9" t="s">
        <v>2</v>
      </c>
      <c r="B8" s="10"/>
      <c r="C8" s="10"/>
      <c r="D8" s="11"/>
      <c r="E8" s="11"/>
      <c r="F8" s="11"/>
      <c r="G8" s="12"/>
      <c r="H8" s="11"/>
      <c r="I8" s="11"/>
      <c r="J8" s="11"/>
      <c r="K8" s="11"/>
      <c r="L8" s="11"/>
      <c r="M8" s="11"/>
      <c r="N8" s="11"/>
      <c r="O8" s="11"/>
      <c r="P8" s="12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BU8" s="3"/>
      <c r="BV8" s="3"/>
      <c r="BW8" s="3"/>
    </row>
    <row r="9" spans="1:90" ht="30.75" customHeight="1" x14ac:dyDescent="0.2">
      <c r="A9" s="1098" t="s">
        <v>3</v>
      </c>
      <c r="B9" s="1098"/>
      <c r="C9" s="1099"/>
      <c r="D9" s="894" t="s">
        <v>4</v>
      </c>
      <c r="E9" s="895"/>
      <c r="F9" s="896"/>
      <c r="G9" s="862" t="s">
        <v>5</v>
      </c>
      <c r="H9" s="900"/>
      <c r="I9" s="900"/>
      <c r="J9" s="900"/>
      <c r="K9" s="900"/>
      <c r="L9" s="900"/>
      <c r="M9" s="900"/>
      <c r="N9" s="900"/>
      <c r="O9" s="900"/>
      <c r="P9" s="900"/>
      <c r="Q9" s="900"/>
      <c r="R9" s="900"/>
      <c r="S9" s="900"/>
      <c r="T9" s="900"/>
      <c r="U9" s="900"/>
      <c r="V9" s="900"/>
      <c r="W9" s="900"/>
      <c r="X9" s="900"/>
      <c r="Y9" s="900"/>
      <c r="Z9" s="900"/>
      <c r="AA9" s="900"/>
      <c r="AB9" s="900"/>
      <c r="AC9" s="900"/>
      <c r="AD9" s="901"/>
      <c r="AE9" s="896" t="s">
        <v>6</v>
      </c>
      <c r="AF9" s="1095" t="s">
        <v>7</v>
      </c>
      <c r="AG9" s="1095" t="s">
        <v>8</v>
      </c>
      <c r="AH9" s="985" t="s">
        <v>9</v>
      </c>
      <c r="AI9" s="985" t="s">
        <v>10</v>
      </c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BU9" s="3"/>
      <c r="BV9" s="3"/>
      <c r="BW9" s="3"/>
      <c r="CG9" s="13"/>
      <c r="CH9" s="13"/>
      <c r="CI9" s="13"/>
      <c r="CJ9" s="13"/>
      <c r="CK9" s="13"/>
      <c r="CL9" s="13"/>
    </row>
    <row r="10" spans="1:90" ht="27.75" customHeight="1" x14ac:dyDescent="0.2">
      <c r="A10" s="1073"/>
      <c r="B10" s="1073"/>
      <c r="C10" s="1074"/>
      <c r="D10" s="897"/>
      <c r="E10" s="1080"/>
      <c r="F10" s="1081"/>
      <c r="G10" s="974" t="s">
        <v>11</v>
      </c>
      <c r="H10" s="975"/>
      <c r="I10" s="862" t="s">
        <v>12</v>
      </c>
      <c r="J10" s="970"/>
      <c r="K10" s="900" t="s">
        <v>13</v>
      </c>
      <c r="L10" s="970"/>
      <c r="M10" s="862" t="s">
        <v>14</v>
      </c>
      <c r="N10" s="970"/>
      <c r="O10" s="862" t="s">
        <v>15</v>
      </c>
      <c r="P10" s="970"/>
      <c r="Q10" s="862" t="s">
        <v>16</v>
      </c>
      <c r="R10" s="970"/>
      <c r="S10" s="862" t="s">
        <v>17</v>
      </c>
      <c r="T10" s="970"/>
      <c r="U10" s="982" t="s">
        <v>18</v>
      </c>
      <c r="V10" s="983"/>
      <c r="W10" s="982" t="s">
        <v>19</v>
      </c>
      <c r="X10" s="983"/>
      <c r="Y10" s="982" t="s">
        <v>20</v>
      </c>
      <c r="Z10" s="983"/>
      <c r="AA10" s="982" t="s">
        <v>21</v>
      </c>
      <c r="AB10" s="983"/>
      <c r="AC10" s="982" t="s">
        <v>22</v>
      </c>
      <c r="AD10" s="984"/>
      <c r="AE10" s="902"/>
      <c r="AF10" s="1069"/>
      <c r="AG10" s="1069"/>
      <c r="AH10" s="986"/>
      <c r="AI10" s="986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BU10" s="3"/>
      <c r="BV10" s="3"/>
      <c r="BW10" s="3"/>
      <c r="CG10" s="13"/>
      <c r="CH10" s="13"/>
      <c r="CI10" s="13"/>
      <c r="CJ10" s="13"/>
      <c r="CK10" s="13"/>
      <c r="CL10" s="13"/>
    </row>
    <row r="11" spans="1:90" ht="32.25" customHeight="1" x14ac:dyDescent="0.2">
      <c r="A11" s="1100"/>
      <c r="B11" s="1100"/>
      <c r="C11" s="1101"/>
      <c r="D11" s="14" t="s">
        <v>23</v>
      </c>
      <c r="E11" s="15" t="s">
        <v>24</v>
      </c>
      <c r="F11" s="619" t="s">
        <v>25</v>
      </c>
      <c r="G11" s="614" t="s">
        <v>24</v>
      </c>
      <c r="H11" s="619" t="s">
        <v>25</v>
      </c>
      <c r="I11" s="614" t="s">
        <v>24</v>
      </c>
      <c r="J11" s="619" t="s">
        <v>25</v>
      </c>
      <c r="K11" s="614" t="s">
        <v>24</v>
      </c>
      <c r="L11" s="619" t="s">
        <v>25</v>
      </c>
      <c r="M11" s="614" t="s">
        <v>24</v>
      </c>
      <c r="N11" s="619" t="s">
        <v>25</v>
      </c>
      <c r="O11" s="614" t="s">
        <v>24</v>
      </c>
      <c r="P11" s="619" t="s">
        <v>25</v>
      </c>
      <c r="Q11" s="614" t="s">
        <v>24</v>
      </c>
      <c r="R11" s="619" t="s">
        <v>25</v>
      </c>
      <c r="S11" s="614" t="s">
        <v>24</v>
      </c>
      <c r="T11" s="619" t="s">
        <v>25</v>
      </c>
      <c r="U11" s="614" t="s">
        <v>24</v>
      </c>
      <c r="V11" s="619" t="s">
        <v>25</v>
      </c>
      <c r="W11" s="614" t="s">
        <v>24</v>
      </c>
      <c r="X11" s="619" t="s">
        <v>25</v>
      </c>
      <c r="Y11" s="614" t="s">
        <v>24</v>
      </c>
      <c r="Z11" s="619" t="s">
        <v>25</v>
      </c>
      <c r="AA11" s="614" t="s">
        <v>24</v>
      </c>
      <c r="AB11" s="619" t="s">
        <v>25</v>
      </c>
      <c r="AC11" s="614" t="s">
        <v>24</v>
      </c>
      <c r="AD11" s="616" t="s">
        <v>25</v>
      </c>
      <c r="AE11" s="1081"/>
      <c r="AF11" s="1060"/>
      <c r="AG11" s="1060"/>
      <c r="AH11" s="987"/>
      <c r="AI11" s="987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BU11" s="3"/>
      <c r="BV11" s="3"/>
      <c r="BW11" s="3"/>
      <c r="CG11" s="13"/>
      <c r="CH11" s="13"/>
      <c r="CI11" s="13"/>
      <c r="CJ11" s="13"/>
      <c r="CK11" s="13"/>
      <c r="CL11" s="13"/>
    </row>
    <row r="12" spans="1:90" ht="16.149999999999999" customHeight="1" x14ac:dyDescent="0.2">
      <c r="A12" s="1065" t="s">
        <v>26</v>
      </c>
      <c r="B12" s="1065"/>
      <c r="C12" s="1065"/>
      <c r="D12" s="19">
        <f>SUM(E12+F12)</f>
        <v>304</v>
      </c>
      <c r="E12" s="20">
        <f t="shared" ref="E12:F15" si="0">SUM(G12+I12+K12+M12+O12+Q12+S12+U12+W12+Y12+AA12+AC12)</f>
        <v>114</v>
      </c>
      <c r="F12" s="621">
        <f>SUM(H12+J12+L12+N12+P12+R12+T12+V12+X12+Z12+AB12+AD12)</f>
        <v>190</v>
      </c>
      <c r="G12" s="22">
        <v>0</v>
      </c>
      <c r="H12" s="23">
        <v>0</v>
      </c>
      <c r="I12" s="24">
        <v>1</v>
      </c>
      <c r="J12" s="23">
        <v>0</v>
      </c>
      <c r="K12" s="24">
        <v>0</v>
      </c>
      <c r="L12" s="23">
        <v>1</v>
      </c>
      <c r="M12" s="22">
        <v>1</v>
      </c>
      <c r="N12" s="23">
        <v>0</v>
      </c>
      <c r="O12" s="22">
        <v>3</v>
      </c>
      <c r="P12" s="23">
        <v>6</v>
      </c>
      <c r="Q12" s="22">
        <v>1</v>
      </c>
      <c r="R12" s="25">
        <v>0</v>
      </c>
      <c r="S12" s="22">
        <v>2</v>
      </c>
      <c r="T12" s="25">
        <v>3</v>
      </c>
      <c r="U12" s="22">
        <v>2</v>
      </c>
      <c r="V12" s="25">
        <v>4</v>
      </c>
      <c r="W12" s="22">
        <v>28</v>
      </c>
      <c r="X12" s="25">
        <v>18</v>
      </c>
      <c r="Y12" s="22">
        <v>20</v>
      </c>
      <c r="Z12" s="25">
        <v>22</v>
      </c>
      <c r="AA12" s="22">
        <v>38</v>
      </c>
      <c r="AB12" s="25">
        <v>110</v>
      </c>
      <c r="AC12" s="26">
        <v>18</v>
      </c>
      <c r="AD12" s="27">
        <v>26</v>
      </c>
      <c r="AE12" s="23">
        <v>9</v>
      </c>
      <c r="AF12" s="28">
        <v>0</v>
      </c>
      <c r="AG12" s="28"/>
      <c r="AH12" s="28">
        <v>0</v>
      </c>
      <c r="AI12" s="28">
        <v>0</v>
      </c>
      <c r="AJ12" s="29" t="str">
        <f>CA12&amp;CB12&amp;CC12&amp;CD12&amp;CE12</f>
        <v/>
      </c>
      <c r="AK12" s="30"/>
      <c r="AL12" s="30"/>
      <c r="AM12" s="30"/>
      <c r="AN12" s="30"/>
      <c r="AO12" s="30"/>
      <c r="AP12" s="30"/>
      <c r="AQ12" s="30"/>
      <c r="AR12" s="30"/>
      <c r="AS12" s="30"/>
      <c r="AT12" s="8"/>
      <c r="AU12" s="8"/>
      <c r="AV12" s="8"/>
      <c r="AW12" s="8"/>
      <c r="BU12" s="3"/>
      <c r="BV12" s="3"/>
      <c r="BW12" s="3"/>
      <c r="CA12" s="31" t="str">
        <f>IF(CG12=1,"* Las consultas de 60 años NO DEBEN ser mayor que el total de Consultas entre 20-64 Años. ","")</f>
        <v/>
      </c>
      <c r="CB12" s="31" t="str">
        <f>IF(CH12=1,"* Las actividades de usuarios en situación de discapacidad NO DEBEN superar el total. ","")</f>
        <v/>
      </c>
      <c r="CC12" s="31" t="str">
        <f>IF(AND(AE12="",D12&lt;&gt;0),"* Recuerde que las Embarazadas deben ser incluídas en el ingreso por rango Etario (Digite CEROS si no tiene). ",IF(F12&lt;AE12,"* Las Embarazadas NO DEBEN ser mayor al total de mujeres. ",""))</f>
        <v/>
      </c>
      <c r="CD12" s="31" t="str">
        <f>IF(AND(AH12="",D12&lt;&gt;0),"* No olvide digitar la población SENAME (Digite CEROS si no tiene). ",IF(D12&lt;AH12,"* La Población SENAME NO DEBE ser mayor al Total. ",""))</f>
        <v/>
      </c>
      <c r="CE12" s="31" t="str">
        <f>IF(AND(AI12="",D12&lt;&gt;0),"* No olvide digitar la población Migrante (Digite CEROS si no tiene). ",IF(D12&lt;AI12,"* La Población Migrante NO DEBE ser mayor al Total. ",""))</f>
        <v/>
      </c>
      <c r="CF12" s="31"/>
      <c r="CG12" s="32">
        <f>IF(AF12&gt;(AA12+AB12),1,0)</f>
        <v>0</v>
      </c>
      <c r="CH12" s="32">
        <f>IF(D12&lt;AG12,1,0)</f>
        <v>0</v>
      </c>
      <c r="CI12" s="32">
        <f>IF(AND(AE12="",D12&lt;&gt;0),1,IF(F12&lt;AE12,1,0))</f>
        <v>0</v>
      </c>
      <c r="CJ12" s="32">
        <f>IF(AND(AH12="",D12&lt;&gt;0),1,IF(D12&lt;AH12,1,0))</f>
        <v>0</v>
      </c>
      <c r="CK12" s="32">
        <f>IF(AND(AI12="",D12&lt;&gt;0),1,IF(D12&lt;AI12,1,0))</f>
        <v>0</v>
      </c>
      <c r="CL12" s="32"/>
    </row>
    <row r="13" spans="1:90" ht="16.149999999999999" customHeight="1" x14ac:dyDescent="0.2">
      <c r="A13" s="1065" t="s">
        <v>27</v>
      </c>
      <c r="B13" s="1065"/>
      <c r="C13" s="1065"/>
      <c r="D13" s="19">
        <f>SUM(E13+F13)</f>
        <v>881</v>
      </c>
      <c r="E13" s="20">
        <f t="shared" si="0"/>
        <v>370</v>
      </c>
      <c r="F13" s="621">
        <f t="shared" si="0"/>
        <v>511</v>
      </c>
      <c r="G13" s="33">
        <v>0</v>
      </c>
      <c r="H13" s="34">
        <v>0</v>
      </c>
      <c r="I13" s="33">
        <v>1</v>
      </c>
      <c r="J13" s="34">
        <v>0</v>
      </c>
      <c r="K13" s="33">
        <v>0</v>
      </c>
      <c r="L13" s="34">
        <v>1</v>
      </c>
      <c r="M13" s="33">
        <v>2</v>
      </c>
      <c r="N13" s="34">
        <v>2</v>
      </c>
      <c r="O13" s="33">
        <v>10</v>
      </c>
      <c r="P13" s="34">
        <v>18</v>
      </c>
      <c r="Q13" s="33">
        <v>13</v>
      </c>
      <c r="R13" s="35">
        <v>9</v>
      </c>
      <c r="S13" s="33">
        <v>8</v>
      </c>
      <c r="T13" s="35">
        <v>8</v>
      </c>
      <c r="U13" s="33">
        <v>14</v>
      </c>
      <c r="V13" s="35">
        <v>17</v>
      </c>
      <c r="W13" s="33">
        <v>87</v>
      </c>
      <c r="X13" s="35">
        <v>90</v>
      </c>
      <c r="Y13" s="33">
        <v>83</v>
      </c>
      <c r="Z13" s="35">
        <v>102</v>
      </c>
      <c r="AA13" s="33">
        <v>118</v>
      </c>
      <c r="AB13" s="35">
        <v>229</v>
      </c>
      <c r="AC13" s="36">
        <v>34</v>
      </c>
      <c r="AD13" s="37">
        <v>35</v>
      </c>
      <c r="AE13" s="34">
        <v>15</v>
      </c>
      <c r="AF13" s="38">
        <v>1</v>
      </c>
      <c r="AG13" s="38"/>
      <c r="AH13" s="38">
        <v>0</v>
      </c>
      <c r="AI13" s="38">
        <v>0</v>
      </c>
      <c r="AJ13" s="29" t="str">
        <f t="shared" ref="AJ13:AJ15" si="1">CA13&amp;CB13&amp;CC13&amp;CD13&amp;CE13</f>
        <v/>
      </c>
      <c r="AK13" s="30"/>
      <c r="AL13" s="30"/>
      <c r="AM13" s="30"/>
      <c r="AN13" s="30"/>
      <c r="AO13" s="30"/>
      <c r="AP13" s="30"/>
      <c r="AQ13" s="30"/>
      <c r="AR13" s="30"/>
      <c r="AS13" s="30"/>
      <c r="AT13" s="8"/>
      <c r="AU13" s="8"/>
      <c r="AV13" s="8"/>
      <c r="AW13" s="8"/>
      <c r="BU13" s="3"/>
      <c r="BV13" s="3"/>
      <c r="BW13" s="3"/>
      <c r="CA13" s="31" t="str">
        <f t="shared" ref="CA13:CA15" si="2">IF(CG13=1,"* Las consultas de 60 años NO DEBEN ser mayor que el total de Consultas entre 20-64 Años. ","")</f>
        <v/>
      </c>
      <c r="CB13" s="31" t="str">
        <f t="shared" ref="CB13:CB15" si="3">IF(CH13=1,"* Las actividades de usuarios en situación de discapacidad NO DEBEN superar el total. ","")</f>
        <v/>
      </c>
      <c r="CC13" s="31" t="str">
        <f t="shared" ref="CC13:CC15" si="4">IF(AND(AE13="",D13&lt;&gt;0),"* Recuerde que las Embarazadas deben ser incluídas en el ingreso por rango Etario (Digite CEROS si no tiene). ",IF(F13&lt;AE13,"* Las Embarazadas NO DEBEN ser mayor al total de mujeres. ",""))</f>
        <v/>
      </c>
      <c r="CD13" s="31" t="str">
        <f t="shared" ref="CD13:CD15" si="5">IF(AND(AH13="",D13&lt;&gt;0),"* No olvide digitar la población SENAME (Digite CEROS si no tiene). ",IF(D13&lt;AH13,"* La Población SENAME NO DEBE ser mayor al Total. ",""))</f>
        <v/>
      </c>
      <c r="CE13" s="31" t="str">
        <f t="shared" ref="CE13:CE15" si="6">IF(AND(AI13="",D13&lt;&gt;0),"* No olvide digitar la población Migrante (Digite CEROS si no tiene). ",IF(D13&lt;AI13,"* La Población Migrante NO DEBE ser mayor al Total. ",""))</f>
        <v/>
      </c>
      <c r="CF13" s="31"/>
      <c r="CG13" s="32">
        <f t="shared" ref="CG13:CG15" si="7">IF(AF13&gt;(AA13+AB13),1,0)</f>
        <v>0</v>
      </c>
      <c r="CH13" s="32">
        <f t="shared" ref="CH13:CH14" si="8">IF(D13&lt;AG13,1,0)</f>
        <v>0</v>
      </c>
      <c r="CI13" s="32">
        <f t="shared" ref="CI13:CI14" si="9">IF(AND(AE13="",D13&lt;&gt;0),1,IF(F13&lt;AE13,1,0))</f>
        <v>0</v>
      </c>
      <c r="CJ13" s="32">
        <f t="shared" ref="CJ13:CJ15" si="10">IF(AND(AH13="",D13&lt;&gt;0),1,IF(D13&lt;AH13,1,0))</f>
        <v>0</v>
      </c>
      <c r="CK13" s="32">
        <f t="shared" ref="CK13:CK15" si="11">IF(AND(AI13="",D13&lt;&gt;0),1,IF(D13&lt;AI13,1,0))</f>
        <v>0</v>
      </c>
      <c r="CL13" s="32"/>
    </row>
    <row r="14" spans="1:90" ht="16.149999999999999" customHeight="1" x14ac:dyDescent="0.2">
      <c r="A14" s="1065" t="s">
        <v>28</v>
      </c>
      <c r="B14" s="1065"/>
      <c r="C14" s="1065"/>
      <c r="D14" s="19">
        <f>SUM(E14+F14)</f>
        <v>25</v>
      </c>
      <c r="E14" s="20">
        <f t="shared" si="0"/>
        <v>13</v>
      </c>
      <c r="F14" s="621">
        <f t="shared" si="0"/>
        <v>12</v>
      </c>
      <c r="G14" s="33">
        <v>0</v>
      </c>
      <c r="H14" s="34">
        <v>0</v>
      </c>
      <c r="I14" s="33">
        <v>1</v>
      </c>
      <c r="J14" s="34">
        <v>0</v>
      </c>
      <c r="K14" s="33">
        <v>0</v>
      </c>
      <c r="L14" s="34">
        <v>0</v>
      </c>
      <c r="M14" s="33">
        <v>0</v>
      </c>
      <c r="N14" s="35">
        <v>0</v>
      </c>
      <c r="O14" s="33">
        <v>1</v>
      </c>
      <c r="P14" s="35">
        <v>1</v>
      </c>
      <c r="Q14" s="33">
        <v>0</v>
      </c>
      <c r="R14" s="35">
        <v>0</v>
      </c>
      <c r="S14" s="33">
        <v>4</v>
      </c>
      <c r="T14" s="35">
        <v>3</v>
      </c>
      <c r="U14" s="33">
        <v>1</v>
      </c>
      <c r="V14" s="35">
        <v>0</v>
      </c>
      <c r="W14" s="33">
        <v>5</v>
      </c>
      <c r="X14" s="35">
        <v>7</v>
      </c>
      <c r="Y14" s="33">
        <v>1</v>
      </c>
      <c r="Z14" s="35">
        <v>0</v>
      </c>
      <c r="AA14" s="33">
        <v>0</v>
      </c>
      <c r="AB14" s="35">
        <v>1</v>
      </c>
      <c r="AC14" s="33">
        <v>0</v>
      </c>
      <c r="AD14" s="37">
        <v>0</v>
      </c>
      <c r="AE14" s="34">
        <v>0</v>
      </c>
      <c r="AF14" s="38">
        <v>0</v>
      </c>
      <c r="AG14" s="38"/>
      <c r="AH14" s="38">
        <v>0</v>
      </c>
      <c r="AI14" s="38">
        <v>0</v>
      </c>
      <c r="AJ14" s="29" t="str">
        <f t="shared" si="1"/>
        <v/>
      </c>
      <c r="AK14" s="30"/>
      <c r="AL14" s="30"/>
      <c r="AM14" s="30"/>
      <c r="AN14" s="30"/>
      <c r="AO14" s="30"/>
      <c r="AP14" s="30"/>
      <c r="AQ14" s="30"/>
      <c r="AR14" s="30"/>
      <c r="AS14" s="30"/>
      <c r="AT14" s="8"/>
      <c r="AU14" s="8"/>
      <c r="AV14" s="8"/>
      <c r="AW14" s="8"/>
      <c r="BU14" s="3"/>
      <c r="BV14" s="3"/>
      <c r="BW14" s="3"/>
      <c r="CA14" s="31" t="str">
        <f t="shared" si="2"/>
        <v/>
      </c>
      <c r="CB14" s="31" t="str">
        <f t="shared" si="3"/>
        <v/>
      </c>
      <c r="CC14" s="31" t="str">
        <f t="shared" si="4"/>
        <v/>
      </c>
      <c r="CD14" s="31" t="str">
        <f t="shared" si="5"/>
        <v/>
      </c>
      <c r="CE14" s="31" t="str">
        <f t="shared" si="6"/>
        <v/>
      </c>
      <c r="CF14" s="31"/>
      <c r="CG14" s="32">
        <f t="shared" si="7"/>
        <v>0</v>
      </c>
      <c r="CH14" s="32">
        <f t="shared" si="8"/>
        <v>0</v>
      </c>
      <c r="CI14" s="32">
        <f t="shared" si="9"/>
        <v>0</v>
      </c>
      <c r="CJ14" s="32">
        <f t="shared" si="10"/>
        <v>0</v>
      </c>
      <c r="CK14" s="32">
        <f t="shared" si="11"/>
        <v>0</v>
      </c>
      <c r="CL14" s="32"/>
    </row>
    <row r="15" spans="1:90" ht="16.149999999999999" customHeight="1" x14ac:dyDescent="0.2">
      <c r="A15" s="1097" t="s">
        <v>29</v>
      </c>
      <c r="B15" s="1097"/>
      <c r="C15" s="1097"/>
      <c r="D15" s="39">
        <f>SUM(E15+F15)</f>
        <v>235</v>
      </c>
      <c r="E15" s="40">
        <f t="shared" si="0"/>
        <v>77</v>
      </c>
      <c r="F15" s="637">
        <f t="shared" si="0"/>
        <v>158</v>
      </c>
      <c r="G15" s="42">
        <v>0</v>
      </c>
      <c r="H15" s="43">
        <v>0</v>
      </c>
      <c r="I15" s="42">
        <v>0</v>
      </c>
      <c r="J15" s="43">
        <v>0</v>
      </c>
      <c r="K15" s="42">
        <v>1</v>
      </c>
      <c r="L15" s="43">
        <v>0</v>
      </c>
      <c r="M15" s="42">
        <v>0</v>
      </c>
      <c r="N15" s="44">
        <v>1</v>
      </c>
      <c r="O15" s="42">
        <v>4</v>
      </c>
      <c r="P15" s="44">
        <v>4</v>
      </c>
      <c r="Q15" s="42">
        <v>1</v>
      </c>
      <c r="R15" s="44">
        <v>1</v>
      </c>
      <c r="S15" s="42">
        <v>0</v>
      </c>
      <c r="T15" s="44">
        <v>2</v>
      </c>
      <c r="U15" s="42">
        <v>1</v>
      </c>
      <c r="V15" s="44">
        <v>2</v>
      </c>
      <c r="W15" s="42">
        <v>13</v>
      </c>
      <c r="X15" s="44">
        <v>15</v>
      </c>
      <c r="Y15" s="42">
        <v>17</v>
      </c>
      <c r="Z15" s="44">
        <v>12</v>
      </c>
      <c r="AA15" s="42">
        <v>34</v>
      </c>
      <c r="AB15" s="44">
        <v>107</v>
      </c>
      <c r="AC15" s="42">
        <v>6</v>
      </c>
      <c r="AD15" s="45">
        <v>14</v>
      </c>
      <c r="AE15" s="43">
        <v>4</v>
      </c>
      <c r="AF15" s="46">
        <v>0</v>
      </c>
      <c r="AG15" s="46"/>
      <c r="AH15" s="46">
        <v>0</v>
      </c>
      <c r="AI15" s="46">
        <v>0</v>
      </c>
      <c r="AJ15" s="29" t="str">
        <f t="shared" si="1"/>
        <v/>
      </c>
      <c r="AK15" s="30"/>
      <c r="AL15" s="30"/>
      <c r="AM15" s="30"/>
      <c r="AN15" s="30"/>
      <c r="AO15" s="30"/>
      <c r="AP15" s="30"/>
      <c r="AQ15" s="30"/>
      <c r="AR15" s="30"/>
      <c r="AS15" s="30"/>
      <c r="AT15" s="8"/>
      <c r="AU15" s="8"/>
      <c r="AV15" s="8"/>
      <c r="AW15" s="8"/>
      <c r="AX15" s="8"/>
      <c r="AY15" s="8"/>
      <c r="BU15" s="3"/>
      <c r="BV15" s="3"/>
      <c r="BW15" s="3"/>
      <c r="CA15" s="31" t="str">
        <f t="shared" si="2"/>
        <v/>
      </c>
      <c r="CB15" s="31" t="str">
        <f t="shared" si="3"/>
        <v/>
      </c>
      <c r="CC15" s="31" t="str">
        <f t="shared" si="4"/>
        <v/>
      </c>
      <c r="CD15" s="31" t="str">
        <f t="shared" si="5"/>
        <v/>
      </c>
      <c r="CE15" s="31" t="str">
        <f t="shared" si="6"/>
        <v/>
      </c>
      <c r="CF15" s="31"/>
      <c r="CG15" s="32">
        <f t="shared" si="7"/>
        <v>0</v>
      </c>
      <c r="CH15" s="32">
        <f>IF(D15&lt;AG15,1,0)</f>
        <v>0</v>
      </c>
      <c r="CI15" s="32">
        <f>IF(AND(AE15="",D15&lt;&gt;0),1,IF(F15&lt;AE15,1,0))</f>
        <v>0</v>
      </c>
      <c r="CJ15" s="32">
        <f t="shared" si="10"/>
        <v>0</v>
      </c>
      <c r="CK15" s="32">
        <f t="shared" si="11"/>
        <v>0</v>
      </c>
      <c r="CL15" s="32"/>
    </row>
    <row r="16" spans="1:90" ht="31.9" customHeight="1" x14ac:dyDescent="0.2">
      <c r="A16" s="47" t="s">
        <v>30</v>
      </c>
      <c r="B16" s="10"/>
      <c r="C16" s="10"/>
      <c r="D16" s="11"/>
      <c r="E16" s="11"/>
      <c r="F16" s="11"/>
      <c r="G16" s="48"/>
      <c r="H16" s="48"/>
      <c r="I16" s="11"/>
      <c r="J16" s="11"/>
      <c r="K16" s="11"/>
      <c r="L16" s="11"/>
      <c r="M16" s="11"/>
      <c r="N16" s="11"/>
      <c r="O16" s="11"/>
      <c r="P16" s="49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BU16" s="3"/>
      <c r="BV16" s="3"/>
      <c r="BW16" s="3"/>
      <c r="CG16" s="13"/>
      <c r="CH16" s="13"/>
      <c r="CI16" s="13"/>
      <c r="CJ16" s="13"/>
      <c r="CK16" s="13"/>
      <c r="CL16" s="13"/>
    </row>
    <row r="17" spans="1:118" ht="33" customHeight="1" x14ac:dyDescent="0.2">
      <c r="A17" s="885" t="s">
        <v>31</v>
      </c>
      <c r="B17" s="886"/>
      <c r="C17" s="887"/>
      <c r="D17" s="862" t="s">
        <v>32</v>
      </c>
      <c r="E17" s="900"/>
      <c r="F17" s="970"/>
      <c r="G17" s="1067" t="s">
        <v>11</v>
      </c>
      <c r="H17" s="1068"/>
      <c r="I17" s="862" t="s">
        <v>12</v>
      </c>
      <c r="J17" s="970"/>
      <c r="K17" s="862" t="s">
        <v>13</v>
      </c>
      <c r="L17" s="970"/>
      <c r="M17" s="862" t="s">
        <v>14</v>
      </c>
      <c r="N17" s="970"/>
      <c r="O17" s="900" t="s">
        <v>15</v>
      </c>
      <c r="P17" s="900"/>
      <c r="Q17" s="862" t="s">
        <v>16</v>
      </c>
      <c r="R17" s="970"/>
      <c r="S17" s="900" t="s">
        <v>17</v>
      </c>
      <c r="T17" s="900"/>
      <c r="U17" s="982" t="s">
        <v>18</v>
      </c>
      <c r="V17" s="983"/>
      <c r="W17" s="982" t="s">
        <v>19</v>
      </c>
      <c r="X17" s="983"/>
      <c r="Y17" s="982" t="s">
        <v>20</v>
      </c>
      <c r="Z17" s="983"/>
      <c r="AA17" s="982" t="s">
        <v>21</v>
      </c>
      <c r="AB17" s="983"/>
      <c r="AC17" s="982" t="s">
        <v>22</v>
      </c>
      <c r="AD17" s="984"/>
      <c r="AE17" s="896" t="s">
        <v>6</v>
      </c>
      <c r="AF17" s="1095" t="s">
        <v>33</v>
      </c>
      <c r="AG17" s="1095" t="s">
        <v>7</v>
      </c>
      <c r="AH17" s="1095" t="s">
        <v>34</v>
      </c>
      <c r="AI17" s="903" t="s">
        <v>8</v>
      </c>
      <c r="AJ17" s="1096" t="s">
        <v>9</v>
      </c>
      <c r="AK17" s="1096" t="s">
        <v>10</v>
      </c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4"/>
      <c r="BU17" s="4"/>
      <c r="BV17" s="4"/>
      <c r="BW17" s="4"/>
      <c r="CG17" s="13"/>
      <c r="CH17" s="13"/>
      <c r="CI17" s="13"/>
      <c r="CJ17" s="13"/>
      <c r="CK17" s="13"/>
      <c r="CZ17" s="4"/>
      <c r="DA17" s="4"/>
      <c r="DN17" s="2"/>
    </row>
    <row r="18" spans="1:118" ht="44.25" customHeight="1" x14ac:dyDescent="0.2">
      <c r="A18" s="891"/>
      <c r="B18" s="1084"/>
      <c r="C18" s="1085"/>
      <c r="D18" s="50" t="s">
        <v>23</v>
      </c>
      <c r="E18" s="51" t="s">
        <v>24</v>
      </c>
      <c r="F18" s="636" t="s">
        <v>25</v>
      </c>
      <c r="G18" s="50" t="s">
        <v>24</v>
      </c>
      <c r="H18" s="619" t="s">
        <v>25</v>
      </c>
      <c r="I18" s="576" t="s">
        <v>24</v>
      </c>
      <c r="J18" s="631" t="s">
        <v>25</v>
      </c>
      <c r="K18" s="576" t="s">
        <v>24</v>
      </c>
      <c r="L18" s="629" t="s">
        <v>25</v>
      </c>
      <c r="M18" s="576" t="s">
        <v>24</v>
      </c>
      <c r="N18" s="617" t="s">
        <v>25</v>
      </c>
      <c r="O18" s="576" t="s">
        <v>24</v>
      </c>
      <c r="P18" s="631" t="s">
        <v>25</v>
      </c>
      <c r="Q18" s="576" t="s">
        <v>24</v>
      </c>
      <c r="R18" s="617" t="s">
        <v>25</v>
      </c>
      <c r="S18" s="576" t="s">
        <v>24</v>
      </c>
      <c r="T18" s="631" t="s">
        <v>25</v>
      </c>
      <c r="U18" s="630" t="s">
        <v>24</v>
      </c>
      <c r="V18" s="617" t="s">
        <v>25</v>
      </c>
      <c r="W18" s="630" t="s">
        <v>24</v>
      </c>
      <c r="X18" s="617" t="s">
        <v>25</v>
      </c>
      <c r="Y18" s="630" t="s">
        <v>24</v>
      </c>
      <c r="Z18" s="617" t="s">
        <v>25</v>
      </c>
      <c r="AA18" s="630" t="s">
        <v>24</v>
      </c>
      <c r="AB18" s="617" t="s">
        <v>25</v>
      </c>
      <c r="AC18" s="630" t="s">
        <v>24</v>
      </c>
      <c r="AD18" s="577" t="s">
        <v>25</v>
      </c>
      <c r="AE18" s="1064"/>
      <c r="AF18" s="1060"/>
      <c r="AG18" s="1060"/>
      <c r="AH18" s="1060"/>
      <c r="AI18" s="1092"/>
      <c r="AJ18" s="1062"/>
      <c r="AK18" s="1062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4"/>
      <c r="BU18" s="4"/>
      <c r="BV18" s="4"/>
      <c r="BW18" s="4"/>
      <c r="CG18" s="13"/>
      <c r="CH18" s="13"/>
      <c r="CI18" s="13"/>
      <c r="CJ18" s="13"/>
      <c r="CK18" s="13"/>
      <c r="CZ18" s="4"/>
      <c r="DA18" s="4"/>
      <c r="DN18" s="2"/>
    </row>
    <row r="19" spans="1:118" ht="16.149999999999999" customHeight="1" x14ac:dyDescent="0.2">
      <c r="A19" s="948" t="s">
        <v>35</v>
      </c>
      <c r="B19" s="949"/>
      <c r="C19" s="1063"/>
      <c r="D19" s="59">
        <f t="shared" ref="D19:D29" si="12">SUM(E19+F19)</f>
        <v>2</v>
      </c>
      <c r="E19" s="60">
        <f>SUM(G19+I19+K19+M19+O19+Q19+S19+U19+W19+Y19+AA19+AC19)</f>
        <v>1</v>
      </c>
      <c r="F19" s="61">
        <f>SUM(H19+J19+L19+N19+P19+R19+T19+V19+X19+Z19+AB19+AD19)</f>
        <v>1</v>
      </c>
      <c r="G19" s="24">
        <v>0</v>
      </c>
      <c r="H19" s="62">
        <v>0</v>
      </c>
      <c r="I19" s="24">
        <v>0</v>
      </c>
      <c r="J19" s="63">
        <v>0</v>
      </c>
      <c r="K19" s="24">
        <v>0</v>
      </c>
      <c r="L19" s="62">
        <v>0</v>
      </c>
      <c r="M19" s="24">
        <v>0</v>
      </c>
      <c r="N19" s="62">
        <v>0</v>
      </c>
      <c r="O19" s="24">
        <v>0</v>
      </c>
      <c r="P19" s="63">
        <v>0</v>
      </c>
      <c r="Q19" s="24">
        <v>0</v>
      </c>
      <c r="R19" s="62">
        <v>0</v>
      </c>
      <c r="S19" s="24">
        <v>0</v>
      </c>
      <c r="T19" s="63">
        <v>0</v>
      </c>
      <c r="U19" s="24">
        <v>1</v>
      </c>
      <c r="V19" s="62">
        <v>1</v>
      </c>
      <c r="W19" s="24">
        <v>0</v>
      </c>
      <c r="X19" s="62">
        <v>0</v>
      </c>
      <c r="Y19" s="24">
        <v>0</v>
      </c>
      <c r="Z19" s="62">
        <v>0</v>
      </c>
      <c r="AA19" s="24">
        <v>0</v>
      </c>
      <c r="AB19" s="62">
        <v>0</v>
      </c>
      <c r="AC19" s="24">
        <v>0</v>
      </c>
      <c r="AD19" s="64">
        <v>0</v>
      </c>
      <c r="AE19" s="62">
        <v>0</v>
      </c>
      <c r="AF19" s="65">
        <v>2</v>
      </c>
      <c r="AG19" s="65"/>
      <c r="AH19" s="65"/>
      <c r="AI19" s="65"/>
      <c r="AJ19" s="65">
        <v>0</v>
      </c>
      <c r="AK19" s="65">
        <v>0</v>
      </c>
      <c r="AL19" s="66" t="str">
        <f>CA19&amp;CB19&amp;CC19&amp;CD19&amp;CE19&amp;CF19</f>
        <v/>
      </c>
      <c r="AM19" s="30"/>
      <c r="AN19" s="30"/>
      <c r="AO19" s="30"/>
      <c r="AP19" s="30"/>
      <c r="AQ19" s="30"/>
      <c r="AR19" s="30"/>
      <c r="AS19" s="30"/>
      <c r="AT19" s="30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4"/>
      <c r="BU19" s="4"/>
      <c r="BV19" s="4"/>
      <c r="BW19" s="4"/>
      <c r="CA19" s="31" t="str">
        <f t="shared" ref="CA19:CA37" si="13">IF(CG19=1,"* Las consultas de 60 años NO DEBEN ser mayor que el total de Consultas entre 20-64 Años. ","")</f>
        <v/>
      </c>
      <c r="CB19" s="31" t="str">
        <f>IF(CH19=1,"* Las actividades de usuarios en situación de discapacidad NO DEBEN superar el total. ","")</f>
        <v/>
      </c>
      <c r="CC19" s="31" t="str">
        <f>IF(AND(AE19="",D19&lt;&gt;0),"* Recuerde que las Embarazadas deben ser incluídas en el ingreso por rango Etario (Digite CEROS si no tiene). ",IF(F19&lt;AE19,"* Las Embarazadas NO DEBEN ser mayor al total de mujeres. ",""))</f>
        <v/>
      </c>
      <c r="CD19" s="31" t="str">
        <f>IF(AND(AF19="",D19&lt;&gt;0),"* No olvide digitar la columna Beneficiarios (Digite CEROS si no tiene). ",IF(D19&lt;AF19,"* El número de Beneficiarios NO DEBE ser mayor que el Total. ",""))</f>
        <v/>
      </c>
      <c r="CE19" s="31" t="str">
        <f>IF(AND(AJ19="",D19&lt;&gt;0),"* No olvide digitar la Población SENAME (Digite CEROS si no tiene). ",IF(D19&lt;AJ19,"* La Población SENAME NO DEBE ser mayor al Total. ",""))</f>
        <v/>
      </c>
      <c r="CF19" s="31" t="str">
        <f>IF(AND(AK19="",D19&lt;&gt;0),"* No olvide digitar la Población Migrante (Digite CEROS si no tiene). ",IF(D19&lt;AK19,"* La Población Migrante NO DEBE superar el Total. ",""))</f>
        <v/>
      </c>
      <c r="CG19" s="32">
        <f>IF(AG19&gt;(AA19+AB19),1,0)</f>
        <v>0</v>
      </c>
      <c r="CH19" s="32">
        <f>IF(D19&lt;AI19,1,0)</f>
        <v>0</v>
      </c>
      <c r="CI19" s="32">
        <f>IF(AND(AE19="",D19&lt;&gt;0),1,IF(F19&lt;AE19,1,0))</f>
        <v>0</v>
      </c>
      <c r="CJ19" s="32">
        <f>IF(AND(AF19="",D19&lt;&gt;0),1,IF(D19&lt;AF19,1,0))</f>
        <v>0</v>
      </c>
      <c r="CK19" s="32">
        <f>IF(AND(AJ19="",D19&lt;&gt;0),1,IF(D19&lt;AJ19,1,0))</f>
        <v>0</v>
      </c>
      <c r="CL19" s="32">
        <f>IF(AND(AK19="",D19&lt;&gt;0),1,IF(D19&lt;AK19,1,0))</f>
        <v>0</v>
      </c>
      <c r="CZ19" s="4"/>
      <c r="DA19" s="4"/>
      <c r="DN19" s="2"/>
    </row>
    <row r="20" spans="1:118" ht="16.149999999999999" customHeight="1" x14ac:dyDescent="0.2">
      <c r="A20" s="948" t="s">
        <v>36</v>
      </c>
      <c r="B20" s="949"/>
      <c r="C20" s="1063"/>
      <c r="D20" s="67">
        <f t="shared" si="12"/>
        <v>0</v>
      </c>
      <c r="E20" s="68">
        <f>SUM(U20+W20+Y20+AA20+AC20)</f>
        <v>0</v>
      </c>
      <c r="F20" s="69">
        <f>SUM(V20+X20+Z20+AB20+AD20)</f>
        <v>0</v>
      </c>
      <c r="G20" s="70"/>
      <c r="H20" s="71"/>
      <c r="I20" s="70"/>
      <c r="J20" s="72"/>
      <c r="K20" s="70"/>
      <c r="L20" s="72"/>
      <c r="M20" s="70"/>
      <c r="N20" s="72"/>
      <c r="O20" s="70"/>
      <c r="P20" s="72"/>
      <c r="Q20" s="70"/>
      <c r="R20" s="72"/>
      <c r="S20" s="70"/>
      <c r="T20" s="72"/>
      <c r="U20" s="22"/>
      <c r="V20" s="23"/>
      <c r="W20" s="22"/>
      <c r="X20" s="23"/>
      <c r="Y20" s="22"/>
      <c r="Z20" s="23"/>
      <c r="AA20" s="22"/>
      <c r="AB20" s="23"/>
      <c r="AC20" s="22"/>
      <c r="AD20" s="73"/>
      <c r="AE20" s="23"/>
      <c r="AF20" s="74"/>
      <c r="AG20" s="74"/>
      <c r="AH20" s="74"/>
      <c r="AI20" s="74"/>
      <c r="AJ20" s="74"/>
      <c r="AK20" s="74"/>
      <c r="AL20" s="66" t="str">
        <f t="shared" ref="AL20:AL37" si="14">CA20&amp;CB20&amp;CC20&amp;CD20&amp;CE20&amp;CF20</f>
        <v/>
      </c>
      <c r="AM20" s="30"/>
      <c r="AN20" s="30"/>
      <c r="AO20" s="30"/>
      <c r="AP20" s="30"/>
      <c r="AQ20" s="30"/>
      <c r="AR20" s="30"/>
      <c r="AS20" s="30"/>
      <c r="AT20" s="30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4"/>
      <c r="BU20" s="4"/>
      <c r="BV20" s="4"/>
      <c r="BW20" s="4"/>
      <c r="CA20" s="31" t="str">
        <f t="shared" si="13"/>
        <v/>
      </c>
      <c r="CB20" s="31" t="str">
        <f t="shared" ref="CB20:CB37" si="15">IF(CH20=1,"* Las actividades de usuarios en situación de discapacidad NO DEBEN superar el total. ","")</f>
        <v/>
      </c>
      <c r="CC20" s="31" t="str">
        <f t="shared" ref="CC20:CC37" si="16">IF(AND(AE20="",D20&lt;&gt;0),"* Recuerde que las Embarazadas deben ser incluídas en el ingreso por rango Etario (Digite CEROS si no tiene). ",IF(F20&lt;AE20,"* Las Embarazadas NO DEBEN ser mayor al total de mujeres. ",""))</f>
        <v/>
      </c>
      <c r="CD20" s="31" t="str">
        <f t="shared" ref="CD20:CD37" si="17">IF(AND(AF20="",D20&lt;&gt;0),"* No olvide digitar la columna Beneficiarios (Digite CEROS si no tiene). ",IF(D20&lt;AF20,"* El número de Beneficiarios NO DEBE ser mayor que el Total. ",""))</f>
        <v/>
      </c>
      <c r="CE20" s="31" t="str">
        <f t="shared" ref="CE20:CE37" si="18">IF(AND(AJ20="",D20&lt;&gt;0),"* No olvide digitar la Población SENAME (Digite CEROS si no tiene). ",IF(D20&lt;AJ20,"* La Población SENAME NO DEBE ser mayor al Total. ",""))</f>
        <v/>
      </c>
      <c r="CF20" s="31" t="str">
        <f t="shared" ref="CF20:CF37" si="19">IF(AND(AK20="",D20&lt;&gt;0),"* No olvide digitar la Población Migrante (Digite CEROS si no tiene). ",IF(D20&lt;AK20,"* La Población Migrante NO DEBE superar el Total. ",""))</f>
        <v/>
      </c>
      <c r="CG20" s="32">
        <f t="shared" ref="CG20:CG37" si="20">IF(AG20&gt;(AA20+AB20),1,0)</f>
        <v>0</v>
      </c>
      <c r="CH20" s="32">
        <f t="shared" ref="CH20:CH37" si="21">IF(D20&lt;AI20,1,0)</f>
        <v>0</v>
      </c>
      <c r="CI20" s="32">
        <f t="shared" ref="CI20:CI37" si="22">IF(AND(AE20="",D20&lt;&gt;0),1,IF(F20&lt;AE20,1,0))</f>
        <v>0</v>
      </c>
      <c r="CJ20" s="32">
        <f t="shared" ref="CJ20:CJ37" si="23">IF(AND(AF20="",D20&lt;&gt;0),1,IF(D20&lt;AF20,1,0))</f>
        <v>0</v>
      </c>
      <c r="CK20" s="32">
        <f t="shared" ref="CK20:CK37" si="24">IF(AND(AJ20="",D20&lt;&gt;0),1,IF(D20&lt;AJ20,1,0))</f>
        <v>0</v>
      </c>
      <c r="CL20" s="32">
        <f t="shared" ref="CL20:CL37" si="25">IF(AND(AK20="",D20&lt;&gt;0),1,IF(D20&lt;AK20,1,0))</f>
        <v>0</v>
      </c>
      <c r="CZ20" s="4"/>
      <c r="DA20" s="4"/>
      <c r="DN20" s="2"/>
    </row>
    <row r="21" spans="1:118" ht="16.149999999999999" customHeight="1" x14ac:dyDescent="0.2">
      <c r="A21" s="1056"/>
      <c r="B21" s="1057"/>
      <c r="C21" s="1058"/>
      <c r="D21" s="75"/>
      <c r="E21" s="76"/>
      <c r="F21" s="77"/>
      <c r="G21" s="75"/>
      <c r="H21" s="78"/>
      <c r="I21" s="75"/>
      <c r="J21" s="79"/>
      <c r="K21" s="75"/>
      <c r="L21" s="79"/>
      <c r="M21" s="75"/>
      <c r="N21" s="79"/>
      <c r="O21" s="75"/>
      <c r="P21" s="79"/>
      <c r="Q21" s="75"/>
      <c r="R21" s="79"/>
      <c r="S21" s="75"/>
      <c r="T21" s="79"/>
      <c r="U21" s="75"/>
      <c r="V21" s="79"/>
      <c r="W21" s="75"/>
      <c r="X21" s="79"/>
      <c r="Y21" s="75"/>
      <c r="Z21" s="79"/>
      <c r="AA21" s="75"/>
      <c r="AB21" s="79"/>
      <c r="AC21" s="75"/>
      <c r="AD21" s="79"/>
      <c r="AE21" s="75"/>
      <c r="AF21" s="79"/>
      <c r="AG21" s="75"/>
      <c r="AH21" s="79"/>
      <c r="AI21" s="75"/>
      <c r="AJ21" s="75"/>
      <c r="AK21" s="75"/>
      <c r="AL21" s="66" t="str">
        <f t="shared" si="14"/>
        <v/>
      </c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4"/>
      <c r="BU21" s="4"/>
      <c r="BV21" s="4"/>
      <c r="BW21" s="81"/>
      <c r="BX21" s="81"/>
      <c r="BY21" s="81"/>
      <c r="CA21" s="31" t="str">
        <f t="shared" si="13"/>
        <v/>
      </c>
      <c r="CB21" s="31" t="str">
        <f t="shared" si="15"/>
        <v/>
      </c>
      <c r="CC21" s="31" t="str">
        <f t="shared" si="16"/>
        <v/>
      </c>
      <c r="CD21" s="31" t="str">
        <f t="shared" si="17"/>
        <v/>
      </c>
      <c r="CE21" s="31" t="str">
        <f t="shared" si="18"/>
        <v/>
      </c>
      <c r="CF21" s="31" t="str">
        <f t="shared" si="19"/>
        <v/>
      </c>
      <c r="CG21" s="32">
        <f t="shared" si="20"/>
        <v>0</v>
      </c>
      <c r="CH21" s="32">
        <f t="shared" si="21"/>
        <v>0</v>
      </c>
      <c r="CI21" s="32">
        <f t="shared" si="22"/>
        <v>0</v>
      </c>
      <c r="CJ21" s="32">
        <f t="shared" si="23"/>
        <v>0</v>
      </c>
      <c r="CK21" s="32">
        <f t="shared" si="24"/>
        <v>0</v>
      </c>
      <c r="CL21" s="32">
        <f t="shared" si="25"/>
        <v>0</v>
      </c>
      <c r="CM21" s="82"/>
      <c r="CN21" s="82"/>
      <c r="CO21" s="82"/>
      <c r="CZ21" s="4"/>
      <c r="DA21" s="4"/>
      <c r="DN21" s="2"/>
    </row>
    <row r="22" spans="1:118" ht="16.149999999999999" customHeight="1" x14ac:dyDescent="0.2">
      <c r="A22" s="879" t="s">
        <v>37</v>
      </c>
      <c r="B22" s="880"/>
      <c r="C22" s="881"/>
      <c r="D22" s="59">
        <f t="shared" si="12"/>
        <v>0</v>
      </c>
      <c r="E22" s="60">
        <f t="shared" ref="E22:E29" si="26">SUM(G22+I22+K22+M22+O22+Q22+S22+U22+W22+Y22+AA22+AC22)</f>
        <v>0</v>
      </c>
      <c r="F22" s="61">
        <f t="shared" ref="F22:F29" si="27">SUM(H22+J22+L22+N22+P22+R22+T22+V22+X22+Z22+AB22+AD22)</f>
        <v>0</v>
      </c>
      <c r="G22" s="24"/>
      <c r="H22" s="62"/>
      <c r="I22" s="24"/>
      <c r="J22" s="63"/>
      <c r="K22" s="24"/>
      <c r="L22" s="62"/>
      <c r="M22" s="24"/>
      <c r="N22" s="62"/>
      <c r="O22" s="24"/>
      <c r="P22" s="63"/>
      <c r="Q22" s="24"/>
      <c r="R22" s="62"/>
      <c r="S22" s="24"/>
      <c r="T22" s="63"/>
      <c r="U22" s="24"/>
      <c r="V22" s="62"/>
      <c r="W22" s="24"/>
      <c r="X22" s="62"/>
      <c r="Y22" s="24"/>
      <c r="Z22" s="62"/>
      <c r="AA22" s="24"/>
      <c r="AB22" s="62"/>
      <c r="AC22" s="24"/>
      <c r="AD22" s="64"/>
      <c r="AE22" s="62"/>
      <c r="AF22" s="65"/>
      <c r="AG22" s="65"/>
      <c r="AH22" s="65"/>
      <c r="AI22" s="65"/>
      <c r="AJ22" s="65"/>
      <c r="AK22" s="65"/>
      <c r="AL22" s="66" t="str">
        <f t="shared" si="14"/>
        <v/>
      </c>
      <c r="AM22" s="30"/>
      <c r="AN22" s="30"/>
      <c r="AO22" s="30"/>
      <c r="AP22" s="30"/>
      <c r="AQ22" s="30"/>
      <c r="AR22" s="30"/>
      <c r="AS22" s="30"/>
      <c r="AT22" s="30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4"/>
      <c r="BU22" s="4"/>
      <c r="BV22" s="4"/>
      <c r="BW22" s="4"/>
      <c r="CA22" s="31" t="str">
        <f t="shared" si="13"/>
        <v/>
      </c>
      <c r="CB22" s="31" t="str">
        <f t="shared" si="15"/>
        <v/>
      </c>
      <c r="CC22" s="31" t="str">
        <f t="shared" si="16"/>
        <v/>
      </c>
      <c r="CD22" s="31" t="str">
        <f t="shared" si="17"/>
        <v/>
      </c>
      <c r="CE22" s="31" t="str">
        <f t="shared" si="18"/>
        <v/>
      </c>
      <c r="CF22" s="31" t="str">
        <f t="shared" si="19"/>
        <v/>
      </c>
      <c r="CG22" s="32">
        <f t="shared" si="20"/>
        <v>0</v>
      </c>
      <c r="CH22" s="32">
        <f t="shared" si="21"/>
        <v>0</v>
      </c>
      <c r="CI22" s="32">
        <f t="shared" si="22"/>
        <v>0</v>
      </c>
      <c r="CJ22" s="32">
        <f t="shared" si="23"/>
        <v>0</v>
      </c>
      <c r="CK22" s="32">
        <f t="shared" si="24"/>
        <v>0</v>
      </c>
      <c r="CL22" s="32">
        <f t="shared" si="25"/>
        <v>0</v>
      </c>
      <c r="CZ22" s="4"/>
      <c r="DA22" s="4"/>
      <c r="DN22" s="2"/>
    </row>
    <row r="23" spans="1:118" ht="16.149999999999999" customHeight="1" x14ac:dyDescent="0.2">
      <c r="A23" s="882" t="s">
        <v>38</v>
      </c>
      <c r="B23" s="883"/>
      <c r="C23" s="884"/>
      <c r="D23" s="83">
        <f t="shared" si="12"/>
        <v>6</v>
      </c>
      <c r="E23" s="84">
        <f>SUM(G23+I23+K23+M23+O23+Q23+S23+U23+W23+Y23+AA23+AC23)</f>
        <v>5</v>
      </c>
      <c r="F23" s="85">
        <f t="shared" si="27"/>
        <v>1</v>
      </c>
      <c r="G23" s="33">
        <v>0</v>
      </c>
      <c r="H23" s="34">
        <v>0</v>
      </c>
      <c r="I23" s="33">
        <v>0</v>
      </c>
      <c r="J23" s="86">
        <v>0</v>
      </c>
      <c r="K23" s="33">
        <v>0</v>
      </c>
      <c r="L23" s="34">
        <v>0</v>
      </c>
      <c r="M23" s="33">
        <v>0</v>
      </c>
      <c r="N23" s="34">
        <v>0</v>
      </c>
      <c r="O23" s="33">
        <v>0</v>
      </c>
      <c r="P23" s="86">
        <v>0</v>
      </c>
      <c r="Q23" s="33">
        <v>0</v>
      </c>
      <c r="R23" s="34">
        <v>0</v>
      </c>
      <c r="S23" s="33">
        <v>0</v>
      </c>
      <c r="T23" s="86">
        <v>0</v>
      </c>
      <c r="U23" s="33">
        <v>1</v>
      </c>
      <c r="V23" s="34">
        <v>0</v>
      </c>
      <c r="W23" s="33">
        <v>2</v>
      </c>
      <c r="X23" s="34">
        <v>1</v>
      </c>
      <c r="Y23" s="33">
        <v>2</v>
      </c>
      <c r="Z23" s="34">
        <v>0</v>
      </c>
      <c r="AA23" s="33">
        <v>0</v>
      </c>
      <c r="AB23" s="34">
        <v>0</v>
      </c>
      <c r="AC23" s="33">
        <v>0</v>
      </c>
      <c r="AD23" s="87">
        <v>0</v>
      </c>
      <c r="AE23" s="34">
        <v>0</v>
      </c>
      <c r="AF23" s="88">
        <v>6</v>
      </c>
      <c r="AG23" s="88"/>
      <c r="AH23" s="88"/>
      <c r="AI23" s="88"/>
      <c r="AJ23" s="88">
        <v>0</v>
      </c>
      <c r="AK23" s="88">
        <v>0</v>
      </c>
      <c r="AL23" s="66" t="str">
        <f t="shared" si="14"/>
        <v/>
      </c>
      <c r="AM23" s="30"/>
      <c r="AN23" s="30"/>
      <c r="AO23" s="30"/>
      <c r="AP23" s="30"/>
      <c r="AQ23" s="30"/>
      <c r="AR23" s="30"/>
      <c r="AS23" s="30"/>
      <c r="AT23" s="30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4"/>
      <c r="BU23" s="4"/>
      <c r="BV23" s="4"/>
      <c r="BW23" s="4"/>
      <c r="CA23" s="31" t="str">
        <f t="shared" si="13"/>
        <v/>
      </c>
      <c r="CB23" s="31" t="str">
        <f t="shared" si="15"/>
        <v/>
      </c>
      <c r="CC23" s="31" t="str">
        <f t="shared" si="16"/>
        <v/>
      </c>
      <c r="CD23" s="31" t="str">
        <f t="shared" si="17"/>
        <v/>
      </c>
      <c r="CE23" s="31" t="str">
        <f t="shared" si="18"/>
        <v/>
      </c>
      <c r="CF23" s="31" t="str">
        <f t="shared" si="19"/>
        <v/>
      </c>
      <c r="CG23" s="32">
        <f t="shared" si="20"/>
        <v>0</v>
      </c>
      <c r="CH23" s="32">
        <f t="shared" si="21"/>
        <v>0</v>
      </c>
      <c r="CI23" s="32">
        <f t="shared" si="22"/>
        <v>0</v>
      </c>
      <c r="CJ23" s="32">
        <f t="shared" si="23"/>
        <v>0</v>
      </c>
      <c r="CK23" s="32">
        <f t="shared" si="24"/>
        <v>0</v>
      </c>
      <c r="CL23" s="32">
        <f t="shared" si="25"/>
        <v>0</v>
      </c>
      <c r="CZ23" s="4"/>
      <c r="DA23" s="4"/>
      <c r="DN23" s="2"/>
    </row>
    <row r="24" spans="1:118" ht="16.149999999999999" customHeight="1" x14ac:dyDescent="0.2">
      <c r="A24" s="882" t="s">
        <v>39</v>
      </c>
      <c r="B24" s="883"/>
      <c r="C24" s="884"/>
      <c r="D24" s="83">
        <f t="shared" si="12"/>
        <v>2</v>
      </c>
      <c r="E24" s="84">
        <f t="shared" si="26"/>
        <v>1</v>
      </c>
      <c r="F24" s="85">
        <f t="shared" si="27"/>
        <v>1</v>
      </c>
      <c r="G24" s="33">
        <v>0</v>
      </c>
      <c r="H24" s="34">
        <v>0</v>
      </c>
      <c r="I24" s="33">
        <v>0</v>
      </c>
      <c r="J24" s="86">
        <v>0</v>
      </c>
      <c r="K24" s="33">
        <v>0</v>
      </c>
      <c r="L24" s="34">
        <v>0</v>
      </c>
      <c r="M24" s="33">
        <v>0</v>
      </c>
      <c r="N24" s="34">
        <v>0</v>
      </c>
      <c r="O24" s="33">
        <v>0</v>
      </c>
      <c r="P24" s="86">
        <v>0</v>
      </c>
      <c r="Q24" s="33">
        <v>0</v>
      </c>
      <c r="R24" s="34">
        <v>0</v>
      </c>
      <c r="S24" s="33">
        <v>0</v>
      </c>
      <c r="T24" s="86">
        <v>0</v>
      </c>
      <c r="U24" s="33">
        <v>1</v>
      </c>
      <c r="V24" s="34">
        <v>0</v>
      </c>
      <c r="W24" s="33">
        <v>0</v>
      </c>
      <c r="X24" s="34">
        <v>1</v>
      </c>
      <c r="Y24" s="33">
        <v>0</v>
      </c>
      <c r="Z24" s="34">
        <v>0</v>
      </c>
      <c r="AA24" s="33">
        <v>0</v>
      </c>
      <c r="AB24" s="34">
        <v>0</v>
      </c>
      <c r="AC24" s="33">
        <v>0</v>
      </c>
      <c r="AD24" s="87">
        <v>0</v>
      </c>
      <c r="AE24" s="34">
        <v>0</v>
      </c>
      <c r="AF24" s="88">
        <v>2</v>
      </c>
      <c r="AG24" s="88"/>
      <c r="AH24" s="88"/>
      <c r="AI24" s="88"/>
      <c r="AJ24" s="88">
        <v>0</v>
      </c>
      <c r="AK24" s="88">
        <v>0</v>
      </c>
      <c r="AL24" s="66" t="str">
        <f t="shared" si="14"/>
        <v/>
      </c>
      <c r="AM24" s="30"/>
      <c r="AN24" s="30"/>
      <c r="AO24" s="30"/>
      <c r="AP24" s="30"/>
      <c r="AQ24" s="30"/>
      <c r="AR24" s="30"/>
      <c r="AS24" s="30"/>
      <c r="AT24" s="30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4"/>
      <c r="BU24" s="4"/>
      <c r="BV24" s="4"/>
      <c r="BW24" s="4"/>
      <c r="CA24" s="31" t="str">
        <f t="shared" si="13"/>
        <v/>
      </c>
      <c r="CB24" s="31" t="str">
        <f t="shared" si="15"/>
        <v/>
      </c>
      <c r="CC24" s="31" t="str">
        <f t="shared" si="16"/>
        <v/>
      </c>
      <c r="CD24" s="31" t="str">
        <f t="shared" si="17"/>
        <v/>
      </c>
      <c r="CE24" s="31" t="str">
        <f t="shared" si="18"/>
        <v/>
      </c>
      <c r="CF24" s="31" t="str">
        <f t="shared" si="19"/>
        <v/>
      </c>
      <c r="CG24" s="32">
        <f t="shared" si="20"/>
        <v>0</v>
      </c>
      <c r="CH24" s="32">
        <f t="shared" si="21"/>
        <v>0</v>
      </c>
      <c r="CI24" s="32">
        <f t="shared" si="22"/>
        <v>0</v>
      </c>
      <c r="CJ24" s="32">
        <f t="shared" si="23"/>
        <v>0</v>
      </c>
      <c r="CK24" s="32">
        <f t="shared" si="24"/>
        <v>0</v>
      </c>
      <c r="CL24" s="32">
        <f t="shared" si="25"/>
        <v>0</v>
      </c>
      <c r="CZ24" s="4"/>
      <c r="DA24" s="4"/>
      <c r="DN24" s="2"/>
    </row>
    <row r="25" spans="1:118" ht="16.149999999999999" customHeight="1" x14ac:dyDescent="0.2">
      <c r="A25" s="882" t="s">
        <v>40</v>
      </c>
      <c r="B25" s="883"/>
      <c r="C25" s="884"/>
      <c r="D25" s="83">
        <f t="shared" si="12"/>
        <v>14</v>
      </c>
      <c r="E25" s="84">
        <f t="shared" si="26"/>
        <v>5</v>
      </c>
      <c r="F25" s="85">
        <f t="shared" si="27"/>
        <v>9</v>
      </c>
      <c r="G25" s="33">
        <v>0</v>
      </c>
      <c r="H25" s="34">
        <v>0</v>
      </c>
      <c r="I25" s="33">
        <v>0</v>
      </c>
      <c r="J25" s="86">
        <v>0</v>
      </c>
      <c r="K25" s="33">
        <v>0</v>
      </c>
      <c r="L25" s="34">
        <v>0</v>
      </c>
      <c r="M25" s="33">
        <v>0</v>
      </c>
      <c r="N25" s="34">
        <v>0</v>
      </c>
      <c r="O25" s="33">
        <v>0</v>
      </c>
      <c r="P25" s="86">
        <v>0</v>
      </c>
      <c r="Q25" s="33">
        <v>0</v>
      </c>
      <c r="R25" s="34">
        <v>0</v>
      </c>
      <c r="S25" s="33">
        <v>0</v>
      </c>
      <c r="T25" s="86">
        <v>0</v>
      </c>
      <c r="U25" s="33">
        <v>0</v>
      </c>
      <c r="V25" s="34">
        <v>0</v>
      </c>
      <c r="W25" s="33">
        <v>0</v>
      </c>
      <c r="X25" s="34">
        <v>0</v>
      </c>
      <c r="Y25" s="33">
        <v>0</v>
      </c>
      <c r="Z25" s="34">
        <v>0</v>
      </c>
      <c r="AA25" s="33">
        <v>5</v>
      </c>
      <c r="AB25" s="34">
        <v>9</v>
      </c>
      <c r="AC25" s="33">
        <v>0</v>
      </c>
      <c r="AD25" s="87">
        <v>0</v>
      </c>
      <c r="AE25" s="34">
        <v>0</v>
      </c>
      <c r="AF25" s="88">
        <v>14</v>
      </c>
      <c r="AG25" s="88"/>
      <c r="AH25" s="88"/>
      <c r="AI25" s="88"/>
      <c r="AJ25" s="88">
        <v>0</v>
      </c>
      <c r="AK25" s="88">
        <v>0</v>
      </c>
      <c r="AL25" s="66" t="str">
        <f t="shared" si="14"/>
        <v/>
      </c>
      <c r="AM25" s="30"/>
      <c r="AN25" s="30"/>
      <c r="AO25" s="30"/>
      <c r="AP25" s="30"/>
      <c r="AQ25" s="30"/>
      <c r="AR25" s="30"/>
      <c r="AS25" s="30"/>
      <c r="AT25" s="30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4"/>
      <c r="BU25" s="4"/>
      <c r="BV25" s="4"/>
      <c r="BW25" s="4"/>
      <c r="CA25" s="31" t="str">
        <f t="shared" si="13"/>
        <v/>
      </c>
      <c r="CB25" s="31" t="str">
        <f t="shared" si="15"/>
        <v/>
      </c>
      <c r="CC25" s="31" t="str">
        <f t="shared" si="16"/>
        <v/>
      </c>
      <c r="CD25" s="31" t="str">
        <f t="shared" si="17"/>
        <v/>
      </c>
      <c r="CE25" s="31" t="str">
        <f t="shared" si="18"/>
        <v/>
      </c>
      <c r="CF25" s="31" t="str">
        <f t="shared" si="19"/>
        <v/>
      </c>
      <c r="CG25" s="32">
        <f t="shared" si="20"/>
        <v>0</v>
      </c>
      <c r="CH25" s="32">
        <f t="shared" si="21"/>
        <v>0</v>
      </c>
      <c r="CI25" s="32">
        <f t="shared" si="22"/>
        <v>0</v>
      </c>
      <c r="CJ25" s="32">
        <f t="shared" si="23"/>
        <v>0</v>
      </c>
      <c r="CK25" s="32">
        <f t="shared" si="24"/>
        <v>0</v>
      </c>
      <c r="CL25" s="32">
        <f t="shared" si="25"/>
        <v>0</v>
      </c>
      <c r="CZ25" s="4"/>
      <c r="DA25" s="4"/>
      <c r="DN25" s="2"/>
    </row>
    <row r="26" spans="1:118" ht="16.149999999999999" customHeight="1" x14ac:dyDescent="0.2">
      <c r="A26" s="882" t="s">
        <v>41</v>
      </c>
      <c r="B26" s="883"/>
      <c r="C26" s="884"/>
      <c r="D26" s="83">
        <f t="shared" si="12"/>
        <v>0</v>
      </c>
      <c r="E26" s="84">
        <f t="shared" si="26"/>
        <v>0</v>
      </c>
      <c r="F26" s="85">
        <f t="shared" si="27"/>
        <v>0</v>
      </c>
      <c r="G26" s="33"/>
      <c r="H26" s="34"/>
      <c r="I26" s="33"/>
      <c r="J26" s="86"/>
      <c r="K26" s="33"/>
      <c r="L26" s="34"/>
      <c r="M26" s="33"/>
      <c r="N26" s="34"/>
      <c r="O26" s="33"/>
      <c r="P26" s="86"/>
      <c r="Q26" s="33"/>
      <c r="R26" s="34"/>
      <c r="S26" s="33"/>
      <c r="T26" s="86"/>
      <c r="U26" s="33"/>
      <c r="V26" s="34"/>
      <c r="W26" s="33"/>
      <c r="X26" s="34"/>
      <c r="Y26" s="33"/>
      <c r="Z26" s="34"/>
      <c r="AA26" s="33"/>
      <c r="AB26" s="34"/>
      <c r="AC26" s="33"/>
      <c r="AD26" s="87"/>
      <c r="AE26" s="34"/>
      <c r="AF26" s="88"/>
      <c r="AG26" s="88"/>
      <c r="AH26" s="88"/>
      <c r="AI26" s="88"/>
      <c r="AJ26" s="88"/>
      <c r="AK26" s="88"/>
      <c r="AL26" s="66" t="str">
        <f t="shared" si="14"/>
        <v/>
      </c>
      <c r="AM26" s="30"/>
      <c r="AN26" s="30"/>
      <c r="AO26" s="30"/>
      <c r="AP26" s="30"/>
      <c r="AQ26" s="30"/>
      <c r="AR26" s="30"/>
      <c r="AS26" s="30"/>
      <c r="AT26" s="30"/>
      <c r="AU26" s="8"/>
      <c r="AV26" s="8"/>
      <c r="AW26" s="8"/>
      <c r="AX26" s="8"/>
      <c r="BT26" s="3"/>
      <c r="BU26" s="3"/>
      <c r="BV26" s="3"/>
      <c r="BW26" s="4"/>
      <c r="CA26" s="31" t="str">
        <f t="shared" si="13"/>
        <v/>
      </c>
      <c r="CB26" s="31" t="str">
        <f t="shared" si="15"/>
        <v/>
      </c>
      <c r="CC26" s="31" t="str">
        <f t="shared" si="16"/>
        <v/>
      </c>
      <c r="CD26" s="31" t="str">
        <f t="shared" si="17"/>
        <v/>
      </c>
      <c r="CE26" s="31" t="str">
        <f t="shared" si="18"/>
        <v/>
      </c>
      <c r="CF26" s="31" t="str">
        <f t="shared" si="19"/>
        <v/>
      </c>
      <c r="CG26" s="32">
        <f t="shared" si="20"/>
        <v>0</v>
      </c>
      <c r="CH26" s="32">
        <f t="shared" si="21"/>
        <v>0</v>
      </c>
      <c r="CI26" s="32">
        <f t="shared" si="22"/>
        <v>0</v>
      </c>
      <c r="CJ26" s="32">
        <f t="shared" si="23"/>
        <v>0</v>
      </c>
      <c r="CK26" s="32">
        <f t="shared" si="24"/>
        <v>0</v>
      </c>
      <c r="CL26" s="32">
        <f t="shared" si="25"/>
        <v>0</v>
      </c>
      <c r="CZ26" s="3"/>
      <c r="DN26" s="2"/>
    </row>
    <row r="27" spans="1:118" ht="16.149999999999999" customHeight="1" x14ac:dyDescent="0.2">
      <c r="A27" s="1007" t="s">
        <v>42</v>
      </c>
      <c r="B27" s="1008"/>
      <c r="C27" s="1009"/>
      <c r="D27" s="83">
        <f t="shared" si="12"/>
        <v>0</v>
      </c>
      <c r="E27" s="84">
        <f t="shared" si="26"/>
        <v>0</v>
      </c>
      <c r="F27" s="85">
        <f t="shared" si="27"/>
        <v>0</v>
      </c>
      <c r="G27" s="33"/>
      <c r="H27" s="34"/>
      <c r="I27" s="33"/>
      <c r="J27" s="86"/>
      <c r="K27" s="33"/>
      <c r="L27" s="34"/>
      <c r="M27" s="33"/>
      <c r="N27" s="34"/>
      <c r="O27" s="33"/>
      <c r="P27" s="86"/>
      <c r="Q27" s="33"/>
      <c r="R27" s="34"/>
      <c r="S27" s="33"/>
      <c r="T27" s="86"/>
      <c r="U27" s="33"/>
      <c r="V27" s="34"/>
      <c r="W27" s="33"/>
      <c r="X27" s="34"/>
      <c r="Y27" s="33"/>
      <c r="Z27" s="34"/>
      <c r="AA27" s="33"/>
      <c r="AB27" s="34"/>
      <c r="AC27" s="33"/>
      <c r="AD27" s="87"/>
      <c r="AE27" s="34"/>
      <c r="AF27" s="88"/>
      <c r="AG27" s="88"/>
      <c r="AH27" s="88"/>
      <c r="AI27" s="88"/>
      <c r="AJ27" s="88"/>
      <c r="AK27" s="88"/>
      <c r="AL27" s="66" t="str">
        <f t="shared" si="14"/>
        <v/>
      </c>
      <c r="AM27" s="30"/>
      <c r="AN27" s="30"/>
      <c r="AO27" s="30"/>
      <c r="AP27" s="30"/>
      <c r="AQ27" s="30"/>
      <c r="AR27" s="30"/>
      <c r="AS27" s="30"/>
      <c r="AT27" s="30"/>
      <c r="AU27" s="8"/>
      <c r="AV27" s="8"/>
      <c r="AW27" s="8"/>
      <c r="AX27" s="8"/>
      <c r="BT27" s="3"/>
      <c r="BU27" s="3"/>
      <c r="BV27" s="3"/>
      <c r="BW27" s="4"/>
      <c r="CA27" s="31" t="str">
        <f t="shared" si="13"/>
        <v/>
      </c>
      <c r="CB27" s="31" t="str">
        <f t="shared" si="15"/>
        <v/>
      </c>
      <c r="CC27" s="31" t="str">
        <f t="shared" si="16"/>
        <v/>
      </c>
      <c r="CD27" s="31" t="str">
        <f t="shared" si="17"/>
        <v/>
      </c>
      <c r="CE27" s="31" t="str">
        <f t="shared" si="18"/>
        <v/>
      </c>
      <c r="CF27" s="31" t="str">
        <f t="shared" si="19"/>
        <v/>
      </c>
      <c r="CG27" s="32">
        <f t="shared" si="20"/>
        <v>0</v>
      </c>
      <c r="CH27" s="32">
        <f t="shared" si="21"/>
        <v>0</v>
      </c>
      <c r="CI27" s="32">
        <f t="shared" si="22"/>
        <v>0</v>
      </c>
      <c r="CJ27" s="32">
        <f t="shared" si="23"/>
        <v>0</v>
      </c>
      <c r="CK27" s="32">
        <f t="shared" si="24"/>
        <v>0</v>
      </c>
      <c r="CL27" s="32">
        <f t="shared" si="25"/>
        <v>0</v>
      </c>
      <c r="CZ27" s="3"/>
      <c r="DN27" s="2"/>
    </row>
    <row r="28" spans="1:118" ht="16.149999999999999" customHeight="1" x14ac:dyDescent="0.2">
      <c r="A28" s="879" t="s">
        <v>43</v>
      </c>
      <c r="B28" s="880"/>
      <c r="C28" s="881"/>
      <c r="D28" s="89">
        <f t="shared" si="12"/>
        <v>8</v>
      </c>
      <c r="E28" s="90">
        <f t="shared" si="26"/>
        <v>5</v>
      </c>
      <c r="F28" s="91">
        <f t="shared" si="27"/>
        <v>3</v>
      </c>
      <c r="G28" s="24">
        <v>0</v>
      </c>
      <c r="H28" s="62">
        <v>0</v>
      </c>
      <c r="I28" s="24">
        <v>0</v>
      </c>
      <c r="J28" s="63">
        <v>0</v>
      </c>
      <c r="K28" s="24">
        <v>0</v>
      </c>
      <c r="L28" s="62">
        <v>0</v>
      </c>
      <c r="M28" s="24">
        <v>0</v>
      </c>
      <c r="N28" s="62">
        <v>0</v>
      </c>
      <c r="O28" s="24">
        <v>0</v>
      </c>
      <c r="P28" s="63">
        <v>0</v>
      </c>
      <c r="Q28" s="24">
        <v>0</v>
      </c>
      <c r="R28" s="62">
        <v>0</v>
      </c>
      <c r="S28" s="24">
        <v>2</v>
      </c>
      <c r="T28" s="63">
        <v>0</v>
      </c>
      <c r="U28" s="24">
        <v>0</v>
      </c>
      <c r="V28" s="62">
        <v>0</v>
      </c>
      <c r="W28" s="24">
        <v>0</v>
      </c>
      <c r="X28" s="62">
        <v>2</v>
      </c>
      <c r="Y28" s="24">
        <v>0</v>
      </c>
      <c r="Z28" s="62">
        <v>0</v>
      </c>
      <c r="AA28" s="24">
        <v>3</v>
      </c>
      <c r="AB28" s="62">
        <v>1</v>
      </c>
      <c r="AC28" s="24">
        <v>0</v>
      </c>
      <c r="AD28" s="64">
        <v>0</v>
      </c>
      <c r="AE28" s="62">
        <v>0</v>
      </c>
      <c r="AF28" s="65">
        <v>8</v>
      </c>
      <c r="AG28" s="92"/>
      <c r="AH28" s="92"/>
      <c r="AI28" s="92"/>
      <c r="AJ28" s="92">
        <v>0</v>
      </c>
      <c r="AK28" s="92">
        <v>0</v>
      </c>
      <c r="AL28" s="66" t="str">
        <f t="shared" si="14"/>
        <v/>
      </c>
      <c r="AM28" s="30"/>
      <c r="AN28" s="30"/>
      <c r="AO28" s="30"/>
      <c r="AP28" s="30"/>
      <c r="AQ28" s="30"/>
      <c r="AR28" s="30"/>
      <c r="AS28" s="30"/>
      <c r="AT28" s="30"/>
      <c r="AU28" s="8"/>
      <c r="AV28" s="8"/>
      <c r="AW28" s="8"/>
      <c r="AX28" s="8"/>
      <c r="BT28" s="3"/>
      <c r="BU28" s="3"/>
      <c r="BV28" s="3"/>
      <c r="BW28" s="4"/>
      <c r="CA28" s="31" t="str">
        <f t="shared" si="13"/>
        <v/>
      </c>
      <c r="CB28" s="31" t="str">
        <f t="shared" si="15"/>
        <v/>
      </c>
      <c r="CC28" s="31" t="str">
        <f t="shared" si="16"/>
        <v/>
      </c>
      <c r="CD28" s="31" t="str">
        <f t="shared" si="17"/>
        <v/>
      </c>
      <c r="CE28" s="31" t="str">
        <f t="shared" si="18"/>
        <v/>
      </c>
      <c r="CF28" s="31" t="str">
        <f t="shared" si="19"/>
        <v/>
      </c>
      <c r="CG28" s="32">
        <f t="shared" si="20"/>
        <v>0</v>
      </c>
      <c r="CH28" s="32">
        <f t="shared" si="21"/>
        <v>0</v>
      </c>
      <c r="CI28" s="32">
        <f t="shared" si="22"/>
        <v>0</v>
      </c>
      <c r="CJ28" s="32">
        <f t="shared" si="23"/>
        <v>0</v>
      </c>
      <c r="CK28" s="32">
        <f t="shared" si="24"/>
        <v>0</v>
      </c>
      <c r="CL28" s="32">
        <f t="shared" si="25"/>
        <v>0</v>
      </c>
      <c r="CZ28" s="3"/>
      <c r="DN28" s="2"/>
    </row>
    <row r="29" spans="1:118" ht="16.149999999999999" customHeight="1" x14ac:dyDescent="0.2">
      <c r="A29" s="882" t="s">
        <v>44</v>
      </c>
      <c r="B29" s="883"/>
      <c r="C29" s="884"/>
      <c r="D29" s="93">
        <f t="shared" si="12"/>
        <v>0</v>
      </c>
      <c r="E29" s="94">
        <f t="shared" si="26"/>
        <v>0</v>
      </c>
      <c r="F29" s="95">
        <f t="shared" si="27"/>
        <v>0</v>
      </c>
      <c r="G29" s="22"/>
      <c r="H29" s="23"/>
      <c r="I29" s="22"/>
      <c r="J29" s="96"/>
      <c r="K29" s="22"/>
      <c r="L29" s="23"/>
      <c r="M29" s="22"/>
      <c r="N29" s="23"/>
      <c r="O29" s="22"/>
      <c r="P29" s="96"/>
      <c r="Q29" s="22"/>
      <c r="R29" s="23"/>
      <c r="S29" s="22"/>
      <c r="T29" s="96"/>
      <c r="U29" s="22"/>
      <c r="V29" s="23"/>
      <c r="W29" s="22"/>
      <c r="X29" s="23"/>
      <c r="Y29" s="22"/>
      <c r="Z29" s="23"/>
      <c r="AA29" s="22"/>
      <c r="AB29" s="23"/>
      <c r="AC29" s="22"/>
      <c r="AD29" s="73"/>
      <c r="AE29" s="23"/>
      <c r="AF29" s="74"/>
      <c r="AG29" s="74"/>
      <c r="AH29" s="74"/>
      <c r="AI29" s="74"/>
      <c r="AJ29" s="74"/>
      <c r="AK29" s="74"/>
      <c r="AL29" s="66" t="str">
        <f t="shared" si="14"/>
        <v/>
      </c>
      <c r="AM29" s="30"/>
      <c r="AN29" s="30"/>
      <c r="AO29" s="30"/>
      <c r="AP29" s="30"/>
      <c r="AQ29" s="30"/>
      <c r="AR29" s="30"/>
      <c r="AS29" s="30"/>
      <c r="AT29" s="30"/>
      <c r="AU29" s="8"/>
      <c r="AV29" s="8"/>
      <c r="AW29" s="8"/>
      <c r="AX29" s="8"/>
      <c r="BT29" s="3"/>
      <c r="BU29" s="3"/>
      <c r="BV29" s="3"/>
      <c r="BW29" s="4"/>
      <c r="CA29" s="31" t="str">
        <f t="shared" si="13"/>
        <v/>
      </c>
      <c r="CB29" s="31" t="str">
        <f t="shared" si="15"/>
        <v/>
      </c>
      <c r="CC29" s="31" t="str">
        <f t="shared" si="16"/>
        <v/>
      </c>
      <c r="CD29" s="31" t="str">
        <f t="shared" si="17"/>
        <v/>
      </c>
      <c r="CE29" s="31" t="str">
        <f t="shared" si="18"/>
        <v/>
      </c>
      <c r="CF29" s="31" t="str">
        <f t="shared" si="19"/>
        <v/>
      </c>
      <c r="CG29" s="32">
        <f t="shared" si="20"/>
        <v>0</v>
      </c>
      <c r="CH29" s="32">
        <f t="shared" si="21"/>
        <v>0</v>
      </c>
      <c r="CI29" s="32">
        <f t="shared" si="22"/>
        <v>0</v>
      </c>
      <c r="CJ29" s="32">
        <f t="shared" si="23"/>
        <v>0</v>
      </c>
      <c r="CK29" s="32">
        <f t="shared" si="24"/>
        <v>0</v>
      </c>
      <c r="CL29" s="32">
        <f t="shared" si="25"/>
        <v>0</v>
      </c>
      <c r="CZ29" s="3"/>
      <c r="DN29" s="2"/>
    </row>
    <row r="30" spans="1:118" ht="16.149999999999999" customHeight="1" x14ac:dyDescent="0.2">
      <c r="A30" s="882" t="s">
        <v>45</v>
      </c>
      <c r="B30" s="883"/>
      <c r="C30" s="884"/>
      <c r="D30" s="83">
        <f t="shared" ref="D30:D37" si="28">SUM(E30+F30)</f>
        <v>0</v>
      </c>
      <c r="E30" s="84">
        <f t="shared" ref="E30:F33" si="29">SUM(G30+I30+K30+M30+O30+Q30+S30+U30+W30+Y30+AA30+AC30)</f>
        <v>0</v>
      </c>
      <c r="F30" s="85">
        <f t="shared" si="29"/>
        <v>0</v>
      </c>
      <c r="G30" s="33"/>
      <c r="H30" s="34"/>
      <c r="I30" s="33"/>
      <c r="J30" s="86"/>
      <c r="K30" s="33"/>
      <c r="L30" s="34"/>
      <c r="M30" s="33"/>
      <c r="N30" s="34"/>
      <c r="O30" s="33"/>
      <c r="P30" s="86"/>
      <c r="Q30" s="33"/>
      <c r="R30" s="34"/>
      <c r="S30" s="33"/>
      <c r="T30" s="86"/>
      <c r="U30" s="33"/>
      <c r="V30" s="34"/>
      <c r="W30" s="33"/>
      <c r="X30" s="34"/>
      <c r="Y30" s="33"/>
      <c r="Z30" s="34"/>
      <c r="AA30" s="33"/>
      <c r="AB30" s="34"/>
      <c r="AC30" s="33"/>
      <c r="AD30" s="87"/>
      <c r="AE30" s="34"/>
      <c r="AF30" s="88"/>
      <c r="AG30" s="97"/>
      <c r="AH30" s="97"/>
      <c r="AI30" s="97"/>
      <c r="AJ30" s="97"/>
      <c r="AK30" s="97"/>
      <c r="AL30" s="66" t="str">
        <f t="shared" si="14"/>
        <v/>
      </c>
      <c r="AM30" s="30"/>
      <c r="AN30" s="30"/>
      <c r="AO30" s="30"/>
      <c r="AP30" s="30"/>
      <c r="AQ30" s="30"/>
      <c r="AR30" s="30"/>
      <c r="AS30" s="30"/>
      <c r="AT30" s="30"/>
      <c r="AU30" s="8"/>
      <c r="AV30" s="8"/>
      <c r="AW30" s="8"/>
      <c r="AX30" s="8"/>
      <c r="BT30" s="3"/>
      <c r="BU30" s="3"/>
      <c r="BV30" s="3"/>
      <c r="BW30" s="4"/>
      <c r="CA30" s="31" t="str">
        <f t="shared" si="13"/>
        <v/>
      </c>
      <c r="CB30" s="31" t="str">
        <f t="shared" si="15"/>
        <v/>
      </c>
      <c r="CC30" s="31" t="str">
        <f t="shared" si="16"/>
        <v/>
      </c>
      <c r="CD30" s="31" t="str">
        <f t="shared" si="17"/>
        <v/>
      </c>
      <c r="CE30" s="31" t="str">
        <f t="shared" si="18"/>
        <v/>
      </c>
      <c r="CF30" s="31" t="str">
        <f t="shared" si="19"/>
        <v/>
      </c>
      <c r="CG30" s="32">
        <f t="shared" si="20"/>
        <v>0</v>
      </c>
      <c r="CH30" s="32">
        <f t="shared" si="21"/>
        <v>0</v>
      </c>
      <c r="CI30" s="32">
        <f t="shared" si="22"/>
        <v>0</v>
      </c>
      <c r="CJ30" s="32">
        <f t="shared" si="23"/>
        <v>0</v>
      </c>
      <c r="CK30" s="32">
        <f t="shared" si="24"/>
        <v>0</v>
      </c>
      <c r="CL30" s="32">
        <f t="shared" si="25"/>
        <v>0</v>
      </c>
      <c r="CZ30" s="3"/>
      <c r="DN30" s="2"/>
    </row>
    <row r="31" spans="1:118" ht="16.149999999999999" customHeight="1" x14ac:dyDescent="0.2">
      <c r="A31" s="882" t="s">
        <v>46</v>
      </c>
      <c r="B31" s="883"/>
      <c r="C31" s="884"/>
      <c r="D31" s="83">
        <f t="shared" si="28"/>
        <v>0</v>
      </c>
      <c r="E31" s="84">
        <f t="shared" si="29"/>
        <v>0</v>
      </c>
      <c r="F31" s="85">
        <f t="shared" si="29"/>
        <v>0</v>
      </c>
      <c r="G31" s="33"/>
      <c r="H31" s="34"/>
      <c r="I31" s="33"/>
      <c r="J31" s="86"/>
      <c r="K31" s="33"/>
      <c r="L31" s="34"/>
      <c r="M31" s="33"/>
      <c r="N31" s="34"/>
      <c r="O31" s="33"/>
      <c r="P31" s="86"/>
      <c r="Q31" s="33"/>
      <c r="R31" s="34"/>
      <c r="S31" s="33"/>
      <c r="T31" s="86"/>
      <c r="U31" s="33"/>
      <c r="V31" s="34"/>
      <c r="W31" s="33"/>
      <c r="X31" s="34"/>
      <c r="Y31" s="33"/>
      <c r="Z31" s="34"/>
      <c r="AA31" s="33"/>
      <c r="AB31" s="34"/>
      <c r="AC31" s="33"/>
      <c r="AD31" s="87"/>
      <c r="AE31" s="34"/>
      <c r="AF31" s="88"/>
      <c r="AG31" s="97"/>
      <c r="AH31" s="97"/>
      <c r="AI31" s="97"/>
      <c r="AJ31" s="97"/>
      <c r="AK31" s="97"/>
      <c r="AL31" s="66" t="str">
        <f t="shared" si="14"/>
        <v/>
      </c>
      <c r="AM31" s="30"/>
      <c r="AN31" s="30"/>
      <c r="AO31" s="30"/>
      <c r="AP31" s="30"/>
      <c r="AQ31" s="30"/>
      <c r="AR31" s="30"/>
      <c r="AS31" s="30"/>
      <c r="AT31" s="30"/>
      <c r="AU31" s="8"/>
      <c r="AV31" s="8"/>
      <c r="AW31" s="8"/>
      <c r="AX31" s="8"/>
      <c r="BT31" s="3"/>
      <c r="BU31" s="3"/>
      <c r="BV31" s="3"/>
      <c r="BW31" s="4"/>
      <c r="CA31" s="31" t="str">
        <f t="shared" si="13"/>
        <v/>
      </c>
      <c r="CB31" s="31" t="str">
        <f t="shared" si="15"/>
        <v/>
      </c>
      <c r="CC31" s="31" t="str">
        <f t="shared" si="16"/>
        <v/>
      </c>
      <c r="CD31" s="31" t="str">
        <f t="shared" si="17"/>
        <v/>
      </c>
      <c r="CE31" s="31" t="str">
        <f t="shared" si="18"/>
        <v/>
      </c>
      <c r="CF31" s="31" t="str">
        <f t="shared" si="19"/>
        <v/>
      </c>
      <c r="CG31" s="32">
        <f t="shared" si="20"/>
        <v>0</v>
      </c>
      <c r="CH31" s="32">
        <f t="shared" si="21"/>
        <v>0</v>
      </c>
      <c r="CI31" s="32">
        <f t="shared" si="22"/>
        <v>0</v>
      </c>
      <c r="CJ31" s="32">
        <f t="shared" si="23"/>
        <v>0</v>
      </c>
      <c r="CK31" s="32">
        <f t="shared" si="24"/>
        <v>0</v>
      </c>
      <c r="CL31" s="32">
        <f t="shared" si="25"/>
        <v>0</v>
      </c>
      <c r="CZ31" s="3"/>
      <c r="DN31" s="2"/>
    </row>
    <row r="32" spans="1:118" ht="16.149999999999999" customHeight="1" x14ac:dyDescent="0.2">
      <c r="A32" s="882" t="s">
        <v>47</v>
      </c>
      <c r="B32" s="883"/>
      <c r="C32" s="884"/>
      <c r="D32" s="83">
        <f t="shared" si="28"/>
        <v>0</v>
      </c>
      <c r="E32" s="84">
        <f t="shared" si="29"/>
        <v>0</v>
      </c>
      <c r="F32" s="85">
        <f t="shared" si="29"/>
        <v>0</v>
      </c>
      <c r="G32" s="33"/>
      <c r="H32" s="34"/>
      <c r="I32" s="33"/>
      <c r="J32" s="86"/>
      <c r="K32" s="33"/>
      <c r="L32" s="34"/>
      <c r="M32" s="33"/>
      <c r="N32" s="34"/>
      <c r="O32" s="33"/>
      <c r="P32" s="86"/>
      <c r="Q32" s="33"/>
      <c r="R32" s="34"/>
      <c r="S32" s="33"/>
      <c r="T32" s="86"/>
      <c r="U32" s="33"/>
      <c r="V32" s="34"/>
      <c r="W32" s="33"/>
      <c r="X32" s="34"/>
      <c r="Y32" s="33"/>
      <c r="Z32" s="34"/>
      <c r="AA32" s="33"/>
      <c r="AB32" s="34"/>
      <c r="AC32" s="33"/>
      <c r="AD32" s="87"/>
      <c r="AE32" s="34"/>
      <c r="AF32" s="88"/>
      <c r="AG32" s="97"/>
      <c r="AH32" s="97"/>
      <c r="AI32" s="97"/>
      <c r="AJ32" s="97"/>
      <c r="AK32" s="97"/>
      <c r="AL32" s="66" t="str">
        <f t="shared" si="14"/>
        <v/>
      </c>
      <c r="AM32" s="30"/>
      <c r="AN32" s="30"/>
      <c r="AO32" s="30"/>
      <c r="AP32" s="30"/>
      <c r="AQ32" s="30"/>
      <c r="AR32" s="30"/>
      <c r="AS32" s="30"/>
      <c r="AT32" s="30"/>
      <c r="AU32" s="8"/>
      <c r="AV32" s="8"/>
      <c r="AW32" s="8"/>
      <c r="AX32" s="8"/>
      <c r="BT32" s="3"/>
      <c r="BU32" s="3"/>
      <c r="BV32" s="3"/>
      <c r="BW32" s="4"/>
      <c r="CA32" s="31" t="str">
        <f t="shared" si="13"/>
        <v/>
      </c>
      <c r="CB32" s="31" t="str">
        <f t="shared" si="15"/>
        <v/>
      </c>
      <c r="CC32" s="31" t="str">
        <f t="shared" si="16"/>
        <v/>
      </c>
      <c r="CD32" s="31" t="str">
        <f t="shared" si="17"/>
        <v/>
      </c>
      <c r="CE32" s="31" t="str">
        <f t="shared" si="18"/>
        <v/>
      </c>
      <c r="CF32" s="31" t="str">
        <f t="shared" si="19"/>
        <v/>
      </c>
      <c r="CG32" s="32">
        <f t="shared" si="20"/>
        <v>0</v>
      </c>
      <c r="CH32" s="32">
        <f t="shared" si="21"/>
        <v>0</v>
      </c>
      <c r="CI32" s="32">
        <f t="shared" si="22"/>
        <v>0</v>
      </c>
      <c r="CJ32" s="32">
        <f t="shared" si="23"/>
        <v>0</v>
      </c>
      <c r="CK32" s="32">
        <f t="shared" si="24"/>
        <v>0</v>
      </c>
      <c r="CL32" s="32">
        <f t="shared" si="25"/>
        <v>0</v>
      </c>
      <c r="CZ32" s="3"/>
      <c r="DN32" s="2"/>
    </row>
    <row r="33" spans="1:118" ht="16.149999999999999" customHeight="1" x14ac:dyDescent="0.2">
      <c r="A33" s="882" t="s">
        <v>48</v>
      </c>
      <c r="B33" s="883"/>
      <c r="C33" s="884"/>
      <c r="D33" s="83">
        <f t="shared" si="28"/>
        <v>0</v>
      </c>
      <c r="E33" s="84">
        <f t="shared" si="29"/>
        <v>0</v>
      </c>
      <c r="F33" s="85">
        <f t="shared" si="29"/>
        <v>0</v>
      </c>
      <c r="G33" s="33"/>
      <c r="H33" s="34"/>
      <c r="I33" s="33"/>
      <c r="J33" s="86"/>
      <c r="K33" s="33"/>
      <c r="L33" s="34"/>
      <c r="M33" s="33"/>
      <c r="N33" s="34"/>
      <c r="O33" s="33"/>
      <c r="P33" s="86"/>
      <c r="Q33" s="33"/>
      <c r="R33" s="34"/>
      <c r="S33" s="33"/>
      <c r="T33" s="86"/>
      <c r="U33" s="33"/>
      <c r="V33" s="34"/>
      <c r="W33" s="33"/>
      <c r="X33" s="34"/>
      <c r="Y33" s="33"/>
      <c r="Z33" s="34"/>
      <c r="AA33" s="33"/>
      <c r="AB33" s="34"/>
      <c r="AC33" s="33"/>
      <c r="AD33" s="87"/>
      <c r="AE33" s="34"/>
      <c r="AF33" s="88"/>
      <c r="AG33" s="97"/>
      <c r="AH33" s="97"/>
      <c r="AI33" s="97"/>
      <c r="AJ33" s="97"/>
      <c r="AK33" s="97"/>
      <c r="AL33" s="66" t="str">
        <f t="shared" si="14"/>
        <v/>
      </c>
      <c r="AM33" s="30"/>
      <c r="AN33" s="30"/>
      <c r="AO33" s="30"/>
      <c r="AP33" s="30"/>
      <c r="AQ33" s="30"/>
      <c r="AR33" s="30"/>
      <c r="AS33" s="30"/>
      <c r="AT33" s="30"/>
      <c r="AU33" s="8"/>
      <c r="AV33" s="8"/>
      <c r="AW33" s="8"/>
      <c r="AX33" s="8"/>
      <c r="BT33" s="3"/>
      <c r="BU33" s="3"/>
      <c r="BV33" s="3"/>
      <c r="BW33" s="4"/>
      <c r="CA33" s="31" t="str">
        <f t="shared" si="13"/>
        <v/>
      </c>
      <c r="CB33" s="31" t="str">
        <f t="shared" si="15"/>
        <v/>
      </c>
      <c r="CC33" s="31" t="str">
        <f t="shared" si="16"/>
        <v/>
      </c>
      <c r="CD33" s="31" t="str">
        <f t="shared" si="17"/>
        <v/>
      </c>
      <c r="CE33" s="31" t="str">
        <f t="shared" si="18"/>
        <v/>
      </c>
      <c r="CF33" s="31" t="str">
        <f t="shared" si="19"/>
        <v/>
      </c>
      <c r="CG33" s="32">
        <f t="shared" si="20"/>
        <v>0</v>
      </c>
      <c r="CH33" s="32">
        <f t="shared" si="21"/>
        <v>0</v>
      </c>
      <c r="CI33" s="32">
        <f t="shared" si="22"/>
        <v>0</v>
      </c>
      <c r="CJ33" s="32">
        <f t="shared" si="23"/>
        <v>0</v>
      </c>
      <c r="CK33" s="32">
        <f t="shared" si="24"/>
        <v>0</v>
      </c>
      <c r="CL33" s="32">
        <f t="shared" si="25"/>
        <v>0</v>
      </c>
      <c r="CZ33" s="3"/>
      <c r="DN33" s="2"/>
    </row>
    <row r="34" spans="1:118" ht="16.149999999999999" customHeight="1" x14ac:dyDescent="0.2">
      <c r="A34" s="882" t="s">
        <v>49</v>
      </c>
      <c r="B34" s="883"/>
      <c r="C34" s="884"/>
      <c r="D34" s="83">
        <f t="shared" si="28"/>
        <v>0</v>
      </c>
      <c r="E34" s="84">
        <f>SUM(Q34+S34+U34+W34+Y34+AA34+AC34)</f>
        <v>0</v>
      </c>
      <c r="F34" s="85">
        <f>SUM(R34+T34+V34+X34+Z34+AB34+AD34)</f>
        <v>0</v>
      </c>
      <c r="G34" s="98"/>
      <c r="H34" s="99"/>
      <c r="I34" s="98"/>
      <c r="J34" s="100"/>
      <c r="K34" s="98"/>
      <c r="L34" s="100"/>
      <c r="M34" s="98"/>
      <c r="N34" s="100"/>
      <c r="O34" s="98"/>
      <c r="P34" s="100"/>
      <c r="Q34" s="33"/>
      <c r="R34" s="34"/>
      <c r="S34" s="33"/>
      <c r="T34" s="86"/>
      <c r="U34" s="33"/>
      <c r="V34" s="34"/>
      <c r="W34" s="33"/>
      <c r="X34" s="34"/>
      <c r="Y34" s="33"/>
      <c r="Z34" s="34"/>
      <c r="AA34" s="33"/>
      <c r="AB34" s="34"/>
      <c r="AC34" s="33"/>
      <c r="AD34" s="87"/>
      <c r="AE34" s="34"/>
      <c r="AF34" s="88"/>
      <c r="AG34" s="97"/>
      <c r="AH34" s="97"/>
      <c r="AI34" s="97"/>
      <c r="AJ34" s="97"/>
      <c r="AK34" s="97"/>
      <c r="AL34" s="66" t="str">
        <f t="shared" si="14"/>
        <v/>
      </c>
      <c r="AM34" s="30"/>
      <c r="AN34" s="30"/>
      <c r="AO34" s="30"/>
      <c r="AP34" s="30"/>
      <c r="AQ34" s="30"/>
      <c r="AR34" s="30"/>
      <c r="AS34" s="30"/>
      <c r="AT34" s="30"/>
      <c r="AU34" s="8"/>
      <c r="AV34" s="8"/>
      <c r="AW34" s="8"/>
      <c r="AX34" s="8"/>
      <c r="BT34" s="3"/>
      <c r="BU34" s="3"/>
      <c r="BV34" s="3"/>
      <c r="BW34" s="4"/>
      <c r="CA34" s="31" t="str">
        <f t="shared" si="13"/>
        <v/>
      </c>
      <c r="CB34" s="31" t="str">
        <f t="shared" si="15"/>
        <v/>
      </c>
      <c r="CC34" s="31" t="str">
        <f t="shared" si="16"/>
        <v/>
      </c>
      <c r="CD34" s="31" t="str">
        <f t="shared" si="17"/>
        <v/>
      </c>
      <c r="CE34" s="31" t="str">
        <f t="shared" si="18"/>
        <v/>
      </c>
      <c r="CF34" s="31" t="str">
        <f t="shared" si="19"/>
        <v/>
      </c>
      <c r="CG34" s="32">
        <f t="shared" si="20"/>
        <v>0</v>
      </c>
      <c r="CH34" s="32">
        <f t="shared" si="21"/>
        <v>0</v>
      </c>
      <c r="CI34" s="32">
        <f t="shared" si="22"/>
        <v>0</v>
      </c>
      <c r="CJ34" s="32">
        <f t="shared" si="23"/>
        <v>0</v>
      </c>
      <c r="CK34" s="32">
        <f t="shared" si="24"/>
        <v>0</v>
      </c>
      <c r="CL34" s="32">
        <f t="shared" si="25"/>
        <v>0</v>
      </c>
      <c r="CZ34" s="3"/>
      <c r="DN34" s="2"/>
    </row>
    <row r="35" spans="1:118" ht="16.149999999999999" customHeight="1" x14ac:dyDescent="0.2">
      <c r="A35" s="868"/>
      <c r="B35" s="869"/>
      <c r="C35" s="870"/>
      <c r="D35" s="101"/>
      <c r="E35" s="102"/>
      <c r="F35" s="103"/>
      <c r="G35" s="104"/>
      <c r="H35" s="105"/>
      <c r="I35" s="104"/>
      <c r="J35" s="106"/>
      <c r="K35" s="104"/>
      <c r="L35" s="105"/>
      <c r="M35" s="104"/>
      <c r="N35" s="105"/>
      <c r="O35" s="104"/>
      <c r="P35" s="106"/>
      <c r="Q35" s="104"/>
      <c r="R35" s="105"/>
      <c r="S35" s="104"/>
      <c r="T35" s="106"/>
      <c r="U35" s="104"/>
      <c r="V35" s="105"/>
      <c r="W35" s="104"/>
      <c r="X35" s="105"/>
      <c r="Y35" s="104"/>
      <c r="Z35" s="105"/>
      <c r="AA35" s="104"/>
      <c r="AB35" s="105"/>
      <c r="AC35" s="104"/>
      <c r="AD35" s="107"/>
      <c r="AE35" s="105"/>
      <c r="AF35" s="108"/>
      <c r="AG35" s="109"/>
      <c r="AH35" s="109"/>
      <c r="AI35" s="109"/>
      <c r="AJ35" s="109"/>
      <c r="AK35" s="109"/>
      <c r="AL35" s="66" t="str">
        <f t="shared" si="14"/>
        <v/>
      </c>
      <c r="AM35" s="30"/>
      <c r="AN35" s="30"/>
      <c r="AO35" s="30"/>
      <c r="AP35" s="30"/>
      <c r="AQ35" s="30"/>
      <c r="AR35" s="30"/>
      <c r="AS35" s="30"/>
      <c r="AT35" s="30"/>
      <c r="AU35" s="8"/>
      <c r="AV35" s="8"/>
      <c r="AW35" s="8"/>
      <c r="AX35" s="8"/>
      <c r="BT35" s="3"/>
      <c r="BU35" s="3"/>
      <c r="BV35" s="3"/>
      <c r="BW35" s="4"/>
      <c r="CA35" s="31" t="str">
        <f t="shared" si="13"/>
        <v/>
      </c>
      <c r="CB35" s="31" t="str">
        <f t="shared" si="15"/>
        <v/>
      </c>
      <c r="CC35" s="31" t="str">
        <f t="shared" si="16"/>
        <v/>
      </c>
      <c r="CD35" s="31" t="str">
        <f t="shared" si="17"/>
        <v/>
      </c>
      <c r="CE35" s="31" t="str">
        <f t="shared" si="18"/>
        <v/>
      </c>
      <c r="CF35" s="31" t="str">
        <f t="shared" si="19"/>
        <v/>
      </c>
      <c r="CG35" s="32">
        <f t="shared" si="20"/>
        <v>0</v>
      </c>
      <c r="CH35" s="32">
        <f t="shared" si="21"/>
        <v>0</v>
      </c>
      <c r="CI35" s="32">
        <f t="shared" si="22"/>
        <v>0</v>
      </c>
      <c r="CJ35" s="32">
        <f t="shared" si="23"/>
        <v>0</v>
      </c>
      <c r="CK35" s="32">
        <f t="shared" si="24"/>
        <v>0</v>
      </c>
      <c r="CL35" s="32">
        <f t="shared" si="25"/>
        <v>0</v>
      </c>
      <c r="CZ35" s="3"/>
      <c r="DN35" s="2"/>
    </row>
    <row r="36" spans="1:118" ht="16.149999999999999" customHeight="1" x14ac:dyDescent="0.2">
      <c r="A36" s="882" t="s">
        <v>50</v>
      </c>
      <c r="B36" s="883"/>
      <c r="C36" s="884"/>
      <c r="D36" s="83">
        <f t="shared" si="28"/>
        <v>0</v>
      </c>
      <c r="E36" s="84">
        <f t="shared" ref="E36:F37" si="30">SUM(G36+I36+K36+M36+O36+Q36+S36+U36+W36+Y36+AA36+AC36)</f>
        <v>0</v>
      </c>
      <c r="F36" s="85">
        <f t="shared" si="30"/>
        <v>0</v>
      </c>
      <c r="G36" s="33"/>
      <c r="H36" s="34"/>
      <c r="I36" s="33"/>
      <c r="J36" s="86"/>
      <c r="K36" s="33"/>
      <c r="L36" s="34"/>
      <c r="M36" s="33"/>
      <c r="N36" s="34"/>
      <c r="O36" s="33"/>
      <c r="P36" s="86"/>
      <c r="Q36" s="33"/>
      <c r="R36" s="34"/>
      <c r="S36" s="33"/>
      <c r="T36" s="86"/>
      <c r="U36" s="33"/>
      <c r="V36" s="34"/>
      <c r="W36" s="33"/>
      <c r="X36" s="34"/>
      <c r="Y36" s="33"/>
      <c r="Z36" s="34"/>
      <c r="AA36" s="33"/>
      <c r="AB36" s="34"/>
      <c r="AC36" s="33"/>
      <c r="AD36" s="87"/>
      <c r="AE36" s="34"/>
      <c r="AF36" s="88"/>
      <c r="AG36" s="97"/>
      <c r="AH36" s="97"/>
      <c r="AI36" s="97"/>
      <c r="AJ36" s="97"/>
      <c r="AK36" s="97"/>
      <c r="AL36" s="66" t="str">
        <f t="shared" si="14"/>
        <v/>
      </c>
      <c r="AM36" s="30"/>
      <c r="AN36" s="30"/>
      <c r="AO36" s="30"/>
      <c r="AP36" s="30"/>
      <c r="AQ36" s="30"/>
      <c r="AR36" s="30"/>
      <c r="AS36" s="30"/>
      <c r="AT36" s="30"/>
      <c r="AU36" s="8"/>
      <c r="AV36" s="8"/>
      <c r="AW36" s="8"/>
      <c r="AX36" s="8"/>
      <c r="BT36" s="3"/>
      <c r="BU36" s="3"/>
      <c r="BV36" s="3"/>
      <c r="BW36" s="4"/>
      <c r="CA36" s="31" t="str">
        <f t="shared" si="13"/>
        <v/>
      </c>
      <c r="CB36" s="31" t="str">
        <f t="shared" si="15"/>
        <v/>
      </c>
      <c r="CC36" s="31" t="str">
        <f t="shared" si="16"/>
        <v/>
      </c>
      <c r="CD36" s="31" t="str">
        <f t="shared" si="17"/>
        <v/>
      </c>
      <c r="CE36" s="31" t="str">
        <f t="shared" si="18"/>
        <v/>
      </c>
      <c r="CF36" s="31" t="str">
        <f t="shared" si="19"/>
        <v/>
      </c>
      <c r="CG36" s="32">
        <f t="shared" si="20"/>
        <v>0</v>
      </c>
      <c r="CH36" s="32">
        <f t="shared" si="21"/>
        <v>0</v>
      </c>
      <c r="CI36" s="32">
        <f t="shared" si="22"/>
        <v>0</v>
      </c>
      <c r="CJ36" s="32">
        <f t="shared" si="23"/>
        <v>0</v>
      </c>
      <c r="CK36" s="32">
        <f t="shared" si="24"/>
        <v>0</v>
      </c>
      <c r="CL36" s="32">
        <f t="shared" si="25"/>
        <v>0</v>
      </c>
      <c r="CZ36" s="3"/>
      <c r="DN36" s="2"/>
    </row>
    <row r="37" spans="1:118" ht="16.149999999999999" customHeight="1" x14ac:dyDescent="0.2">
      <c r="A37" s="1004" t="s">
        <v>51</v>
      </c>
      <c r="B37" s="1005"/>
      <c r="C37" s="1006"/>
      <c r="D37" s="110">
        <f t="shared" si="28"/>
        <v>583</v>
      </c>
      <c r="E37" s="111">
        <f t="shared" si="30"/>
        <v>209</v>
      </c>
      <c r="F37" s="112">
        <f t="shared" si="30"/>
        <v>374</v>
      </c>
      <c r="G37" s="113">
        <v>0</v>
      </c>
      <c r="H37" s="114">
        <v>0</v>
      </c>
      <c r="I37" s="115">
        <v>1</v>
      </c>
      <c r="J37" s="116">
        <v>0</v>
      </c>
      <c r="K37" s="113">
        <v>0</v>
      </c>
      <c r="L37" s="114">
        <v>0</v>
      </c>
      <c r="M37" s="113">
        <v>1</v>
      </c>
      <c r="N37" s="114">
        <v>5</v>
      </c>
      <c r="O37" s="113">
        <v>6</v>
      </c>
      <c r="P37" s="116">
        <v>7</v>
      </c>
      <c r="Q37" s="113">
        <v>11</v>
      </c>
      <c r="R37" s="114">
        <v>6</v>
      </c>
      <c r="S37" s="113">
        <v>8</v>
      </c>
      <c r="T37" s="116">
        <v>1</v>
      </c>
      <c r="U37" s="113">
        <v>6</v>
      </c>
      <c r="V37" s="114">
        <v>4</v>
      </c>
      <c r="W37" s="113">
        <v>20</v>
      </c>
      <c r="X37" s="114">
        <v>28</v>
      </c>
      <c r="Y37" s="113">
        <v>16</v>
      </c>
      <c r="Z37" s="114">
        <v>29</v>
      </c>
      <c r="AA37" s="113">
        <v>124</v>
      </c>
      <c r="AB37" s="114">
        <v>263</v>
      </c>
      <c r="AC37" s="113">
        <v>16</v>
      </c>
      <c r="AD37" s="117">
        <v>31</v>
      </c>
      <c r="AE37" s="114">
        <v>9</v>
      </c>
      <c r="AF37" s="114">
        <v>583</v>
      </c>
      <c r="AG37" s="114"/>
      <c r="AH37" s="114"/>
      <c r="AI37" s="114"/>
      <c r="AJ37" s="114">
        <v>0</v>
      </c>
      <c r="AK37" s="114">
        <v>0</v>
      </c>
      <c r="AL37" s="66" t="str">
        <f t="shared" si="14"/>
        <v/>
      </c>
      <c r="AM37" s="30"/>
      <c r="AN37" s="30"/>
      <c r="AO37" s="30"/>
      <c r="AP37" s="30"/>
      <c r="AQ37" s="30"/>
      <c r="AR37" s="30"/>
      <c r="AS37" s="30"/>
      <c r="AT37" s="30"/>
      <c r="AU37" s="8"/>
      <c r="AV37" s="8"/>
      <c r="AW37" s="8"/>
      <c r="AX37" s="8"/>
      <c r="BT37" s="3"/>
      <c r="BU37" s="3"/>
      <c r="BV37" s="3"/>
      <c r="BW37" s="4"/>
      <c r="CA37" s="31" t="str">
        <f t="shared" si="13"/>
        <v/>
      </c>
      <c r="CB37" s="31" t="str">
        <f t="shared" si="15"/>
        <v/>
      </c>
      <c r="CC37" s="31" t="str">
        <f t="shared" si="16"/>
        <v/>
      </c>
      <c r="CD37" s="31" t="str">
        <f t="shared" si="17"/>
        <v/>
      </c>
      <c r="CE37" s="31" t="str">
        <f t="shared" si="18"/>
        <v/>
      </c>
      <c r="CF37" s="31" t="str">
        <f t="shared" si="19"/>
        <v/>
      </c>
      <c r="CG37" s="32">
        <f t="shared" si="20"/>
        <v>0</v>
      </c>
      <c r="CH37" s="32">
        <f t="shared" si="21"/>
        <v>0</v>
      </c>
      <c r="CI37" s="32">
        <f t="shared" si="22"/>
        <v>0</v>
      </c>
      <c r="CJ37" s="32">
        <f t="shared" si="23"/>
        <v>0</v>
      </c>
      <c r="CK37" s="32">
        <f t="shared" si="24"/>
        <v>0</v>
      </c>
      <c r="CL37" s="32">
        <f t="shared" si="25"/>
        <v>0</v>
      </c>
      <c r="CZ37" s="3"/>
      <c r="DN37" s="2"/>
    </row>
    <row r="38" spans="1:118" ht="16.149999999999999" customHeight="1" x14ac:dyDescent="0.2">
      <c r="A38" s="1055" t="s">
        <v>52</v>
      </c>
      <c r="B38" s="1055"/>
      <c r="C38" s="1055"/>
      <c r="D38" s="118">
        <f t="shared" ref="D38:AK38" si="31">SUM(D19:D37)</f>
        <v>615</v>
      </c>
      <c r="E38" s="119">
        <f t="shared" si="31"/>
        <v>226</v>
      </c>
      <c r="F38" s="120">
        <f t="shared" si="31"/>
        <v>389</v>
      </c>
      <c r="G38" s="118">
        <f t="shared" si="31"/>
        <v>0</v>
      </c>
      <c r="H38" s="120">
        <f t="shared" si="31"/>
        <v>0</v>
      </c>
      <c r="I38" s="118">
        <f t="shared" si="31"/>
        <v>1</v>
      </c>
      <c r="J38" s="120">
        <f t="shared" si="31"/>
        <v>0</v>
      </c>
      <c r="K38" s="118">
        <f t="shared" si="31"/>
        <v>0</v>
      </c>
      <c r="L38" s="120">
        <f t="shared" si="31"/>
        <v>0</v>
      </c>
      <c r="M38" s="118">
        <f t="shared" si="31"/>
        <v>1</v>
      </c>
      <c r="N38" s="120">
        <f t="shared" si="31"/>
        <v>5</v>
      </c>
      <c r="O38" s="118">
        <f t="shared" si="31"/>
        <v>6</v>
      </c>
      <c r="P38" s="120">
        <f t="shared" si="31"/>
        <v>7</v>
      </c>
      <c r="Q38" s="118">
        <f t="shared" si="31"/>
        <v>11</v>
      </c>
      <c r="R38" s="120">
        <f t="shared" si="31"/>
        <v>6</v>
      </c>
      <c r="S38" s="118">
        <f t="shared" si="31"/>
        <v>10</v>
      </c>
      <c r="T38" s="120">
        <f t="shared" si="31"/>
        <v>1</v>
      </c>
      <c r="U38" s="118">
        <f t="shared" si="31"/>
        <v>9</v>
      </c>
      <c r="V38" s="120">
        <f t="shared" si="31"/>
        <v>5</v>
      </c>
      <c r="W38" s="118">
        <f t="shared" si="31"/>
        <v>22</v>
      </c>
      <c r="X38" s="120">
        <f t="shared" si="31"/>
        <v>32</v>
      </c>
      <c r="Y38" s="118">
        <f t="shared" si="31"/>
        <v>18</v>
      </c>
      <c r="Z38" s="120">
        <f t="shared" si="31"/>
        <v>29</v>
      </c>
      <c r="AA38" s="118">
        <f t="shared" si="31"/>
        <v>132</v>
      </c>
      <c r="AB38" s="120">
        <f t="shared" si="31"/>
        <v>273</v>
      </c>
      <c r="AC38" s="118">
        <f t="shared" si="31"/>
        <v>16</v>
      </c>
      <c r="AD38" s="120">
        <f t="shared" si="31"/>
        <v>31</v>
      </c>
      <c r="AE38" s="121">
        <f t="shared" si="31"/>
        <v>9</v>
      </c>
      <c r="AF38" s="121">
        <f t="shared" si="31"/>
        <v>615</v>
      </c>
      <c r="AG38" s="121">
        <f t="shared" si="31"/>
        <v>0</v>
      </c>
      <c r="AH38" s="121">
        <f t="shared" si="31"/>
        <v>0</v>
      </c>
      <c r="AI38" s="121">
        <f t="shared" si="31"/>
        <v>0</v>
      </c>
      <c r="AJ38" s="121">
        <f t="shared" si="31"/>
        <v>0</v>
      </c>
      <c r="AK38" s="121">
        <f t="shared" si="31"/>
        <v>0</v>
      </c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BT38" s="3"/>
      <c r="BU38" s="3"/>
      <c r="BV38" s="3"/>
      <c r="BW38" s="4"/>
      <c r="CG38" s="13"/>
      <c r="CH38" s="13"/>
      <c r="CI38" s="13"/>
      <c r="CJ38" s="13"/>
      <c r="CK38" s="13"/>
      <c r="CZ38" s="3"/>
      <c r="DN38" s="2"/>
    </row>
    <row r="39" spans="1:118" ht="31.9" customHeight="1" x14ac:dyDescent="0.2">
      <c r="A39" s="122" t="s">
        <v>53</v>
      </c>
      <c r="B39" s="123"/>
      <c r="C39" s="123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5"/>
      <c r="Q39" s="125"/>
      <c r="R39" s="125"/>
      <c r="S39" s="49"/>
      <c r="T39" s="49"/>
      <c r="U39" s="126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BU39" s="3"/>
      <c r="BV39" s="3"/>
      <c r="BW39" s="3"/>
      <c r="CG39" s="13"/>
      <c r="CH39" s="13"/>
      <c r="CI39" s="13"/>
      <c r="CJ39" s="13"/>
      <c r="CK39" s="13"/>
      <c r="CL39" s="13"/>
    </row>
    <row r="40" spans="1:118" ht="26.25" customHeight="1" x14ac:dyDescent="0.2">
      <c r="A40" s="1090" t="s">
        <v>54</v>
      </c>
      <c r="B40" s="1091"/>
      <c r="C40" s="1091"/>
      <c r="D40" s="1090" t="s">
        <v>55</v>
      </c>
      <c r="E40" s="1091"/>
      <c r="F40" s="903"/>
      <c r="G40" s="940" t="s">
        <v>56</v>
      </c>
      <c r="H40" s="942"/>
      <c r="I40" s="942"/>
      <c r="J40" s="942"/>
      <c r="K40" s="942"/>
      <c r="L40" s="942"/>
      <c r="M40" s="942"/>
      <c r="N40" s="942"/>
      <c r="O40" s="942"/>
      <c r="P40" s="942"/>
      <c r="Q40" s="942"/>
      <c r="R40" s="942"/>
      <c r="S40" s="942"/>
      <c r="T40" s="942"/>
      <c r="U40" s="942"/>
      <c r="V40" s="942"/>
      <c r="W40" s="942"/>
      <c r="X40" s="942"/>
      <c r="Y40" s="942"/>
      <c r="Z40" s="942"/>
      <c r="AA40" s="942"/>
      <c r="AB40" s="942"/>
      <c r="AC40" s="942"/>
      <c r="AD40" s="962"/>
      <c r="AE40" s="1093" t="s">
        <v>6</v>
      </c>
      <c r="AF40" s="896" t="s">
        <v>7</v>
      </c>
      <c r="AG40" s="896" t="s">
        <v>8</v>
      </c>
      <c r="AH40" s="985" t="s">
        <v>9</v>
      </c>
      <c r="AI40" s="985" t="s">
        <v>10</v>
      </c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BU40" s="3"/>
      <c r="BV40" s="3"/>
      <c r="BW40" s="3"/>
      <c r="CG40" s="13"/>
      <c r="CH40" s="13"/>
      <c r="CI40" s="13"/>
      <c r="CJ40" s="13"/>
      <c r="CK40" s="13"/>
      <c r="CL40" s="13"/>
    </row>
    <row r="41" spans="1:118" ht="27" customHeight="1" x14ac:dyDescent="0.2">
      <c r="A41" s="1041"/>
      <c r="B41" s="1042"/>
      <c r="C41" s="1043"/>
      <c r="D41" s="1045"/>
      <c r="E41" s="1046"/>
      <c r="F41" s="1092"/>
      <c r="G41" s="1037" t="s">
        <v>11</v>
      </c>
      <c r="H41" s="1038"/>
      <c r="I41" s="942" t="s">
        <v>12</v>
      </c>
      <c r="J41" s="942"/>
      <c r="K41" s="940" t="s">
        <v>13</v>
      </c>
      <c r="L41" s="941"/>
      <c r="M41" s="940" t="s">
        <v>14</v>
      </c>
      <c r="N41" s="941"/>
      <c r="O41" s="940" t="s">
        <v>15</v>
      </c>
      <c r="P41" s="941"/>
      <c r="Q41" s="940" t="s">
        <v>16</v>
      </c>
      <c r="R41" s="941"/>
      <c r="S41" s="940" t="s">
        <v>17</v>
      </c>
      <c r="T41" s="941"/>
      <c r="U41" s="940" t="s">
        <v>57</v>
      </c>
      <c r="V41" s="941"/>
      <c r="W41" s="1094" t="s">
        <v>19</v>
      </c>
      <c r="X41" s="1094"/>
      <c r="Y41" s="940" t="s">
        <v>58</v>
      </c>
      <c r="Z41" s="941"/>
      <c r="AA41" s="1052" t="s">
        <v>21</v>
      </c>
      <c r="AB41" s="1053"/>
      <c r="AC41" s="1094" t="s">
        <v>22</v>
      </c>
      <c r="AD41" s="1054"/>
      <c r="AE41" s="1049"/>
      <c r="AF41" s="902"/>
      <c r="AG41" s="902"/>
      <c r="AH41" s="986"/>
      <c r="AI41" s="986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BU41" s="3"/>
      <c r="BV41" s="3"/>
      <c r="BW41" s="3"/>
      <c r="CG41" s="13"/>
      <c r="CH41" s="13"/>
      <c r="CI41" s="13"/>
      <c r="CJ41" s="13"/>
      <c r="CK41" s="13"/>
      <c r="CL41" s="13"/>
    </row>
    <row r="42" spans="1:118" ht="24" customHeight="1" x14ac:dyDescent="0.2">
      <c r="A42" s="1043"/>
      <c r="B42" s="1043"/>
      <c r="C42" s="904"/>
      <c r="D42" s="127" t="s">
        <v>23</v>
      </c>
      <c r="E42" s="128" t="s">
        <v>24</v>
      </c>
      <c r="F42" s="634" t="s">
        <v>25</v>
      </c>
      <c r="G42" s="128" t="s">
        <v>24</v>
      </c>
      <c r="H42" s="634" t="s">
        <v>25</v>
      </c>
      <c r="I42" s="128" t="s">
        <v>24</v>
      </c>
      <c r="J42" s="633" t="s">
        <v>25</v>
      </c>
      <c r="K42" s="128" t="s">
        <v>24</v>
      </c>
      <c r="L42" s="634" t="s">
        <v>25</v>
      </c>
      <c r="M42" s="128" t="s">
        <v>24</v>
      </c>
      <c r="N42" s="634" t="s">
        <v>25</v>
      </c>
      <c r="O42" s="128" t="s">
        <v>24</v>
      </c>
      <c r="P42" s="634" t="s">
        <v>25</v>
      </c>
      <c r="Q42" s="128" t="s">
        <v>24</v>
      </c>
      <c r="R42" s="634" t="s">
        <v>25</v>
      </c>
      <c r="S42" s="128" t="s">
        <v>24</v>
      </c>
      <c r="T42" s="634" t="s">
        <v>25</v>
      </c>
      <c r="U42" s="128" t="s">
        <v>24</v>
      </c>
      <c r="V42" s="634" t="s">
        <v>25</v>
      </c>
      <c r="W42" s="128" t="s">
        <v>24</v>
      </c>
      <c r="X42" s="634" t="s">
        <v>25</v>
      </c>
      <c r="Y42" s="128" t="s">
        <v>24</v>
      </c>
      <c r="Z42" s="634" t="s">
        <v>25</v>
      </c>
      <c r="AA42" s="128" t="s">
        <v>24</v>
      </c>
      <c r="AB42" s="624" t="s">
        <v>25</v>
      </c>
      <c r="AC42" s="633" t="s">
        <v>24</v>
      </c>
      <c r="AD42" s="635" t="s">
        <v>25</v>
      </c>
      <c r="AE42" s="1050"/>
      <c r="AF42" s="1081"/>
      <c r="AG42" s="1081"/>
      <c r="AH42" s="987"/>
      <c r="AI42" s="987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BU42" s="3"/>
      <c r="BV42" s="3"/>
      <c r="BW42" s="3"/>
      <c r="CG42" s="13"/>
      <c r="CH42" s="13"/>
      <c r="CI42" s="13"/>
      <c r="CJ42" s="13"/>
      <c r="CK42" s="13"/>
      <c r="CL42" s="13"/>
    </row>
    <row r="43" spans="1:118" ht="16.149999999999999" customHeight="1" x14ac:dyDescent="0.2">
      <c r="A43" s="967" t="s">
        <v>59</v>
      </c>
      <c r="B43" s="968"/>
      <c r="C43" s="969"/>
      <c r="D43" s="133">
        <f>SUM(E43+F43)</f>
        <v>0</v>
      </c>
      <c r="E43" s="134">
        <f>SUM(U43+W43+Y43+AA43+AC43)</f>
        <v>0</v>
      </c>
      <c r="F43" s="135">
        <f>SUM(V43+X43+Z43+AB43+AD43)</f>
        <v>0</v>
      </c>
      <c r="G43" s="98"/>
      <c r="H43" s="99"/>
      <c r="I43" s="98"/>
      <c r="J43" s="99"/>
      <c r="K43" s="98"/>
      <c r="L43" s="99"/>
      <c r="M43" s="98"/>
      <c r="N43" s="99"/>
      <c r="O43" s="98"/>
      <c r="P43" s="99"/>
      <c r="Q43" s="98"/>
      <c r="R43" s="99"/>
      <c r="S43" s="98"/>
      <c r="T43" s="99"/>
      <c r="U43" s="136"/>
      <c r="V43" s="137"/>
      <c r="W43" s="136"/>
      <c r="X43" s="137"/>
      <c r="Y43" s="136"/>
      <c r="Z43" s="137"/>
      <c r="AA43" s="138"/>
      <c r="AB43" s="137"/>
      <c r="AC43" s="139"/>
      <c r="AD43" s="140"/>
      <c r="AE43" s="141"/>
      <c r="AF43" s="141"/>
      <c r="AG43" s="141"/>
      <c r="AH43" s="141"/>
      <c r="AI43" s="141"/>
      <c r="AJ43" s="66" t="str">
        <f>CA43&amp;CB43&amp;CC43&amp;CD43&amp;CE43</f>
        <v/>
      </c>
      <c r="AK43" s="30"/>
      <c r="AL43" s="30"/>
      <c r="AM43" s="30"/>
      <c r="AN43" s="30"/>
      <c r="AO43" s="30"/>
      <c r="AP43" s="30"/>
      <c r="AQ43" s="30"/>
      <c r="AR43" s="30"/>
      <c r="AS43" s="30"/>
      <c r="AT43" s="8"/>
      <c r="AU43" s="8"/>
      <c r="BU43" s="3"/>
      <c r="BV43" s="3"/>
      <c r="BW43" s="3"/>
      <c r="CA43" s="31" t="str">
        <f>IF(CG43=1,"* Las consultas de 60 años NO DEBEN ser mayor que el total de Consultas entre 20-64 Años. ","")</f>
        <v/>
      </c>
      <c r="CB43" s="31" t="str">
        <f>IF(CH43=1,"* Las actividades de usuarios en situación de discapacidad NO DEBEN superar el total. ","")</f>
        <v/>
      </c>
      <c r="CC43" s="31"/>
      <c r="CD43" s="31" t="str">
        <f>IF(AND(AH43="",D43&lt;&gt;0),"* No olvide digitar la población SENAME (Digite CEROS si no tiene). ",IF(D43&lt;AH43,"* La Población SENAME NO DEBE ser mayor al Total. ",""))</f>
        <v/>
      </c>
      <c r="CE43" s="31" t="str">
        <f>IF(AND(AI43="",D43&lt;&gt;0),"* No olvide digitar la población Migrante (Digite CEROS si no tiene). ",IF(D43&lt;AI43,"* La Población Migrante NO DEBE ser mayor al Total. ",""))</f>
        <v/>
      </c>
      <c r="CG43" s="32">
        <f>IF((AA43+AB43)&lt;AF43,1,0)</f>
        <v>0</v>
      </c>
      <c r="CH43" s="32">
        <f>IF(D43&lt;AG43,1,0)</f>
        <v>0</v>
      </c>
      <c r="CI43" s="32">
        <f>IF(AND(AE43="",D43&lt;&gt;0),1,IF(F43&lt;AE43,1,0))</f>
        <v>0</v>
      </c>
      <c r="CJ43" s="32">
        <f>IF(AND(AH43="",D43&lt;&gt;0),1,IF(D43&lt;AH43,1,0))</f>
        <v>0</v>
      </c>
      <c r="CK43" s="32">
        <f>IF(AND(AI43="",D43&lt;&gt;0),1,IF(D43&lt;AI43,1,0))</f>
        <v>0</v>
      </c>
      <c r="CL43" s="13"/>
    </row>
    <row r="44" spans="1:118" ht="16.149999999999999" customHeight="1" x14ac:dyDescent="0.2">
      <c r="A44" s="882" t="s">
        <v>60</v>
      </c>
      <c r="B44" s="883"/>
      <c r="C44" s="884"/>
      <c r="D44" s="142">
        <f>SUM(E44+F44)</f>
        <v>0</v>
      </c>
      <c r="E44" s="143">
        <f>SUM(G44+I44+K44+M44+O44+Q44+S44)</f>
        <v>0</v>
      </c>
      <c r="F44" s="623">
        <f>SUM(H44+J44+L44+N44+P44+R44+T44)</f>
        <v>0</v>
      </c>
      <c r="G44" s="145"/>
      <c r="H44" s="146"/>
      <c r="I44" s="145"/>
      <c r="J44" s="147"/>
      <c r="K44" s="145"/>
      <c r="L44" s="146"/>
      <c r="M44" s="145"/>
      <c r="N44" s="146"/>
      <c r="O44" s="145"/>
      <c r="P44" s="146"/>
      <c r="Q44" s="145"/>
      <c r="R44" s="148"/>
      <c r="S44" s="145"/>
      <c r="T44" s="148"/>
      <c r="U44" s="98"/>
      <c r="V44" s="149"/>
      <c r="W44" s="98"/>
      <c r="X44" s="99"/>
      <c r="Y44" s="98"/>
      <c r="Z44" s="99"/>
      <c r="AA44" s="100"/>
      <c r="AB44" s="150"/>
      <c r="AC44" s="98"/>
      <c r="AD44" s="151"/>
      <c r="AE44" s="99"/>
      <c r="AF44" s="99"/>
      <c r="AG44" s="146"/>
      <c r="AH44" s="146"/>
      <c r="AI44" s="146"/>
      <c r="AJ44" s="66" t="str">
        <f t="shared" ref="AJ44:AJ59" si="32">CA44&amp;CB44&amp;CC44&amp;CD44&amp;CE44</f>
        <v/>
      </c>
      <c r="AK44" s="30"/>
      <c r="AL44" s="30"/>
      <c r="AM44" s="30"/>
      <c r="AN44" s="30"/>
      <c r="AO44" s="30"/>
      <c r="AP44" s="30"/>
      <c r="AQ44" s="30"/>
      <c r="AR44" s="30"/>
      <c r="AS44" s="30"/>
      <c r="AT44" s="8"/>
      <c r="AU44" s="8"/>
      <c r="BU44" s="3"/>
      <c r="BV44" s="3"/>
      <c r="BW44" s="3"/>
      <c r="CA44" s="31"/>
      <c r="CB44" s="31" t="str">
        <f t="shared" ref="CB44:CB59" si="33">IF(CH44=1,"* Las actividades de usuarios en situación de discapacidad NO DEBEN superar el total. ","")</f>
        <v/>
      </c>
      <c r="CC44" s="31"/>
      <c r="CD44" s="31" t="str">
        <f t="shared" ref="CD44:CD59" si="34">IF(AND(AH44="",D44&lt;&gt;0),"* No olvide digitar la población SENAME (Digite CEROS si no tiene). ",IF(D44&lt;AH44,"* La Población SENAME NO DEBE ser mayor al Total. ",""))</f>
        <v/>
      </c>
      <c r="CE44" s="31" t="str">
        <f t="shared" ref="CE44:CE59" si="35">IF(AND(AI44="",D44&lt;&gt;0),"* No olvide digitar la población Migrante (Digite CEROS si no tiene). ",IF(D44&lt;AI44,"* La Población Migrante NO DEBE ser mayor al Total. ",""))</f>
        <v/>
      </c>
      <c r="CG44" s="32"/>
      <c r="CH44" s="32">
        <f t="shared" ref="CH44:CH59" si="36">IF(D44&lt;AG44,1,0)</f>
        <v>0</v>
      </c>
      <c r="CI44" s="32"/>
      <c r="CJ44" s="32">
        <f t="shared" ref="CJ44:CJ59" si="37">IF(AND(AH44="",D44&lt;&gt;0),1,IF(D44&lt;AH44,1,0))</f>
        <v>0</v>
      </c>
      <c r="CK44" s="32">
        <f t="shared" ref="CK44:CK59" si="38">IF(AND(AI44="",D44&lt;&gt;0),1,IF(D44&lt;AI44,1,0))</f>
        <v>0</v>
      </c>
      <c r="CL44" s="13"/>
    </row>
    <row r="45" spans="1:118" ht="16.149999999999999" customHeight="1" x14ac:dyDescent="0.2">
      <c r="A45" s="882" t="s">
        <v>61</v>
      </c>
      <c r="B45" s="883"/>
      <c r="C45" s="884"/>
      <c r="D45" s="142">
        <f>SUM(E45+F45)</f>
        <v>0</v>
      </c>
      <c r="E45" s="143">
        <f>SUM(G45+I45+K45+M45+O45+Q45+S45)</f>
        <v>0</v>
      </c>
      <c r="F45" s="623">
        <f>SUM(H45+J45+L45+N45+P45+R45+T45)</f>
        <v>0</v>
      </c>
      <c r="G45" s="145"/>
      <c r="H45" s="146"/>
      <c r="I45" s="145"/>
      <c r="J45" s="147"/>
      <c r="K45" s="145"/>
      <c r="L45" s="146"/>
      <c r="M45" s="145"/>
      <c r="N45" s="146"/>
      <c r="O45" s="145"/>
      <c r="P45" s="146"/>
      <c r="Q45" s="145"/>
      <c r="R45" s="148"/>
      <c r="S45" s="145"/>
      <c r="T45" s="148"/>
      <c r="U45" s="98"/>
      <c r="V45" s="149"/>
      <c r="W45" s="98"/>
      <c r="X45" s="99"/>
      <c r="Y45" s="98"/>
      <c r="Z45" s="99"/>
      <c r="AA45" s="100"/>
      <c r="AB45" s="150"/>
      <c r="AC45" s="98"/>
      <c r="AD45" s="151"/>
      <c r="AE45" s="99"/>
      <c r="AF45" s="99"/>
      <c r="AG45" s="146"/>
      <c r="AH45" s="146"/>
      <c r="AI45" s="146"/>
      <c r="AJ45" s="66" t="str">
        <f t="shared" si="32"/>
        <v/>
      </c>
      <c r="AK45" s="30"/>
      <c r="AL45" s="30"/>
      <c r="AM45" s="30"/>
      <c r="AN45" s="30"/>
      <c r="AO45" s="30"/>
      <c r="AP45" s="30"/>
      <c r="AQ45" s="30"/>
      <c r="AR45" s="30"/>
      <c r="AS45" s="30"/>
      <c r="AT45" s="8"/>
      <c r="AU45" s="8"/>
      <c r="BU45" s="3"/>
      <c r="BV45" s="3"/>
      <c r="BW45" s="3"/>
      <c r="CA45" s="31"/>
      <c r="CB45" s="31" t="str">
        <f t="shared" si="33"/>
        <v/>
      </c>
      <c r="CC45" s="31"/>
      <c r="CD45" s="31" t="str">
        <f t="shared" si="34"/>
        <v/>
      </c>
      <c r="CE45" s="31" t="str">
        <f t="shared" si="35"/>
        <v/>
      </c>
      <c r="CG45" s="32"/>
      <c r="CH45" s="32">
        <f t="shared" si="36"/>
        <v>0</v>
      </c>
      <c r="CI45" s="32"/>
      <c r="CJ45" s="32">
        <f>IF(AND(AH45="",D45&lt;&gt;0),1,IF(D45&lt;AH45,1,0))</f>
        <v>0</v>
      </c>
      <c r="CK45" s="32">
        <f t="shared" si="38"/>
        <v>0</v>
      </c>
      <c r="CL45" s="13"/>
    </row>
    <row r="46" spans="1:118" ht="16.149999999999999" customHeight="1" x14ac:dyDescent="0.2">
      <c r="A46" s="882" t="s">
        <v>62</v>
      </c>
      <c r="B46" s="883"/>
      <c r="C46" s="884"/>
      <c r="D46" s="152">
        <f>SUM(E46+F46)</f>
        <v>0</v>
      </c>
      <c r="E46" s="153">
        <f t="shared" ref="E46:F48" si="39">SUM(U46+W46+Y46+AA46+AC46)</f>
        <v>0</v>
      </c>
      <c r="F46" s="154">
        <f t="shared" si="39"/>
        <v>0</v>
      </c>
      <c r="G46" s="98"/>
      <c r="H46" s="99"/>
      <c r="I46" s="98"/>
      <c r="J46" s="99"/>
      <c r="K46" s="98"/>
      <c r="L46" s="99"/>
      <c r="M46" s="98"/>
      <c r="N46" s="99"/>
      <c r="O46" s="98"/>
      <c r="P46" s="99"/>
      <c r="Q46" s="98"/>
      <c r="R46" s="99"/>
      <c r="S46" s="98"/>
      <c r="T46" s="99"/>
      <c r="U46" s="155"/>
      <c r="V46" s="156"/>
      <c r="W46" s="155"/>
      <c r="X46" s="156"/>
      <c r="Y46" s="155"/>
      <c r="Z46" s="156"/>
      <c r="AA46" s="157"/>
      <c r="AB46" s="158"/>
      <c r="AC46" s="155"/>
      <c r="AD46" s="159"/>
      <c r="AE46" s="160"/>
      <c r="AF46" s="160"/>
      <c r="AG46" s="160"/>
      <c r="AH46" s="160"/>
      <c r="AI46" s="160"/>
      <c r="AJ46" s="66" t="str">
        <f t="shared" si="32"/>
        <v/>
      </c>
      <c r="AK46" s="30"/>
      <c r="AL46" s="30"/>
      <c r="AM46" s="30"/>
      <c r="AN46" s="30"/>
      <c r="AO46" s="30"/>
      <c r="AP46" s="30"/>
      <c r="AQ46" s="30"/>
      <c r="AR46" s="30"/>
      <c r="AS46" s="30"/>
      <c r="AT46" s="8"/>
      <c r="AU46" s="8"/>
      <c r="BU46" s="3"/>
      <c r="BV46" s="3"/>
      <c r="BW46" s="3"/>
      <c r="CA46" s="31" t="str">
        <f t="shared" ref="CA46:CA59" si="40">IF(CG46=1,"* Las consultas de 60 años NO DEBEN ser mayor que el total de Consultas entre 20-64 Años. ","")</f>
        <v/>
      </c>
      <c r="CB46" s="31" t="str">
        <f t="shared" si="33"/>
        <v/>
      </c>
      <c r="CC46" s="31" t="str">
        <f t="shared" ref="CC46:CC59" si="41">IF(AND(AE46="",D46&lt;&gt;0),"* Recuerde que las Embarazadas deben ser incluídas en el ingreso por rango Etario (Digite CEROS si no tiene). ",IF(F46&lt;AE46,"* Las Embarazadas NO DEBEN ser mayor al total de mujeres. ",""))</f>
        <v/>
      </c>
      <c r="CD46" s="31" t="str">
        <f t="shared" si="34"/>
        <v/>
      </c>
      <c r="CE46" s="31" t="str">
        <f t="shared" si="35"/>
        <v/>
      </c>
      <c r="CG46" s="32">
        <f t="shared" ref="CG46:CG59" si="42">IF((AA46+AB46)&lt;AF46,1,0)</f>
        <v>0</v>
      </c>
      <c r="CH46" s="32">
        <f t="shared" si="36"/>
        <v>0</v>
      </c>
      <c r="CI46" s="32">
        <f t="shared" ref="CI46:CI59" si="43">IF(AND(AE46="",D46&lt;&gt;0),1,IF(F46&lt;AE46,1,0))</f>
        <v>0</v>
      </c>
      <c r="CJ46" s="32">
        <f t="shared" si="37"/>
        <v>0</v>
      </c>
      <c r="CK46" s="32">
        <f t="shared" si="38"/>
        <v>0</v>
      </c>
      <c r="CL46" s="13"/>
    </row>
    <row r="47" spans="1:118" ht="16.149999999999999" customHeight="1" x14ac:dyDescent="0.2">
      <c r="A47" s="882" t="s">
        <v>63</v>
      </c>
      <c r="B47" s="883"/>
      <c r="C47" s="884"/>
      <c r="D47" s="161">
        <f>SUM(E47+F47)</f>
        <v>0</v>
      </c>
      <c r="E47" s="162">
        <f t="shared" si="39"/>
        <v>0</v>
      </c>
      <c r="F47" s="163">
        <f t="shared" si="39"/>
        <v>0</v>
      </c>
      <c r="G47" s="70"/>
      <c r="H47" s="71"/>
      <c r="I47" s="70"/>
      <c r="J47" s="71"/>
      <c r="K47" s="70"/>
      <c r="L47" s="71"/>
      <c r="M47" s="70"/>
      <c r="N47" s="71"/>
      <c r="O47" s="70"/>
      <c r="P47" s="71"/>
      <c r="Q47" s="70"/>
      <c r="R47" s="71"/>
      <c r="S47" s="70"/>
      <c r="T47" s="71"/>
      <c r="U47" s="164"/>
      <c r="V47" s="165"/>
      <c r="W47" s="164"/>
      <c r="X47" s="165"/>
      <c r="Y47" s="164"/>
      <c r="Z47" s="165"/>
      <c r="AA47" s="166"/>
      <c r="AB47" s="167"/>
      <c r="AC47" s="164"/>
      <c r="AD47" s="168"/>
      <c r="AE47" s="169"/>
      <c r="AF47" s="170"/>
      <c r="AG47" s="171"/>
      <c r="AH47" s="171"/>
      <c r="AI47" s="171"/>
      <c r="AJ47" s="66" t="str">
        <f t="shared" si="32"/>
        <v/>
      </c>
      <c r="AK47" s="30"/>
      <c r="AL47" s="30"/>
      <c r="AM47" s="30"/>
      <c r="AN47" s="30"/>
      <c r="AO47" s="30"/>
      <c r="AP47" s="30"/>
      <c r="AQ47" s="30"/>
      <c r="AR47" s="30"/>
      <c r="AS47" s="30"/>
      <c r="AT47" s="8"/>
      <c r="AU47" s="8"/>
      <c r="BU47" s="3"/>
      <c r="BV47" s="3"/>
      <c r="BW47" s="3"/>
      <c r="CA47" s="31"/>
      <c r="CB47" s="31" t="str">
        <f t="shared" si="33"/>
        <v/>
      </c>
      <c r="CC47" s="31" t="str">
        <f t="shared" si="41"/>
        <v/>
      </c>
      <c r="CD47" s="31" t="str">
        <f t="shared" si="34"/>
        <v/>
      </c>
      <c r="CE47" s="31" t="str">
        <f t="shared" si="35"/>
        <v/>
      </c>
      <c r="CG47" s="32"/>
      <c r="CH47" s="32">
        <f t="shared" si="36"/>
        <v>0</v>
      </c>
      <c r="CI47" s="32">
        <f t="shared" si="43"/>
        <v>0</v>
      </c>
      <c r="CJ47" s="32">
        <f t="shared" si="37"/>
        <v>0</v>
      </c>
      <c r="CK47" s="32">
        <f t="shared" si="38"/>
        <v>0</v>
      </c>
      <c r="CL47" s="13"/>
    </row>
    <row r="48" spans="1:118" ht="16.149999999999999" customHeight="1" x14ac:dyDescent="0.2">
      <c r="A48" s="862" t="s">
        <v>64</v>
      </c>
      <c r="B48" s="900"/>
      <c r="C48" s="970"/>
      <c r="D48" s="50">
        <f t="shared" ref="D48:D55" si="44">SUM(E48+F48)</f>
        <v>0</v>
      </c>
      <c r="E48" s="51">
        <f t="shared" si="39"/>
        <v>0</v>
      </c>
      <c r="F48" s="619">
        <f t="shared" si="39"/>
        <v>0</v>
      </c>
      <c r="G48" s="172"/>
      <c r="H48" s="173"/>
      <c r="I48" s="172"/>
      <c r="J48" s="173"/>
      <c r="K48" s="172"/>
      <c r="L48" s="173"/>
      <c r="M48" s="172"/>
      <c r="N48" s="173"/>
      <c r="O48" s="172"/>
      <c r="P48" s="173"/>
      <c r="Q48" s="172"/>
      <c r="R48" s="173"/>
      <c r="S48" s="172"/>
      <c r="T48" s="173"/>
      <c r="U48" s="50">
        <f>SUM(U46:U47)</f>
        <v>0</v>
      </c>
      <c r="V48" s="174">
        <f t="shared" ref="V48:AE48" si="45">SUM(V46:V47)</f>
        <v>0</v>
      </c>
      <c r="W48" s="50">
        <f t="shared" si="45"/>
        <v>0</v>
      </c>
      <c r="X48" s="174">
        <f t="shared" si="45"/>
        <v>0</v>
      </c>
      <c r="Y48" s="50">
        <f t="shared" si="45"/>
        <v>0</v>
      </c>
      <c r="Z48" s="174">
        <f t="shared" si="45"/>
        <v>0</v>
      </c>
      <c r="AA48" s="50">
        <f t="shared" si="45"/>
        <v>0</v>
      </c>
      <c r="AB48" s="174">
        <f t="shared" si="45"/>
        <v>0</v>
      </c>
      <c r="AC48" s="50">
        <f t="shared" si="45"/>
        <v>0</v>
      </c>
      <c r="AD48" s="174">
        <f t="shared" si="45"/>
        <v>0</v>
      </c>
      <c r="AE48" s="175">
        <f t="shared" si="45"/>
        <v>0</v>
      </c>
      <c r="AF48" s="619">
        <f>SUM(AF46)</f>
        <v>0</v>
      </c>
      <c r="AG48" s="619">
        <f>SUM(AG46:AG47)</f>
        <v>0</v>
      </c>
      <c r="AH48" s="619">
        <f>SUM(AH46:AH47)</f>
        <v>0</v>
      </c>
      <c r="AI48" s="619">
        <f>SUM(AI46:AI47)</f>
        <v>0</v>
      </c>
      <c r="AJ48" s="66"/>
      <c r="AK48" s="176"/>
      <c r="AL48" s="176"/>
      <c r="AM48" s="176"/>
      <c r="AN48" s="176"/>
      <c r="AO48" s="176"/>
      <c r="AP48" s="176"/>
      <c r="AQ48" s="176"/>
      <c r="AR48" s="176"/>
      <c r="AS48" s="176"/>
      <c r="AT48" s="8"/>
      <c r="AU48" s="8"/>
      <c r="BU48" s="3"/>
      <c r="BV48" s="3"/>
      <c r="BW48" s="3"/>
      <c r="CA48" s="31"/>
      <c r="CB48" s="31"/>
      <c r="CC48" s="31"/>
      <c r="CD48" s="31"/>
      <c r="CE48" s="31"/>
      <c r="CG48" s="32"/>
      <c r="CH48" s="32"/>
      <c r="CI48" s="32"/>
      <c r="CJ48" s="32"/>
      <c r="CK48" s="32"/>
      <c r="CL48" s="13"/>
    </row>
    <row r="49" spans="1:90" ht="16.149999999999999" customHeight="1" x14ac:dyDescent="0.2">
      <c r="A49" s="1027" t="s">
        <v>65</v>
      </c>
      <c r="B49" s="1028"/>
      <c r="C49" s="1029"/>
      <c r="D49" s="50">
        <f t="shared" si="44"/>
        <v>0</v>
      </c>
      <c r="E49" s="51">
        <f t="shared" ref="E49:F55" si="46">SUM(G49+I49+K49+M49+O49+Q49+S49+U49+W49+Y49+AA49+AC49)</f>
        <v>0</v>
      </c>
      <c r="F49" s="619">
        <f t="shared" si="46"/>
        <v>0</v>
      </c>
      <c r="G49" s="172"/>
      <c r="H49" s="173"/>
      <c r="I49" s="172"/>
      <c r="J49" s="173"/>
      <c r="K49" s="172"/>
      <c r="L49" s="173"/>
      <c r="M49" s="172"/>
      <c r="N49" s="173"/>
      <c r="O49" s="172"/>
      <c r="P49" s="173"/>
      <c r="Q49" s="172"/>
      <c r="R49" s="173"/>
      <c r="S49" s="172"/>
      <c r="T49" s="173"/>
      <c r="U49" s="177"/>
      <c r="V49" s="178"/>
      <c r="W49" s="177"/>
      <c r="X49" s="178"/>
      <c r="Y49" s="177"/>
      <c r="Z49" s="178"/>
      <c r="AA49" s="177"/>
      <c r="AB49" s="178"/>
      <c r="AC49" s="179"/>
      <c r="AD49" s="180"/>
      <c r="AE49" s="181"/>
      <c r="AF49" s="182"/>
      <c r="AG49" s="182"/>
      <c r="AH49" s="182"/>
      <c r="AI49" s="182"/>
      <c r="AJ49" s="66" t="str">
        <f t="shared" si="32"/>
        <v/>
      </c>
      <c r="AK49" s="30"/>
      <c r="AL49" s="30"/>
      <c r="AM49" s="30"/>
      <c r="AN49" s="30"/>
      <c r="AO49" s="30"/>
      <c r="AP49" s="30"/>
      <c r="AQ49" s="30"/>
      <c r="AR49" s="30"/>
      <c r="AS49" s="30"/>
      <c r="AT49" s="8"/>
      <c r="AU49" s="8"/>
      <c r="BU49" s="3"/>
      <c r="BV49" s="3"/>
      <c r="BW49" s="3"/>
      <c r="CA49" s="31" t="str">
        <f t="shared" si="40"/>
        <v/>
      </c>
      <c r="CB49" s="31" t="str">
        <f t="shared" si="33"/>
        <v/>
      </c>
      <c r="CC49" s="31" t="str">
        <f t="shared" si="41"/>
        <v/>
      </c>
      <c r="CD49" s="31" t="str">
        <f t="shared" si="34"/>
        <v/>
      </c>
      <c r="CE49" s="31" t="str">
        <f t="shared" si="35"/>
        <v/>
      </c>
      <c r="CG49" s="32">
        <f t="shared" si="42"/>
        <v>0</v>
      </c>
      <c r="CH49" s="32">
        <f t="shared" si="36"/>
        <v>0</v>
      </c>
      <c r="CI49" s="32">
        <f t="shared" si="43"/>
        <v>0</v>
      </c>
      <c r="CJ49" s="32">
        <f t="shared" si="37"/>
        <v>0</v>
      </c>
      <c r="CK49" s="32">
        <f t="shared" si="38"/>
        <v>0</v>
      </c>
      <c r="CL49" s="13"/>
    </row>
    <row r="50" spans="1:90" ht="16.149999999999999" customHeight="1" x14ac:dyDescent="0.2">
      <c r="A50" s="956" t="s">
        <v>66</v>
      </c>
      <c r="B50" s="958"/>
      <c r="C50" s="183">
        <v>0</v>
      </c>
      <c r="D50" s="184">
        <f t="shared" si="44"/>
        <v>0</v>
      </c>
      <c r="E50" s="185">
        <f t="shared" si="46"/>
        <v>0</v>
      </c>
      <c r="F50" s="623">
        <f t="shared" si="46"/>
        <v>0</v>
      </c>
      <c r="G50" s="145"/>
      <c r="H50" s="146"/>
      <c r="I50" s="145"/>
      <c r="J50" s="147"/>
      <c r="K50" s="145"/>
      <c r="L50" s="146"/>
      <c r="M50" s="145"/>
      <c r="N50" s="146"/>
      <c r="O50" s="145"/>
      <c r="P50" s="146"/>
      <c r="Q50" s="145"/>
      <c r="R50" s="148"/>
      <c r="S50" s="145"/>
      <c r="T50" s="148"/>
      <c r="U50" s="145"/>
      <c r="V50" s="148"/>
      <c r="W50" s="145"/>
      <c r="X50" s="148"/>
      <c r="Y50" s="145"/>
      <c r="Z50" s="148"/>
      <c r="AA50" s="145"/>
      <c r="AB50" s="148"/>
      <c r="AC50" s="147"/>
      <c r="AD50" s="186"/>
      <c r="AE50" s="187"/>
      <c r="AF50" s="146"/>
      <c r="AG50" s="146"/>
      <c r="AH50" s="146"/>
      <c r="AI50" s="146"/>
      <c r="AJ50" s="66" t="str">
        <f t="shared" si="32"/>
        <v/>
      </c>
      <c r="AK50" s="30"/>
      <c r="AL50" s="30"/>
      <c r="AM50" s="30"/>
      <c r="AN50" s="30"/>
      <c r="AO50" s="30"/>
      <c r="AP50" s="30"/>
      <c r="AQ50" s="30"/>
      <c r="AR50" s="30"/>
      <c r="AS50" s="30"/>
      <c r="AT50" s="8"/>
      <c r="AU50" s="8"/>
      <c r="BU50" s="3"/>
      <c r="BV50" s="3"/>
      <c r="BW50" s="3"/>
      <c r="CA50" s="31" t="str">
        <f t="shared" si="40"/>
        <v/>
      </c>
      <c r="CB50" s="31" t="str">
        <f t="shared" si="33"/>
        <v/>
      </c>
      <c r="CC50" s="31" t="str">
        <f t="shared" si="41"/>
        <v/>
      </c>
      <c r="CD50" s="31" t="str">
        <f t="shared" si="34"/>
        <v/>
      </c>
      <c r="CE50" s="31" t="str">
        <f t="shared" si="35"/>
        <v/>
      </c>
      <c r="CG50" s="32">
        <f t="shared" si="42"/>
        <v>0</v>
      </c>
      <c r="CH50" s="32">
        <f t="shared" si="36"/>
        <v>0</v>
      </c>
      <c r="CI50" s="32">
        <f t="shared" si="43"/>
        <v>0</v>
      </c>
      <c r="CJ50" s="32">
        <f t="shared" si="37"/>
        <v>0</v>
      </c>
      <c r="CK50" s="32">
        <f t="shared" si="38"/>
        <v>0</v>
      </c>
      <c r="CL50" s="13"/>
    </row>
    <row r="51" spans="1:90" ht="16.149999999999999" customHeight="1" x14ac:dyDescent="0.2">
      <c r="A51" s="956"/>
      <c r="B51" s="958"/>
      <c r="C51" s="188" t="s">
        <v>67</v>
      </c>
      <c r="D51" s="152">
        <f t="shared" si="44"/>
        <v>0</v>
      </c>
      <c r="E51" s="153">
        <f t="shared" si="46"/>
        <v>0</v>
      </c>
      <c r="F51" s="154">
        <f t="shared" si="46"/>
        <v>0</v>
      </c>
      <c r="G51" s="155"/>
      <c r="H51" s="160"/>
      <c r="I51" s="155"/>
      <c r="J51" s="189"/>
      <c r="K51" s="155"/>
      <c r="L51" s="160"/>
      <c r="M51" s="155"/>
      <c r="N51" s="160"/>
      <c r="O51" s="155"/>
      <c r="P51" s="160"/>
      <c r="Q51" s="155"/>
      <c r="R51" s="156"/>
      <c r="S51" s="155"/>
      <c r="T51" s="156"/>
      <c r="U51" s="155"/>
      <c r="V51" s="156"/>
      <c r="W51" s="155"/>
      <c r="X51" s="156"/>
      <c r="Y51" s="155"/>
      <c r="Z51" s="156"/>
      <c r="AA51" s="155"/>
      <c r="AB51" s="156"/>
      <c r="AC51" s="189"/>
      <c r="AD51" s="159"/>
      <c r="AE51" s="190"/>
      <c r="AF51" s="160"/>
      <c r="AG51" s="160"/>
      <c r="AH51" s="160"/>
      <c r="AI51" s="160"/>
      <c r="AJ51" s="66" t="str">
        <f t="shared" si="32"/>
        <v/>
      </c>
      <c r="AK51" s="30"/>
      <c r="AL51" s="30"/>
      <c r="AM51" s="30"/>
      <c r="AN51" s="30"/>
      <c r="AO51" s="30"/>
      <c r="AP51" s="30"/>
      <c r="AQ51" s="30"/>
      <c r="AR51" s="30"/>
      <c r="AS51" s="30"/>
      <c r="AT51" s="8"/>
      <c r="AU51" s="8"/>
      <c r="BU51" s="3"/>
      <c r="BV51" s="3"/>
      <c r="BW51" s="3"/>
      <c r="CA51" s="31" t="str">
        <f t="shared" si="40"/>
        <v/>
      </c>
      <c r="CB51" s="31" t="str">
        <f t="shared" si="33"/>
        <v/>
      </c>
      <c r="CC51" s="31" t="str">
        <f t="shared" si="41"/>
        <v/>
      </c>
      <c r="CD51" s="31" t="str">
        <f t="shared" si="34"/>
        <v/>
      </c>
      <c r="CE51" s="31" t="str">
        <f t="shared" si="35"/>
        <v/>
      </c>
      <c r="CG51" s="32">
        <f t="shared" si="42"/>
        <v>0</v>
      </c>
      <c r="CH51" s="32">
        <f t="shared" si="36"/>
        <v>0</v>
      </c>
      <c r="CI51" s="32">
        <f t="shared" si="43"/>
        <v>0</v>
      </c>
      <c r="CJ51" s="32">
        <f t="shared" si="37"/>
        <v>0</v>
      </c>
      <c r="CK51" s="32">
        <f t="shared" si="38"/>
        <v>0</v>
      </c>
      <c r="CL51" s="13"/>
    </row>
    <row r="52" spans="1:90" ht="16.149999999999999" customHeight="1" x14ac:dyDescent="0.2">
      <c r="A52" s="956"/>
      <c r="B52" s="958"/>
      <c r="C52" s="188" t="s">
        <v>68</v>
      </c>
      <c r="D52" s="152">
        <f t="shared" si="44"/>
        <v>0</v>
      </c>
      <c r="E52" s="153">
        <f t="shared" si="46"/>
        <v>0</v>
      </c>
      <c r="F52" s="154">
        <f t="shared" si="46"/>
        <v>0</v>
      </c>
      <c r="G52" s="155"/>
      <c r="H52" s="160"/>
      <c r="I52" s="155"/>
      <c r="J52" s="189"/>
      <c r="K52" s="155"/>
      <c r="L52" s="160"/>
      <c r="M52" s="155"/>
      <c r="N52" s="160"/>
      <c r="O52" s="155"/>
      <c r="P52" s="160"/>
      <c r="Q52" s="155"/>
      <c r="R52" s="156"/>
      <c r="S52" s="155"/>
      <c r="T52" s="156"/>
      <c r="U52" s="155"/>
      <c r="V52" s="156"/>
      <c r="W52" s="155"/>
      <c r="X52" s="156"/>
      <c r="Y52" s="155"/>
      <c r="Z52" s="156"/>
      <c r="AA52" s="155"/>
      <c r="AB52" s="156"/>
      <c r="AC52" s="189"/>
      <c r="AD52" s="159"/>
      <c r="AE52" s="190"/>
      <c r="AF52" s="160"/>
      <c r="AG52" s="160"/>
      <c r="AH52" s="160"/>
      <c r="AI52" s="160"/>
      <c r="AJ52" s="66" t="str">
        <f t="shared" si="32"/>
        <v/>
      </c>
      <c r="AK52" s="30"/>
      <c r="AL52" s="30"/>
      <c r="AM52" s="30"/>
      <c r="AN52" s="30"/>
      <c r="AO52" s="30"/>
      <c r="AP52" s="30"/>
      <c r="AQ52" s="30"/>
      <c r="AR52" s="30"/>
      <c r="AS52" s="30"/>
      <c r="AT52" s="8"/>
      <c r="AU52" s="8"/>
      <c r="BU52" s="3"/>
      <c r="BV52" s="3"/>
      <c r="BW52" s="3"/>
      <c r="CA52" s="31" t="str">
        <f t="shared" si="40"/>
        <v/>
      </c>
      <c r="CB52" s="31" t="str">
        <f t="shared" si="33"/>
        <v/>
      </c>
      <c r="CC52" s="31" t="str">
        <f t="shared" si="41"/>
        <v/>
      </c>
      <c r="CD52" s="31" t="str">
        <f t="shared" si="34"/>
        <v/>
      </c>
      <c r="CE52" s="31" t="str">
        <f t="shared" si="35"/>
        <v/>
      </c>
      <c r="CG52" s="32">
        <f t="shared" si="42"/>
        <v>0</v>
      </c>
      <c r="CH52" s="32">
        <f t="shared" si="36"/>
        <v>0</v>
      </c>
      <c r="CI52" s="32">
        <f t="shared" si="43"/>
        <v>0</v>
      </c>
      <c r="CJ52" s="32">
        <f t="shared" si="37"/>
        <v>0</v>
      </c>
      <c r="CK52" s="32">
        <f t="shared" si="38"/>
        <v>0</v>
      </c>
      <c r="CL52" s="13"/>
    </row>
    <row r="53" spans="1:90" ht="16.149999999999999" customHeight="1" x14ac:dyDescent="0.2">
      <c r="A53" s="956"/>
      <c r="B53" s="958"/>
      <c r="C53" s="188" t="s">
        <v>69</v>
      </c>
      <c r="D53" s="152">
        <f t="shared" si="44"/>
        <v>0</v>
      </c>
      <c r="E53" s="153">
        <f t="shared" si="46"/>
        <v>0</v>
      </c>
      <c r="F53" s="154">
        <f t="shared" si="46"/>
        <v>0</v>
      </c>
      <c r="G53" s="155"/>
      <c r="H53" s="160"/>
      <c r="I53" s="155"/>
      <c r="J53" s="189"/>
      <c r="K53" s="155"/>
      <c r="L53" s="160"/>
      <c r="M53" s="155"/>
      <c r="N53" s="160"/>
      <c r="O53" s="155"/>
      <c r="P53" s="160"/>
      <c r="Q53" s="155"/>
      <c r="R53" s="156"/>
      <c r="S53" s="155"/>
      <c r="T53" s="156"/>
      <c r="U53" s="155"/>
      <c r="V53" s="156"/>
      <c r="W53" s="155"/>
      <c r="X53" s="156"/>
      <c r="Y53" s="155"/>
      <c r="Z53" s="156"/>
      <c r="AA53" s="155"/>
      <c r="AB53" s="156"/>
      <c r="AC53" s="189"/>
      <c r="AD53" s="159"/>
      <c r="AE53" s="190"/>
      <c r="AF53" s="160"/>
      <c r="AG53" s="160"/>
      <c r="AH53" s="160"/>
      <c r="AI53" s="160"/>
      <c r="AJ53" s="66" t="str">
        <f t="shared" si="32"/>
        <v/>
      </c>
      <c r="AK53" s="30"/>
      <c r="AL53" s="30"/>
      <c r="AM53" s="30"/>
      <c r="AN53" s="30"/>
      <c r="AO53" s="30"/>
      <c r="AP53" s="30"/>
      <c r="AQ53" s="30"/>
      <c r="AR53" s="30"/>
      <c r="AS53" s="30"/>
      <c r="AT53" s="8"/>
      <c r="AU53" s="8"/>
      <c r="BU53" s="3"/>
      <c r="BV53" s="3"/>
      <c r="BW53" s="3"/>
      <c r="CA53" s="31" t="str">
        <f t="shared" si="40"/>
        <v/>
      </c>
      <c r="CB53" s="31" t="str">
        <f t="shared" si="33"/>
        <v/>
      </c>
      <c r="CC53" s="31" t="str">
        <f t="shared" si="41"/>
        <v/>
      </c>
      <c r="CD53" s="31" t="str">
        <f t="shared" si="34"/>
        <v/>
      </c>
      <c r="CE53" s="31" t="str">
        <f t="shared" si="35"/>
        <v/>
      </c>
      <c r="CG53" s="32">
        <f t="shared" si="42"/>
        <v>0</v>
      </c>
      <c r="CH53" s="32">
        <f t="shared" si="36"/>
        <v>0</v>
      </c>
      <c r="CI53" s="32">
        <f t="shared" si="43"/>
        <v>0</v>
      </c>
      <c r="CJ53" s="32">
        <f t="shared" si="37"/>
        <v>0</v>
      </c>
      <c r="CK53" s="32">
        <f t="shared" si="38"/>
        <v>0</v>
      </c>
      <c r="CL53" s="13"/>
    </row>
    <row r="54" spans="1:90" ht="16.149999999999999" customHeight="1" x14ac:dyDescent="0.2">
      <c r="A54" s="956"/>
      <c r="B54" s="958"/>
      <c r="C54" s="191" t="s">
        <v>70</v>
      </c>
      <c r="D54" s="161">
        <f>SUM(E54+F54)</f>
        <v>0</v>
      </c>
      <c r="E54" s="162">
        <f t="shared" si="46"/>
        <v>0</v>
      </c>
      <c r="F54" s="154">
        <f t="shared" si="46"/>
        <v>0</v>
      </c>
      <c r="G54" s="192"/>
      <c r="H54" s="171"/>
      <c r="I54" s="192"/>
      <c r="J54" s="193"/>
      <c r="K54" s="192"/>
      <c r="L54" s="171"/>
      <c r="M54" s="192"/>
      <c r="N54" s="171"/>
      <c r="O54" s="192"/>
      <c r="P54" s="171"/>
      <c r="Q54" s="192"/>
      <c r="R54" s="194"/>
      <c r="S54" s="192"/>
      <c r="T54" s="194"/>
      <c r="U54" s="192"/>
      <c r="V54" s="194"/>
      <c r="W54" s="192"/>
      <c r="X54" s="194"/>
      <c r="Y54" s="192"/>
      <c r="Z54" s="194"/>
      <c r="AA54" s="192"/>
      <c r="AB54" s="194"/>
      <c r="AC54" s="193"/>
      <c r="AD54" s="195"/>
      <c r="AE54" s="196"/>
      <c r="AF54" s="171"/>
      <c r="AG54" s="171"/>
      <c r="AH54" s="171"/>
      <c r="AI54" s="171"/>
      <c r="AJ54" s="66" t="str">
        <f t="shared" si="32"/>
        <v/>
      </c>
      <c r="AK54" s="30"/>
      <c r="AL54" s="30"/>
      <c r="AM54" s="30"/>
      <c r="AN54" s="30"/>
      <c r="AO54" s="30"/>
      <c r="AP54" s="30"/>
      <c r="AQ54" s="30"/>
      <c r="AR54" s="30"/>
      <c r="AS54" s="30"/>
      <c r="AT54" s="8"/>
      <c r="AU54" s="8"/>
      <c r="BU54" s="3"/>
      <c r="BV54" s="3"/>
      <c r="BW54" s="3"/>
      <c r="CA54" s="31" t="str">
        <f t="shared" si="40"/>
        <v/>
      </c>
      <c r="CB54" s="31" t="str">
        <f t="shared" si="33"/>
        <v/>
      </c>
      <c r="CC54" s="31" t="str">
        <f t="shared" si="41"/>
        <v/>
      </c>
      <c r="CD54" s="31" t="str">
        <f t="shared" si="34"/>
        <v/>
      </c>
      <c r="CE54" s="31" t="str">
        <f t="shared" si="35"/>
        <v/>
      </c>
      <c r="CG54" s="32">
        <f t="shared" si="42"/>
        <v>0</v>
      </c>
      <c r="CH54" s="32">
        <f t="shared" si="36"/>
        <v>0</v>
      </c>
      <c r="CI54" s="32">
        <f t="shared" si="43"/>
        <v>0</v>
      </c>
      <c r="CJ54" s="32">
        <f t="shared" si="37"/>
        <v>0</v>
      </c>
      <c r="CK54" s="32">
        <f t="shared" si="38"/>
        <v>0</v>
      </c>
      <c r="CL54" s="13"/>
    </row>
    <row r="55" spans="1:90" ht="16.149999999999999" customHeight="1" x14ac:dyDescent="0.2">
      <c r="A55" s="956"/>
      <c r="B55" s="958"/>
      <c r="C55" s="191" t="s">
        <v>71</v>
      </c>
      <c r="D55" s="161">
        <f t="shared" si="44"/>
        <v>0</v>
      </c>
      <c r="E55" s="162">
        <f t="shared" si="46"/>
        <v>0</v>
      </c>
      <c r="F55" s="154">
        <f t="shared" si="46"/>
        <v>0</v>
      </c>
      <c r="G55" s="192"/>
      <c r="H55" s="171"/>
      <c r="I55" s="192"/>
      <c r="J55" s="193"/>
      <c r="K55" s="164"/>
      <c r="L55" s="171"/>
      <c r="M55" s="192"/>
      <c r="N55" s="171"/>
      <c r="O55" s="192"/>
      <c r="P55" s="171"/>
      <c r="Q55" s="192"/>
      <c r="R55" s="194"/>
      <c r="S55" s="192"/>
      <c r="T55" s="194"/>
      <c r="U55" s="192"/>
      <c r="V55" s="194"/>
      <c r="W55" s="192"/>
      <c r="X55" s="194"/>
      <c r="Y55" s="192"/>
      <c r="Z55" s="194"/>
      <c r="AA55" s="192"/>
      <c r="AB55" s="194"/>
      <c r="AC55" s="193"/>
      <c r="AD55" s="195"/>
      <c r="AE55" s="197"/>
      <c r="AF55" s="171"/>
      <c r="AG55" s="171"/>
      <c r="AH55" s="171"/>
      <c r="AI55" s="171"/>
      <c r="AJ55" s="66" t="str">
        <f t="shared" si="32"/>
        <v/>
      </c>
      <c r="AK55" s="30"/>
      <c r="AL55" s="30"/>
      <c r="AM55" s="30"/>
      <c r="AN55" s="30"/>
      <c r="AO55" s="30"/>
      <c r="AP55" s="30"/>
      <c r="AQ55" s="30"/>
      <c r="AR55" s="30"/>
      <c r="AS55" s="30"/>
      <c r="AT55" s="8"/>
      <c r="AU55" s="8"/>
      <c r="BU55" s="3"/>
      <c r="BV55" s="3"/>
      <c r="BW55" s="3"/>
      <c r="CA55" s="31" t="str">
        <f t="shared" si="40"/>
        <v/>
      </c>
      <c r="CB55" s="31" t="str">
        <f t="shared" si="33"/>
        <v/>
      </c>
      <c r="CC55" s="31" t="str">
        <f t="shared" si="41"/>
        <v/>
      </c>
      <c r="CD55" s="31" t="str">
        <f t="shared" si="34"/>
        <v/>
      </c>
      <c r="CE55" s="31" t="str">
        <f t="shared" si="35"/>
        <v/>
      </c>
      <c r="CG55" s="32">
        <f t="shared" si="42"/>
        <v>0</v>
      </c>
      <c r="CH55" s="32">
        <f t="shared" si="36"/>
        <v>0</v>
      </c>
      <c r="CI55" s="32">
        <f t="shared" si="43"/>
        <v>0</v>
      </c>
      <c r="CJ55" s="32">
        <f t="shared" si="37"/>
        <v>0</v>
      </c>
      <c r="CK55" s="32">
        <f t="shared" si="38"/>
        <v>0</v>
      </c>
      <c r="CL55" s="13"/>
    </row>
    <row r="56" spans="1:90" ht="16.149999999999999" customHeight="1" x14ac:dyDescent="0.2">
      <c r="A56" s="959"/>
      <c r="B56" s="1079"/>
      <c r="C56" s="198" t="s">
        <v>4</v>
      </c>
      <c r="D56" s="199">
        <f t="shared" ref="D56:AG56" si="47">SUM(D50:D55)</f>
        <v>0</v>
      </c>
      <c r="E56" s="200">
        <f>SUM(E50:E55)</f>
        <v>0</v>
      </c>
      <c r="F56" s="619">
        <f t="shared" si="47"/>
        <v>0</v>
      </c>
      <c r="G56" s="50">
        <f t="shared" si="47"/>
        <v>0</v>
      </c>
      <c r="H56" s="619">
        <f t="shared" si="47"/>
        <v>0</v>
      </c>
      <c r="I56" s="50">
        <f t="shared" si="47"/>
        <v>0</v>
      </c>
      <c r="J56" s="615">
        <f t="shared" si="47"/>
        <v>0</v>
      </c>
      <c r="K56" s="614">
        <f t="shared" si="47"/>
        <v>0</v>
      </c>
      <c r="L56" s="619">
        <f t="shared" si="47"/>
        <v>0</v>
      </c>
      <c r="M56" s="50">
        <f t="shared" si="47"/>
        <v>0</v>
      </c>
      <c r="N56" s="619">
        <f t="shared" si="47"/>
        <v>0</v>
      </c>
      <c r="O56" s="50">
        <f t="shared" si="47"/>
        <v>0</v>
      </c>
      <c r="P56" s="619">
        <f t="shared" si="47"/>
        <v>0</v>
      </c>
      <c r="Q56" s="50">
        <f t="shared" si="47"/>
        <v>0</v>
      </c>
      <c r="R56" s="202">
        <f t="shared" si="47"/>
        <v>0</v>
      </c>
      <c r="S56" s="50">
        <f t="shared" si="47"/>
        <v>0</v>
      </c>
      <c r="T56" s="202">
        <f t="shared" si="47"/>
        <v>0</v>
      </c>
      <c r="U56" s="50">
        <f t="shared" si="47"/>
        <v>0</v>
      </c>
      <c r="V56" s="202">
        <f t="shared" si="47"/>
        <v>0</v>
      </c>
      <c r="W56" s="50">
        <f>SUM(W50:W55)</f>
        <v>0</v>
      </c>
      <c r="X56" s="202">
        <f t="shared" si="47"/>
        <v>0</v>
      </c>
      <c r="Y56" s="50">
        <f>SUM(Y50:Y55)</f>
        <v>0</v>
      </c>
      <c r="Z56" s="202">
        <f t="shared" si="47"/>
        <v>0</v>
      </c>
      <c r="AA56" s="50">
        <f t="shared" si="47"/>
        <v>0</v>
      </c>
      <c r="AB56" s="202">
        <f t="shared" si="47"/>
        <v>0</v>
      </c>
      <c r="AC56" s="174">
        <f t="shared" si="47"/>
        <v>0</v>
      </c>
      <c r="AD56" s="203">
        <f t="shared" si="47"/>
        <v>0</v>
      </c>
      <c r="AE56" s="204">
        <f t="shared" si="47"/>
        <v>0</v>
      </c>
      <c r="AF56" s="619">
        <f>SUM(AF50:AF55)</f>
        <v>0</v>
      </c>
      <c r="AG56" s="619">
        <f t="shared" si="47"/>
        <v>0</v>
      </c>
      <c r="AH56" s="619">
        <f t="shared" ref="AH56" si="48">SUM(AH50:AH55)</f>
        <v>0</v>
      </c>
      <c r="AI56" s="619">
        <f>SUM(AI50:AI55)</f>
        <v>0</v>
      </c>
      <c r="AJ56" s="66"/>
      <c r="AK56" s="176"/>
      <c r="AL56" s="176"/>
      <c r="AM56" s="176"/>
      <c r="AN56" s="176"/>
      <c r="AO56" s="176"/>
      <c r="AP56" s="176"/>
      <c r="AQ56" s="176"/>
      <c r="AR56" s="176"/>
      <c r="AS56" s="176"/>
      <c r="AT56" s="8"/>
      <c r="AU56" s="8"/>
      <c r="BU56" s="3"/>
      <c r="BV56" s="3"/>
      <c r="BW56" s="3"/>
      <c r="CA56" s="31"/>
      <c r="CB56" s="31"/>
      <c r="CC56" s="31"/>
      <c r="CD56" s="31"/>
      <c r="CE56" s="31"/>
      <c r="CG56" s="32"/>
      <c r="CH56" s="32"/>
      <c r="CI56" s="32"/>
      <c r="CJ56" s="32"/>
      <c r="CK56" s="32"/>
      <c r="CL56" s="13"/>
    </row>
    <row r="57" spans="1:90" ht="16.149999999999999" customHeight="1" x14ac:dyDescent="0.25">
      <c r="A57" s="1087" t="s">
        <v>72</v>
      </c>
      <c r="B57" s="1088"/>
      <c r="C57" s="205">
        <v>0</v>
      </c>
      <c r="D57" s="161">
        <f>SUM(E57:F57)</f>
        <v>0</v>
      </c>
      <c r="E57" s="162">
        <f>+Y57+AA57+AC57</f>
        <v>0</v>
      </c>
      <c r="F57" s="154">
        <f>+Z57+AB57+AD57</f>
        <v>0</v>
      </c>
      <c r="G57" s="206"/>
      <c r="H57" s="207"/>
      <c r="I57" s="208"/>
      <c r="J57" s="207"/>
      <c r="K57" s="208"/>
      <c r="L57" s="207"/>
      <c r="M57" s="208"/>
      <c r="N57" s="207"/>
      <c r="O57" s="208"/>
      <c r="P57" s="207"/>
      <c r="Q57" s="208"/>
      <c r="R57" s="207"/>
      <c r="S57" s="209"/>
      <c r="T57" s="210"/>
      <c r="U57" s="209"/>
      <c r="V57" s="210"/>
      <c r="W57" s="209"/>
      <c r="X57" s="210"/>
      <c r="Y57" s="192"/>
      <c r="Z57" s="194"/>
      <c r="AA57" s="192"/>
      <c r="AB57" s="194"/>
      <c r="AC57" s="192"/>
      <c r="AD57" s="578"/>
      <c r="AE57" s="171"/>
      <c r="AF57" s="171"/>
      <c r="AG57" s="579"/>
      <c r="AH57" s="171"/>
      <c r="AI57" s="579"/>
      <c r="AJ57" s="66" t="str">
        <f t="shared" si="32"/>
        <v/>
      </c>
      <c r="AK57" s="176"/>
      <c r="AL57" s="176"/>
      <c r="AM57" s="176"/>
      <c r="AN57" s="176"/>
      <c r="AO57" s="176"/>
      <c r="AP57" s="176"/>
      <c r="AQ57" s="176"/>
      <c r="AR57" s="176"/>
      <c r="AS57" s="176"/>
      <c r="AT57" s="8"/>
      <c r="AU57" s="8"/>
      <c r="BU57" s="3"/>
      <c r="BV57" s="3"/>
      <c r="BW57" s="3"/>
      <c r="CA57" s="31" t="str">
        <f t="shared" si="40"/>
        <v/>
      </c>
      <c r="CB57" s="31" t="str">
        <f t="shared" si="33"/>
        <v/>
      </c>
      <c r="CC57" s="31" t="str">
        <f t="shared" si="41"/>
        <v/>
      </c>
      <c r="CD57" s="31" t="str">
        <f t="shared" si="34"/>
        <v/>
      </c>
      <c r="CE57" s="31" t="str">
        <f t="shared" si="35"/>
        <v/>
      </c>
      <c r="CG57" s="32">
        <f t="shared" si="42"/>
        <v>0</v>
      </c>
      <c r="CH57" s="32">
        <f t="shared" si="36"/>
        <v>0</v>
      </c>
      <c r="CI57" s="32">
        <f t="shared" si="43"/>
        <v>0</v>
      </c>
      <c r="CJ57" s="32">
        <f t="shared" si="37"/>
        <v>0</v>
      </c>
      <c r="CK57" s="32">
        <f t="shared" si="38"/>
        <v>0</v>
      </c>
      <c r="CL57" s="13"/>
    </row>
    <row r="58" spans="1:90" ht="16.149999999999999" customHeight="1" x14ac:dyDescent="0.25">
      <c r="A58" s="1032"/>
      <c r="B58" s="1033"/>
      <c r="C58" s="205" t="s">
        <v>73</v>
      </c>
      <c r="D58" s="161">
        <f t="shared" ref="D58" si="49">SUM(E58:F58)</f>
        <v>0</v>
      </c>
      <c r="E58" s="162">
        <f t="shared" ref="E58:F59" si="50">+Y58+AA58+AC58</f>
        <v>0</v>
      </c>
      <c r="F58" s="154">
        <f t="shared" si="50"/>
        <v>0</v>
      </c>
      <c r="G58" s="213"/>
      <c r="H58" s="214"/>
      <c r="I58" s="213"/>
      <c r="J58" s="214"/>
      <c r="K58" s="213"/>
      <c r="L58" s="214"/>
      <c r="M58" s="213"/>
      <c r="N58" s="214"/>
      <c r="O58" s="213"/>
      <c r="P58" s="214"/>
      <c r="Q58" s="213"/>
      <c r="R58" s="214"/>
      <c r="S58" s="209"/>
      <c r="T58" s="210"/>
      <c r="U58" s="209"/>
      <c r="V58" s="210"/>
      <c r="W58" s="209"/>
      <c r="X58" s="210"/>
      <c r="Y58" s="192"/>
      <c r="Z58" s="194"/>
      <c r="AA58" s="192"/>
      <c r="AB58" s="194"/>
      <c r="AC58" s="192"/>
      <c r="AD58" s="195"/>
      <c r="AE58" s="171"/>
      <c r="AF58" s="171"/>
      <c r="AG58" s="215"/>
      <c r="AH58" s="171"/>
      <c r="AI58" s="215"/>
      <c r="AJ58" s="66" t="str">
        <f t="shared" si="32"/>
        <v/>
      </c>
      <c r="AK58" s="176"/>
      <c r="AL58" s="176"/>
      <c r="AM58" s="176"/>
      <c r="AN58" s="176"/>
      <c r="AO58" s="176"/>
      <c r="AP58" s="176"/>
      <c r="AQ58" s="176"/>
      <c r="AR58" s="176"/>
      <c r="AS58" s="176"/>
      <c r="AT58" s="8"/>
      <c r="AU58" s="8"/>
      <c r="BU58" s="3"/>
      <c r="BV58" s="3"/>
      <c r="BW58" s="3"/>
      <c r="CA58" s="31" t="str">
        <f t="shared" si="40"/>
        <v/>
      </c>
      <c r="CB58" s="31" t="str">
        <f t="shared" si="33"/>
        <v/>
      </c>
      <c r="CC58" s="31" t="str">
        <f t="shared" si="41"/>
        <v/>
      </c>
      <c r="CD58" s="31" t="str">
        <f t="shared" si="34"/>
        <v/>
      </c>
      <c r="CE58" s="31" t="str">
        <f t="shared" si="35"/>
        <v/>
      </c>
      <c r="CG58" s="32">
        <f t="shared" si="42"/>
        <v>0</v>
      </c>
      <c r="CH58" s="32">
        <f t="shared" si="36"/>
        <v>0</v>
      </c>
      <c r="CI58" s="32">
        <f t="shared" si="43"/>
        <v>0</v>
      </c>
      <c r="CJ58" s="32">
        <f t="shared" si="37"/>
        <v>0</v>
      </c>
      <c r="CK58" s="32">
        <f t="shared" si="38"/>
        <v>0</v>
      </c>
      <c r="CL58" s="13"/>
    </row>
    <row r="59" spans="1:90" ht="16.149999999999999" customHeight="1" x14ac:dyDescent="0.25">
      <c r="A59" s="1032"/>
      <c r="B59" s="1033"/>
      <c r="C59" s="216" t="s">
        <v>74</v>
      </c>
      <c r="D59" s="161">
        <f>SUM(E59:F59)</f>
        <v>0</v>
      </c>
      <c r="E59" s="162">
        <f>+Y59+AA59+AC59</f>
        <v>0</v>
      </c>
      <c r="F59" s="154">
        <f t="shared" si="50"/>
        <v>0</v>
      </c>
      <c r="G59" s="213"/>
      <c r="H59" s="214"/>
      <c r="I59" s="213"/>
      <c r="J59" s="214"/>
      <c r="K59" s="213"/>
      <c r="L59" s="214"/>
      <c r="M59" s="213"/>
      <c r="N59" s="214"/>
      <c r="O59" s="213"/>
      <c r="P59" s="214"/>
      <c r="Q59" s="213"/>
      <c r="R59" s="214"/>
      <c r="S59" s="209"/>
      <c r="T59" s="210"/>
      <c r="U59" s="209"/>
      <c r="V59" s="210"/>
      <c r="W59" s="209"/>
      <c r="X59" s="210"/>
      <c r="Y59" s="192"/>
      <c r="Z59" s="194"/>
      <c r="AA59" s="192"/>
      <c r="AB59" s="194"/>
      <c r="AC59" s="192"/>
      <c r="AD59" s="195"/>
      <c r="AE59" s="171"/>
      <c r="AF59" s="171"/>
      <c r="AG59" s="215"/>
      <c r="AH59" s="171"/>
      <c r="AI59" s="215"/>
      <c r="AJ59" s="66" t="str">
        <f t="shared" si="32"/>
        <v/>
      </c>
      <c r="AK59" s="176"/>
      <c r="AL59" s="176"/>
      <c r="AM59" s="176"/>
      <c r="AN59" s="176"/>
      <c r="AO59" s="176"/>
      <c r="AP59" s="176"/>
      <c r="AQ59" s="176"/>
      <c r="AR59" s="176"/>
      <c r="AS59" s="176"/>
      <c r="AT59" s="8"/>
      <c r="AU59" s="8"/>
      <c r="BU59" s="3"/>
      <c r="BV59" s="3"/>
      <c r="BW59" s="3"/>
      <c r="CA59" s="31" t="str">
        <f t="shared" si="40"/>
        <v/>
      </c>
      <c r="CB59" s="31" t="str">
        <f t="shared" si="33"/>
        <v/>
      </c>
      <c r="CC59" s="31" t="str">
        <f t="shared" si="41"/>
        <v/>
      </c>
      <c r="CD59" s="31" t="str">
        <f t="shared" si="34"/>
        <v/>
      </c>
      <c r="CE59" s="31" t="str">
        <f t="shared" si="35"/>
        <v/>
      </c>
      <c r="CG59" s="32">
        <f t="shared" si="42"/>
        <v>0</v>
      </c>
      <c r="CH59" s="32">
        <f t="shared" si="36"/>
        <v>0</v>
      </c>
      <c r="CI59" s="32">
        <f t="shared" si="43"/>
        <v>0</v>
      </c>
      <c r="CJ59" s="32">
        <f t="shared" si="37"/>
        <v>0</v>
      </c>
      <c r="CK59" s="32">
        <f t="shared" si="38"/>
        <v>0</v>
      </c>
      <c r="CL59" s="13"/>
    </row>
    <row r="60" spans="1:90" ht="16.149999999999999" customHeight="1" x14ac:dyDescent="0.2">
      <c r="A60" s="1034"/>
      <c r="B60" s="1089"/>
      <c r="C60" s="217" t="s">
        <v>4</v>
      </c>
      <c r="D60" s="199">
        <f>SUM(E60:F60)</f>
        <v>0</v>
      </c>
      <c r="E60" s="200">
        <f>SUM(E57:E59)</f>
        <v>0</v>
      </c>
      <c r="F60" s="619">
        <f>SUM(F57:F59)</f>
        <v>0</v>
      </c>
      <c r="G60" s="218"/>
      <c r="H60" s="219"/>
      <c r="I60" s="218"/>
      <c r="J60" s="219"/>
      <c r="K60" s="218"/>
      <c r="L60" s="219"/>
      <c r="M60" s="218"/>
      <c r="N60" s="219"/>
      <c r="O60" s="218"/>
      <c r="P60" s="219"/>
      <c r="Q60" s="218"/>
      <c r="R60" s="219"/>
      <c r="S60" s="218"/>
      <c r="T60" s="219"/>
      <c r="U60" s="218"/>
      <c r="V60" s="219"/>
      <c r="W60" s="218"/>
      <c r="X60" s="219"/>
      <c r="Y60" s="50">
        <f>SUM(Y57:Y59)</f>
        <v>0</v>
      </c>
      <c r="Z60" s="619">
        <f t="shared" ref="Z60:AI60" si="51">SUM(Z57:Z59)</f>
        <v>0</v>
      </c>
      <c r="AA60" s="50">
        <f t="shared" si="51"/>
        <v>0</v>
      </c>
      <c r="AB60" s="619">
        <f t="shared" si="51"/>
        <v>0</v>
      </c>
      <c r="AC60" s="50">
        <f t="shared" si="51"/>
        <v>0</v>
      </c>
      <c r="AD60" s="203">
        <f t="shared" si="51"/>
        <v>0</v>
      </c>
      <c r="AE60" s="619">
        <f t="shared" si="51"/>
        <v>0</v>
      </c>
      <c r="AF60" s="619">
        <f t="shared" si="51"/>
        <v>0</v>
      </c>
      <c r="AG60" s="175">
        <f t="shared" si="51"/>
        <v>0</v>
      </c>
      <c r="AH60" s="619">
        <f t="shared" si="51"/>
        <v>0</v>
      </c>
      <c r="AI60" s="175">
        <f t="shared" si="51"/>
        <v>0</v>
      </c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8"/>
      <c r="AU60" s="8"/>
      <c r="BU60" s="3"/>
      <c r="BV60" s="3"/>
      <c r="BW60" s="3"/>
      <c r="CG60" s="13"/>
      <c r="CH60" s="13"/>
      <c r="CI60" s="13"/>
      <c r="CJ60" s="13"/>
      <c r="CK60" s="13"/>
      <c r="CL60" s="13"/>
    </row>
    <row r="61" spans="1:90" ht="31.9" customHeight="1" x14ac:dyDescent="0.2">
      <c r="A61" s="220" t="s">
        <v>75</v>
      </c>
      <c r="B61" s="221"/>
      <c r="C61" s="221"/>
      <c r="D61" s="222"/>
      <c r="E61" s="124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BU61" s="3"/>
      <c r="BV61" s="3"/>
      <c r="BW61" s="3"/>
      <c r="CG61" s="13"/>
      <c r="CH61" s="13"/>
      <c r="CI61" s="13"/>
      <c r="CJ61" s="13"/>
      <c r="CK61" s="13"/>
      <c r="CL61" s="13"/>
    </row>
    <row r="62" spans="1:90" ht="16.149999999999999" customHeight="1" x14ac:dyDescent="0.2">
      <c r="A62" s="982" t="s">
        <v>76</v>
      </c>
      <c r="B62" s="1019"/>
      <c r="C62" s="983"/>
      <c r="D62" s="223" t="s">
        <v>4</v>
      </c>
      <c r="E62" s="223" t="s">
        <v>77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BU62" s="3"/>
      <c r="BV62" s="3"/>
      <c r="BW62" s="3"/>
      <c r="CG62" s="13"/>
      <c r="CH62" s="13"/>
      <c r="CI62" s="13"/>
      <c r="CJ62" s="13"/>
      <c r="CK62" s="13"/>
      <c r="CL62" s="13"/>
    </row>
    <row r="63" spans="1:90" ht="16.149999999999999" customHeight="1" x14ac:dyDescent="0.2">
      <c r="A63" s="1027" t="s">
        <v>78</v>
      </c>
      <c r="B63" s="1028"/>
      <c r="C63" s="1029"/>
      <c r="D63" s="224"/>
      <c r="E63" s="224"/>
      <c r="F63" s="225" t="str">
        <f>CA63</f>
        <v/>
      </c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8"/>
      <c r="BV63" s="3"/>
      <c r="BW63" s="3"/>
      <c r="CA63" s="31" t="str">
        <f>IF(CG63=1,"* Las Interconsultas a Gestantes NO DEBEN ser mayor al Total de Interconsultas. ","")</f>
        <v/>
      </c>
      <c r="CB63" s="31"/>
      <c r="CC63" s="31"/>
      <c r="CD63" s="31"/>
      <c r="CE63" s="31"/>
      <c r="CF63" s="31"/>
      <c r="CG63" s="32">
        <f>IF(D63&lt;E63,1,0)</f>
        <v>0</v>
      </c>
      <c r="CH63" s="13"/>
      <c r="CI63" s="13"/>
      <c r="CJ63" s="13"/>
      <c r="CK63" s="13"/>
      <c r="CL63" s="13"/>
    </row>
    <row r="64" spans="1:90" ht="16.149999999999999" customHeight="1" x14ac:dyDescent="0.2">
      <c r="A64" s="860" t="s">
        <v>79</v>
      </c>
      <c r="B64" s="1025" t="s">
        <v>80</v>
      </c>
      <c r="C64" s="1026"/>
      <c r="D64" s="226"/>
      <c r="E64" s="226"/>
      <c r="F64" s="225" t="str">
        <f t="shared" ref="F64:F73" si="52">CA64</f>
        <v/>
      </c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8"/>
      <c r="BV64" s="3"/>
      <c r="BW64" s="3"/>
      <c r="CA64" s="31" t="str">
        <f t="shared" ref="CA64:CA73" si="53">IF(CG64=1,"* Las Interconsultas a Gestantes NO DEBEN ser mayor al Total de Interconsultas. ","")</f>
        <v/>
      </c>
      <c r="CB64" s="31"/>
      <c r="CC64" s="31"/>
      <c r="CD64" s="31"/>
      <c r="CE64" s="31"/>
      <c r="CF64" s="31"/>
      <c r="CG64" s="32">
        <f t="shared" ref="CG64:CG73" si="54">IF(D64&lt;E64,1,0)</f>
        <v>0</v>
      </c>
      <c r="CH64" s="13"/>
      <c r="CI64" s="13"/>
      <c r="CJ64" s="13"/>
      <c r="CK64" s="13"/>
      <c r="CL64" s="13"/>
    </row>
    <row r="65" spans="1:90" ht="16.149999999999999" customHeight="1" x14ac:dyDescent="0.2">
      <c r="A65" s="861"/>
      <c r="B65" s="1017" t="s">
        <v>81</v>
      </c>
      <c r="C65" s="1018"/>
      <c r="D65" s="227"/>
      <c r="E65" s="227"/>
      <c r="F65" s="225" t="str">
        <f t="shared" si="52"/>
        <v/>
      </c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8"/>
      <c r="BV65" s="3"/>
      <c r="BW65" s="3"/>
      <c r="CA65" s="31" t="str">
        <f t="shared" si="53"/>
        <v/>
      </c>
      <c r="CB65" s="31"/>
      <c r="CC65" s="31"/>
      <c r="CD65" s="31"/>
      <c r="CE65" s="31"/>
      <c r="CF65" s="31"/>
      <c r="CG65" s="32">
        <f t="shared" si="54"/>
        <v>0</v>
      </c>
      <c r="CH65" s="13"/>
      <c r="CI65" s="13"/>
      <c r="CJ65" s="13"/>
      <c r="CK65" s="13"/>
      <c r="CL65" s="13"/>
    </row>
    <row r="66" spans="1:90" ht="16.149999999999999" customHeight="1" x14ac:dyDescent="0.2">
      <c r="A66" s="1024" t="s">
        <v>82</v>
      </c>
      <c r="B66" s="1025"/>
      <c r="C66" s="1026"/>
      <c r="D66" s="228"/>
      <c r="E66" s="228"/>
      <c r="F66" s="225" t="str">
        <f t="shared" si="52"/>
        <v/>
      </c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8"/>
      <c r="BV66" s="3"/>
      <c r="BW66" s="3"/>
      <c r="CA66" s="31" t="str">
        <f t="shared" si="53"/>
        <v/>
      </c>
      <c r="CB66" s="31"/>
      <c r="CC66" s="31"/>
      <c r="CD66" s="31"/>
      <c r="CE66" s="31"/>
      <c r="CF66" s="31"/>
      <c r="CG66" s="32">
        <f t="shared" si="54"/>
        <v>0</v>
      </c>
      <c r="CH66" s="13"/>
      <c r="CI66" s="13"/>
      <c r="CJ66" s="13"/>
      <c r="CK66" s="13"/>
      <c r="CL66" s="13"/>
    </row>
    <row r="67" spans="1:90" ht="16.149999999999999" customHeight="1" x14ac:dyDescent="0.2">
      <c r="A67" s="882" t="s">
        <v>83</v>
      </c>
      <c r="B67" s="883"/>
      <c r="C67" s="884"/>
      <c r="D67" s="228"/>
      <c r="E67" s="228"/>
      <c r="F67" s="225" t="str">
        <f t="shared" si="52"/>
        <v/>
      </c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8"/>
      <c r="BV67" s="3"/>
      <c r="BW67" s="3"/>
      <c r="CA67" s="31" t="str">
        <f t="shared" si="53"/>
        <v/>
      </c>
      <c r="CB67" s="31"/>
      <c r="CC67" s="31"/>
      <c r="CD67" s="31"/>
      <c r="CE67" s="31"/>
      <c r="CF67" s="31"/>
      <c r="CG67" s="32">
        <f t="shared" si="54"/>
        <v>0</v>
      </c>
      <c r="CH67" s="13"/>
      <c r="CI67" s="13"/>
      <c r="CJ67" s="13"/>
      <c r="CK67" s="13"/>
      <c r="CL67" s="13"/>
    </row>
    <row r="68" spans="1:90" ht="16.149999999999999" customHeight="1" x14ac:dyDescent="0.2">
      <c r="A68" s="882" t="s">
        <v>84</v>
      </c>
      <c r="B68" s="883"/>
      <c r="C68" s="884"/>
      <c r="D68" s="228"/>
      <c r="E68" s="228"/>
      <c r="F68" s="225" t="str">
        <f t="shared" si="52"/>
        <v/>
      </c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8"/>
      <c r="BV68" s="3"/>
      <c r="BW68" s="3"/>
      <c r="CA68" s="31" t="str">
        <f t="shared" si="53"/>
        <v/>
      </c>
      <c r="CB68" s="31"/>
      <c r="CC68" s="31"/>
      <c r="CD68" s="31"/>
      <c r="CE68" s="31"/>
      <c r="CF68" s="31"/>
      <c r="CG68" s="32">
        <f t="shared" si="54"/>
        <v>0</v>
      </c>
      <c r="CH68" s="13"/>
      <c r="CI68" s="13"/>
      <c r="CJ68" s="13"/>
      <c r="CK68" s="13"/>
      <c r="CL68" s="13"/>
    </row>
    <row r="69" spans="1:90" ht="16.149999999999999" customHeight="1" x14ac:dyDescent="0.2">
      <c r="A69" s="1007" t="s">
        <v>85</v>
      </c>
      <c r="B69" s="1008"/>
      <c r="C69" s="1009"/>
      <c r="D69" s="228"/>
      <c r="E69" s="228"/>
      <c r="F69" s="225" t="str">
        <f t="shared" si="52"/>
        <v/>
      </c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8"/>
      <c r="BV69" s="3"/>
      <c r="BW69" s="3"/>
      <c r="CA69" s="31" t="str">
        <f t="shared" si="53"/>
        <v/>
      </c>
      <c r="CB69" s="31"/>
      <c r="CC69" s="31"/>
      <c r="CD69" s="31"/>
      <c r="CE69" s="31"/>
      <c r="CF69" s="31"/>
      <c r="CG69" s="32">
        <f t="shared" si="54"/>
        <v>0</v>
      </c>
      <c r="CH69" s="13"/>
      <c r="CI69" s="13"/>
      <c r="CJ69" s="13"/>
      <c r="CK69" s="13"/>
      <c r="CL69" s="13"/>
    </row>
    <row r="70" spans="1:90" ht="16.149999999999999" customHeight="1" x14ac:dyDescent="0.2">
      <c r="A70" s="882" t="s">
        <v>86</v>
      </c>
      <c r="B70" s="883"/>
      <c r="C70" s="884"/>
      <c r="D70" s="228"/>
      <c r="E70" s="228"/>
      <c r="F70" s="225" t="str">
        <f t="shared" si="52"/>
        <v/>
      </c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8"/>
      <c r="BV70" s="3"/>
      <c r="BW70" s="3"/>
      <c r="CA70" s="31" t="str">
        <f t="shared" si="53"/>
        <v/>
      </c>
      <c r="CB70" s="31"/>
      <c r="CC70" s="31"/>
      <c r="CD70" s="31"/>
      <c r="CE70" s="31"/>
      <c r="CF70" s="31"/>
      <c r="CG70" s="32">
        <f t="shared" si="54"/>
        <v>0</v>
      </c>
      <c r="CH70" s="13"/>
      <c r="CI70" s="13"/>
      <c r="CJ70" s="13"/>
      <c r="CK70" s="13"/>
      <c r="CL70" s="13"/>
    </row>
    <row r="71" spans="1:90" ht="16.149999999999999" customHeight="1" x14ac:dyDescent="0.2">
      <c r="A71" s="928" t="s">
        <v>87</v>
      </c>
      <c r="B71" s="929"/>
      <c r="C71" s="930"/>
      <c r="D71" s="228"/>
      <c r="E71" s="228"/>
      <c r="F71" s="225" t="str">
        <f t="shared" si="52"/>
        <v/>
      </c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8"/>
      <c r="BV71" s="3"/>
      <c r="BW71" s="3"/>
      <c r="CA71" s="31" t="str">
        <f t="shared" si="53"/>
        <v/>
      </c>
      <c r="CB71" s="31"/>
      <c r="CC71" s="31"/>
      <c r="CD71" s="31"/>
      <c r="CE71" s="31"/>
      <c r="CF71" s="31"/>
      <c r="CG71" s="32">
        <f t="shared" si="54"/>
        <v>0</v>
      </c>
      <c r="CH71" s="13"/>
      <c r="CI71" s="13"/>
      <c r="CJ71" s="13"/>
      <c r="CK71" s="13"/>
      <c r="CL71" s="13"/>
    </row>
    <row r="72" spans="1:90" ht="16.149999999999999" customHeight="1" x14ac:dyDescent="0.2">
      <c r="A72" s="928" t="s">
        <v>88</v>
      </c>
      <c r="B72" s="929"/>
      <c r="C72" s="930"/>
      <c r="D72" s="228"/>
      <c r="E72" s="228"/>
      <c r="F72" s="225" t="str">
        <f t="shared" si="52"/>
        <v/>
      </c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8"/>
      <c r="BV72" s="3"/>
      <c r="BW72" s="3"/>
      <c r="CA72" s="31" t="str">
        <f t="shared" si="53"/>
        <v/>
      </c>
      <c r="CB72" s="31"/>
      <c r="CC72" s="31"/>
      <c r="CD72" s="31"/>
      <c r="CE72" s="31"/>
      <c r="CF72" s="31"/>
      <c r="CG72" s="32">
        <f t="shared" si="54"/>
        <v>0</v>
      </c>
      <c r="CH72" s="13"/>
      <c r="CI72" s="13"/>
      <c r="CJ72" s="13"/>
      <c r="CK72" s="13"/>
      <c r="CL72" s="13"/>
    </row>
    <row r="73" spans="1:90" ht="16.149999999999999" customHeight="1" x14ac:dyDescent="0.2">
      <c r="A73" s="1016" t="s">
        <v>89</v>
      </c>
      <c r="B73" s="1017"/>
      <c r="C73" s="1018"/>
      <c r="D73" s="227"/>
      <c r="E73" s="227"/>
      <c r="F73" s="225" t="str">
        <f t="shared" si="52"/>
        <v/>
      </c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8"/>
      <c r="BV73" s="3"/>
      <c r="BW73" s="3"/>
      <c r="CA73" s="31" t="str">
        <f t="shared" si="53"/>
        <v/>
      </c>
      <c r="CB73" s="31"/>
      <c r="CC73" s="31"/>
      <c r="CD73" s="31"/>
      <c r="CE73" s="31"/>
      <c r="CF73" s="31"/>
      <c r="CG73" s="32">
        <f t="shared" si="54"/>
        <v>0</v>
      </c>
      <c r="CH73" s="13"/>
      <c r="CI73" s="13"/>
      <c r="CJ73" s="13"/>
      <c r="CK73" s="13"/>
      <c r="CL73" s="13"/>
    </row>
    <row r="74" spans="1:90" ht="31.9" customHeight="1" x14ac:dyDescent="0.2">
      <c r="A74" s="229" t="s">
        <v>90</v>
      </c>
      <c r="B74" s="230"/>
      <c r="C74" s="231"/>
      <c r="D74" s="230"/>
      <c r="E74" s="230"/>
      <c r="F74" s="232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BV74" s="3"/>
      <c r="BW74" s="3"/>
      <c r="CG74" s="13"/>
      <c r="CH74" s="13"/>
      <c r="CI74" s="13"/>
      <c r="CJ74" s="13"/>
      <c r="CK74" s="13"/>
      <c r="CL74" s="13"/>
    </row>
    <row r="75" spans="1:90" ht="16.149999999999999" customHeight="1" x14ac:dyDescent="0.2">
      <c r="A75" s="885" t="s">
        <v>91</v>
      </c>
      <c r="B75" s="886"/>
      <c r="C75" s="887"/>
      <c r="D75" s="982" t="s">
        <v>92</v>
      </c>
      <c r="E75" s="1019"/>
      <c r="F75" s="983"/>
      <c r="BV75" s="3"/>
      <c r="BW75" s="3"/>
      <c r="CG75" s="13"/>
      <c r="CH75" s="13"/>
      <c r="CI75" s="13"/>
      <c r="CJ75" s="13"/>
      <c r="CK75" s="13"/>
      <c r="CL75" s="13"/>
    </row>
    <row r="76" spans="1:90" ht="16.149999999999999" customHeight="1" x14ac:dyDescent="0.2">
      <c r="A76" s="891"/>
      <c r="B76" s="1084"/>
      <c r="C76" s="1085"/>
      <c r="D76" s="223" t="s">
        <v>4</v>
      </c>
      <c r="E76" s="14" t="s">
        <v>24</v>
      </c>
      <c r="F76" s="233" t="s">
        <v>25</v>
      </c>
      <c r="BV76" s="3"/>
      <c r="BW76" s="3"/>
      <c r="CG76" s="13"/>
      <c r="CH76" s="13"/>
      <c r="CI76" s="13"/>
      <c r="CJ76" s="13"/>
      <c r="CK76" s="13"/>
      <c r="CL76" s="13"/>
    </row>
    <row r="77" spans="1:90" ht="16.149999999999999" customHeight="1" x14ac:dyDescent="0.2">
      <c r="A77" s="1086" t="s">
        <v>93</v>
      </c>
      <c r="B77" s="1022" t="s">
        <v>94</v>
      </c>
      <c r="C77" s="1023"/>
      <c r="D77" s="234">
        <f>SUM(E77+F77)</f>
        <v>0</v>
      </c>
      <c r="E77" s="22"/>
      <c r="F77" s="25"/>
      <c r="BV77" s="3"/>
      <c r="BW77" s="3"/>
      <c r="CG77" s="13"/>
      <c r="CH77" s="13"/>
      <c r="CI77" s="13"/>
      <c r="CJ77" s="13"/>
      <c r="CK77" s="13"/>
      <c r="CL77" s="13"/>
    </row>
    <row r="78" spans="1:90" ht="16.149999999999999" customHeight="1" x14ac:dyDescent="0.2">
      <c r="A78" s="1021"/>
      <c r="B78" s="874" t="s">
        <v>95</v>
      </c>
      <c r="C78" s="876"/>
      <c r="D78" s="235">
        <f>SUM(E78+F78)</f>
        <v>0</v>
      </c>
      <c r="E78" s="42"/>
      <c r="F78" s="44"/>
      <c r="BV78" s="3"/>
      <c r="BW78" s="3"/>
      <c r="CG78" s="13"/>
      <c r="CH78" s="13"/>
      <c r="CI78" s="13"/>
      <c r="CJ78" s="13"/>
      <c r="CK78" s="13"/>
      <c r="CL78" s="13"/>
    </row>
    <row r="79" spans="1:90" ht="31.9" customHeight="1" x14ac:dyDescent="0.2">
      <c r="A79" s="236" t="s">
        <v>96</v>
      </c>
      <c r="B79" s="123"/>
      <c r="C79" s="123"/>
      <c r="D79" s="123"/>
      <c r="E79" s="124"/>
      <c r="F79" s="124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BV79" s="3"/>
      <c r="BW79" s="3"/>
      <c r="CG79" s="13"/>
      <c r="CH79" s="13"/>
      <c r="CI79" s="13"/>
      <c r="CJ79" s="13"/>
      <c r="CK79" s="13"/>
      <c r="CL79" s="13"/>
    </row>
    <row r="80" spans="1:90" ht="16.149999999999999" customHeight="1" x14ac:dyDescent="0.2">
      <c r="A80" s="885" t="s">
        <v>97</v>
      </c>
      <c r="B80" s="886"/>
      <c r="C80" s="887"/>
      <c r="D80" s="862" t="s">
        <v>4</v>
      </c>
      <c r="E80" s="900"/>
      <c r="F80" s="970"/>
      <c r="G80" s="862" t="s">
        <v>56</v>
      </c>
      <c r="H80" s="900"/>
      <c r="I80" s="900"/>
      <c r="J80" s="900"/>
      <c r="K80" s="900"/>
      <c r="L80" s="900"/>
      <c r="M80" s="900"/>
      <c r="N80" s="901"/>
      <c r="O80" s="887" t="s">
        <v>6</v>
      </c>
      <c r="P80" s="859" t="s">
        <v>33</v>
      </c>
      <c r="Q80" s="859" t="s">
        <v>7</v>
      </c>
      <c r="R80" s="859" t="s">
        <v>98</v>
      </c>
      <c r="S80" s="1083" t="s">
        <v>99</v>
      </c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BV80" s="3"/>
      <c r="BW80" s="3"/>
      <c r="CG80" s="13"/>
      <c r="CH80" s="13"/>
      <c r="CI80" s="13"/>
      <c r="CJ80" s="13"/>
      <c r="CK80" s="13"/>
      <c r="CL80" s="13"/>
    </row>
    <row r="81" spans="1:90" ht="31.5" customHeight="1" x14ac:dyDescent="0.2">
      <c r="A81" s="891"/>
      <c r="B81" s="1084"/>
      <c r="C81" s="1085"/>
      <c r="D81" s="630" t="s">
        <v>23</v>
      </c>
      <c r="E81" s="50" t="s">
        <v>24</v>
      </c>
      <c r="F81" s="619" t="s">
        <v>25</v>
      </c>
      <c r="G81" s="14" t="s">
        <v>100</v>
      </c>
      <c r="H81" s="15" t="s">
        <v>101</v>
      </c>
      <c r="I81" s="15" t="s">
        <v>102</v>
      </c>
      <c r="J81" s="15" t="s">
        <v>18</v>
      </c>
      <c r="K81" s="15" t="s">
        <v>19</v>
      </c>
      <c r="L81" s="15" t="s">
        <v>20</v>
      </c>
      <c r="M81" s="237" t="s">
        <v>21</v>
      </c>
      <c r="N81" s="620" t="s">
        <v>22</v>
      </c>
      <c r="O81" s="1085"/>
      <c r="P81" s="861"/>
      <c r="Q81" s="861"/>
      <c r="R81" s="861"/>
      <c r="S81" s="1011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BV81" s="3"/>
      <c r="BW81" s="3"/>
      <c r="CG81" s="13"/>
      <c r="CH81" s="13"/>
      <c r="CI81" s="13"/>
      <c r="CJ81" s="13"/>
      <c r="CK81" s="13"/>
      <c r="CL81" s="13"/>
    </row>
    <row r="82" spans="1:90" ht="16.149999999999999" customHeight="1" x14ac:dyDescent="0.2">
      <c r="A82" s="1012" t="s">
        <v>103</v>
      </c>
      <c r="B82" s="1012"/>
      <c r="C82" s="1012"/>
      <c r="D82" s="239">
        <f>SUM(G82:N82)</f>
        <v>160</v>
      </c>
      <c r="E82" s="22">
        <v>72</v>
      </c>
      <c r="F82" s="240">
        <v>88</v>
      </c>
      <c r="G82" s="24">
        <v>12</v>
      </c>
      <c r="H82" s="241">
        <v>4</v>
      </c>
      <c r="I82" s="241">
        <v>4</v>
      </c>
      <c r="J82" s="241">
        <v>5</v>
      </c>
      <c r="K82" s="241">
        <v>27</v>
      </c>
      <c r="L82" s="241">
        <v>16</v>
      </c>
      <c r="M82" s="242">
        <v>68</v>
      </c>
      <c r="N82" s="64">
        <v>24</v>
      </c>
      <c r="O82" s="62">
        <v>7</v>
      </c>
      <c r="P82" s="243">
        <v>160</v>
      </c>
      <c r="Q82" s="243">
        <v>1</v>
      </c>
      <c r="R82" s="243"/>
      <c r="S82" s="62"/>
      <c r="T82" s="225" t="str">
        <f>CA82&amp;CB82&amp;CC82&amp;CD82&amp;CE82</f>
        <v/>
      </c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8"/>
      <c r="AG82" s="8"/>
      <c r="BV82" s="3"/>
      <c r="BW82" s="3"/>
      <c r="CA82" s="31" t="str">
        <f>IF(CG82=1,"* La suma de los sexos NO DEBE ser diferente al Total. ","")</f>
        <v/>
      </c>
      <c r="CB82" s="31" t="str">
        <f>IF(AND(D82&lt;&gt;0,P82=""),"* No olvide digitar la columna Beneficiarios (Digite CEROS si no tiene).",IF(D82&lt;P82,"* El número de Beneficiarios NO DEBE ser mayor que el total. ",""))</f>
        <v/>
      </c>
      <c r="CC82" s="31" t="str">
        <f>IF(CI82=1,"* Las actividades de 60 Años NO DEBE ser mayor que el grupo etario 20-64 años. ","")</f>
        <v/>
      </c>
      <c r="CD82" s="31" t="str">
        <f>IF(AND(D82&lt;&gt;0,O82=""),"* Recuerde que las Embarazadas deben ser incluídas en el ingreso por rango Etario (Digite CEROS si no tiene). ",IF(F82&lt;O82,"* Las Embarazadas NO DEBEN ser mayor al total de Mujeres. ",""))</f>
        <v/>
      </c>
      <c r="CE82" s="31" t="str">
        <f>IF(CK82=1,"* Los usuario en situación de discapacidad NO DEBE ser mayor que el Total. ","")</f>
        <v/>
      </c>
      <c r="CG82" s="32">
        <f>IF(D82&lt;&gt;(E82+F82),1,0)</f>
        <v>0</v>
      </c>
      <c r="CH82" s="32">
        <f>IF(AND(D82&lt;&gt;0,P82=""),1,IF(D82&lt;P82,1,0))</f>
        <v>0</v>
      </c>
      <c r="CI82" s="32">
        <f>IF(M82&lt;Q82,1,0)</f>
        <v>0</v>
      </c>
      <c r="CJ82" s="32">
        <f>IF(AND(D82&lt;&gt;0,O82=""),1,IF(F82&lt;O82,1,0))</f>
        <v>0</v>
      </c>
      <c r="CK82" s="32">
        <f>IF(D82&lt;S82,1,0)</f>
        <v>0</v>
      </c>
      <c r="CL82" s="13"/>
    </row>
    <row r="83" spans="1:90" ht="16.149999999999999" customHeight="1" x14ac:dyDescent="0.2">
      <c r="A83" s="995" t="s">
        <v>104</v>
      </c>
      <c r="B83" s="995"/>
      <c r="C83" s="995"/>
      <c r="D83" s="244">
        <f t="shared" ref="D83:D110" si="55">SUM(G83:N83)</f>
        <v>82</v>
      </c>
      <c r="E83" s="33">
        <v>38</v>
      </c>
      <c r="F83" s="245">
        <v>44</v>
      </c>
      <c r="G83" s="33">
        <v>7</v>
      </c>
      <c r="H83" s="246">
        <v>9</v>
      </c>
      <c r="I83" s="246">
        <v>5</v>
      </c>
      <c r="J83" s="246">
        <v>2</v>
      </c>
      <c r="K83" s="246">
        <v>19</v>
      </c>
      <c r="L83" s="246">
        <v>4</v>
      </c>
      <c r="M83" s="245">
        <v>30</v>
      </c>
      <c r="N83" s="87">
        <v>6</v>
      </c>
      <c r="O83" s="34">
        <v>0</v>
      </c>
      <c r="P83" s="38">
        <v>82</v>
      </c>
      <c r="Q83" s="38">
        <v>0</v>
      </c>
      <c r="R83" s="38"/>
      <c r="S83" s="34"/>
      <c r="T83" s="225" t="str">
        <f t="shared" ref="T83:T110" si="56">CA83&amp;CB83&amp;CC83&amp;CD83&amp;CE83</f>
        <v/>
      </c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8"/>
      <c r="AG83" s="8"/>
      <c r="BV83" s="3"/>
      <c r="BW83" s="3"/>
      <c r="CA83" s="31" t="str">
        <f t="shared" ref="CA83:CA110" si="57">IF(CG83=1,"* La suma de los sexos NO DEBE ser diferente al Total. ","")</f>
        <v/>
      </c>
      <c r="CB83" s="31" t="str">
        <f t="shared" ref="CB83:CB110" si="58">IF(AND(D83&lt;&gt;0,P83=""),"* No olvide digitar la columna Beneficiarios (Digite CEROS si no tiene).",IF(D83&lt;P83,"* El número de Beneficiarios NO DEBE ser mayor que el total. ",""))</f>
        <v/>
      </c>
      <c r="CC83" s="31" t="str">
        <f t="shared" ref="CC83:CC110" si="59">IF(CI83=1,"* Las actividades de 60 Años NO DEBE ser mayor que el grupo etario 20-64 años. ","")</f>
        <v/>
      </c>
      <c r="CD83" s="31" t="str">
        <f t="shared" ref="CD83:CD110" si="60">IF(AND(D83&lt;&gt;0,O83=""),"* Recuerde que las Embarazadas deben ser incluídas en el ingreso por rango Etario (Digite CEROS si no tiene). ",IF(F83&lt;O83,"* Las Embarazadas NO DEBEN ser mayor al total de Mujeres. ",""))</f>
        <v/>
      </c>
      <c r="CE83" s="31" t="str">
        <f t="shared" ref="CE83:CE110" si="61">IF(CK83=1,"* Los usuario en situación de discapacidad NO DEBE ser mayor que el Total. ","")</f>
        <v/>
      </c>
      <c r="CG83" s="32">
        <f t="shared" ref="CG83:CG109" si="62">IF(D83&lt;&gt;(E83+F83),1,0)</f>
        <v>0</v>
      </c>
      <c r="CH83" s="32">
        <f t="shared" ref="CH83:CH109" si="63">IF(AND(D83&lt;&gt;0,P83=""),1,IF(D83&lt;P83,1,0))</f>
        <v>0</v>
      </c>
      <c r="CI83" s="32">
        <f t="shared" ref="CI83:CI109" si="64">IF(M83&lt;Q83,1,0)</f>
        <v>0</v>
      </c>
      <c r="CJ83" s="32">
        <f t="shared" ref="CJ83:CJ109" si="65">IF(AND(D83&lt;&gt;0,O83=""),1,IF(F83&lt;O83,1,0))</f>
        <v>0</v>
      </c>
      <c r="CK83" s="32">
        <f t="shared" ref="CK83:CK109" si="66">IF(D83&lt;S83,1,0)</f>
        <v>0</v>
      </c>
      <c r="CL83" s="13"/>
    </row>
    <row r="84" spans="1:90" ht="16.149999999999999" customHeight="1" x14ac:dyDescent="0.2">
      <c r="A84" s="882" t="s">
        <v>105</v>
      </c>
      <c r="B84" s="883"/>
      <c r="C84" s="884"/>
      <c r="D84" s="247">
        <f t="shared" si="55"/>
        <v>406</v>
      </c>
      <c r="E84" s="33">
        <v>142</v>
      </c>
      <c r="F84" s="245">
        <v>264</v>
      </c>
      <c r="G84" s="33">
        <v>89</v>
      </c>
      <c r="H84" s="248">
        <v>16</v>
      </c>
      <c r="I84" s="248">
        <v>8</v>
      </c>
      <c r="J84" s="248">
        <v>5</v>
      </c>
      <c r="K84" s="248">
        <v>64</v>
      </c>
      <c r="L84" s="248">
        <v>12</v>
      </c>
      <c r="M84" s="240">
        <v>183</v>
      </c>
      <c r="N84" s="73">
        <v>29</v>
      </c>
      <c r="O84" s="23">
        <v>0</v>
      </c>
      <c r="P84" s="28">
        <v>406</v>
      </c>
      <c r="Q84" s="28">
        <v>0</v>
      </c>
      <c r="R84" s="28"/>
      <c r="S84" s="23"/>
      <c r="T84" s="225" t="str">
        <f t="shared" si="56"/>
        <v/>
      </c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8"/>
      <c r="AG84" s="8"/>
      <c r="BV84" s="3"/>
      <c r="BW84" s="3"/>
      <c r="CA84" s="31" t="str">
        <f t="shared" si="57"/>
        <v/>
      </c>
      <c r="CB84" s="31" t="str">
        <f t="shared" si="58"/>
        <v/>
      </c>
      <c r="CC84" s="31" t="str">
        <f t="shared" si="59"/>
        <v/>
      </c>
      <c r="CD84" s="31" t="str">
        <f t="shared" si="60"/>
        <v/>
      </c>
      <c r="CE84" s="31" t="str">
        <f t="shared" si="61"/>
        <v/>
      </c>
      <c r="CG84" s="32">
        <f t="shared" si="62"/>
        <v>0</v>
      </c>
      <c r="CH84" s="32">
        <f t="shared" si="63"/>
        <v>0</v>
      </c>
      <c r="CI84" s="32">
        <f t="shared" si="64"/>
        <v>0</v>
      </c>
      <c r="CJ84" s="32">
        <f t="shared" si="65"/>
        <v>0</v>
      </c>
      <c r="CK84" s="32">
        <f t="shared" si="66"/>
        <v>0</v>
      </c>
      <c r="CL84" s="13"/>
    </row>
    <row r="85" spans="1:90" ht="16.149999999999999" customHeight="1" x14ac:dyDescent="0.2">
      <c r="A85" s="995" t="s">
        <v>106</v>
      </c>
      <c r="B85" s="995"/>
      <c r="C85" s="995"/>
      <c r="D85" s="244">
        <f t="shared" si="55"/>
        <v>0</v>
      </c>
      <c r="E85" s="33">
        <v>0</v>
      </c>
      <c r="F85" s="245">
        <v>0</v>
      </c>
      <c r="G85" s="33"/>
      <c r="H85" s="246"/>
      <c r="I85" s="246"/>
      <c r="J85" s="246"/>
      <c r="K85" s="246"/>
      <c r="L85" s="246"/>
      <c r="M85" s="245"/>
      <c r="N85" s="87"/>
      <c r="O85" s="34">
        <v>0</v>
      </c>
      <c r="P85" s="38">
        <v>0</v>
      </c>
      <c r="Q85" s="38">
        <v>0</v>
      </c>
      <c r="R85" s="38"/>
      <c r="S85" s="34"/>
      <c r="T85" s="225" t="str">
        <f t="shared" si="56"/>
        <v/>
      </c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8"/>
      <c r="AG85" s="8"/>
      <c r="BV85" s="3"/>
      <c r="BW85" s="3"/>
      <c r="CA85" s="31" t="str">
        <f t="shared" si="57"/>
        <v/>
      </c>
      <c r="CB85" s="31" t="str">
        <f t="shared" si="58"/>
        <v/>
      </c>
      <c r="CC85" s="31" t="str">
        <f t="shared" si="59"/>
        <v/>
      </c>
      <c r="CD85" s="31" t="str">
        <f t="shared" si="60"/>
        <v/>
      </c>
      <c r="CE85" s="31" t="str">
        <f t="shared" si="61"/>
        <v/>
      </c>
      <c r="CG85" s="32">
        <f t="shared" si="62"/>
        <v>0</v>
      </c>
      <c r="CH85" s="32">
        <f t="shared" si="63"/>
        <v>0</v>
      </c>
      <c r="CI85" s="32">
        <f t="shared" si="64"/>
        <v>0</v>
      </c>
      <c r="CJ85" s="32">
        <f t="shared" si="65"/>
        <v>0</v>
      </c>
      <c r="CK85" s="32">
        <f t="shared" si="66"/>
        <v>0</v>
      </c>
      <c r="CL85" s="13"/>
    </row>
    <row r="86" spans="1:90" ht="16.149999999999999" customHeight="1" x14ac:dyDescent="0.2">
      <c r="A86" s="995" t="s">
        <v>107</v>
      </c>
      <c r="B86" s="995"/>
      <c r="C86" s="995"/>
      <c r="D86" s="244">
        <f t="shared" si="55"/>
        <v>203</v>
      </c>
      <c r="E86" s="33">
        <v>58</v>
      </c>
      <c r="F86" s="245">
        <v>145</v>
      </c>
      <c r="G86" s="98"/>
      <c r="H86" s="249"/>
      <c r="I86" s="249"/>
      <c r="J86" s="246">
        <v>0</v>
      </c>
      <c r="K86" s="246">
        <v>6</v>
      </c>
      <c r="L86" s="246">
        <v>11</v>
      </c>
      <c r="M86" s="245">
        <v>152</v>
      </c>
      <c r="N86" s="87">
        <v>34</v>
      </c>
      <c r="O86" s="34">
        <v>8</v>
      </c>
      <c r="P86" s="38">
        <v>203</v>
      </c>
      <c r="Q86" s="38">
        <v>2</v>
      </c>
      <c r="R86" s="38"/>
      <c r="S86" s="34"/>
      <c r="T86" s="225" t="str">
        <f t="shared" si="56"/>
        <v/>
      </c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8"/>
      <c r="AG86" s="8"/>
      <c r="BV86" s="3"/>
      <c r="BW86" s="3"/>
      <c r="CA86" s="31" t="str">
        <f t="shared" si="57"/>
        <v/>
      </c>
      <c r="CB86" s="31" t="str">
        <f t="shared" si="58"/>
        <v/>
      </c>
      <c r="CC86" s="31" t="str">
        <f t="shared" si="59"/>
        <v/>
      </c>
      <c r="CD86" s="31" t="str">
        <f t="shared" si="60"/>
        <v/>
      </c>
      <c r="CE86" s="31" t="str">
        <f t="shared" si="61"/>
        <v/>
      </c>
      <c r="CG86" s="32">
        <f t="shared" si="62"/>
        <v>0</v>
      </c>
      <c r="CH86" s="32">
        <f t="shared" si="63"/>
        <v>0</v>
      </c>
      <c r="CI86" s="32">
        <f t="shared" si="64"/>
        <v>0</v>
      </c>
      <c r="CJ86" s="32">
        <f t="shared" si="65"/>
        <v>0</v>
      </c>
      <c r="CK86" s="32">
        <f t="shared" si="66"/>
        <v>0</v>
      </c>
      <c r="CL86" s="13"/>
    </row>
    <row r="87" spans="1:90" ht="16.149999999999999" customHeight="1" x14ac:dyDescent="0.2">
      <c r="A87" s="911" t="s">
        <v>108</v>
      </c>
      <c r="B87" s="911"/>
      <c r="C87" s="911"/>
      <c r="D87" s="250">
        <f t="shared" si="55"/>
        <v>27</v>
      </c>
      <c r="E87" s="33">
        <v>10</v>
      </c>
      <c r="F87" s="245">
        <v>17</v>
      </c>
      <c r="G87" s="98"/>
      <c r="H87" s="249"/>
      <c r="I87" s="249"/>
      <c r="J87" s="246">
        <v>1</v>
      </c>
      <c r="K87" s="246">
        <v>10</v>
      </c>
      <c r="L87" s="246">
        <v>1</v>
      </c>
      <c r="M87" s="245">
        <v>13</v>
      </c>
      <c r="N87" s="87">
        <v>2</v>
      </c>
      <c r="O87" s="34">
        <v>1</v>
      </c>
      <c r="P87" s="38">
        <v>27</v>
      </c>
      <c r="Q87" s="38"/>
      <c r="R87" s="38"/>
      <c r="S87" s="34"/>
      <c r="T87" s="225" t="str">
        <f t="shared" si="56"/>
        <v/>
      </c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8"/>
      <c r="AG87" s="8"/>
      <c r="BV87" s="3"/>
      <c r="BW87" s="3"/>
      <c r="CA87" s="31" t="str">
        <f t="shared" si="57"/>
        <v/>
      </c>
      <c r="CB87" s="31" t="str">
        <f t="shared" si="58"/>
        <v/>
      </c>
      <c r="CC87" s="31" t="str">
        <f t="shared" si="59"/>
        <v/>
      </c>
      <c r="CD87" s="31" t="str">
        <f t="shared" si="60"/>
        <v/>
      </c>
      <c r="CE87" s="31" t="str">
        <f t="shared" si="61"/>
        <v/>
      </c>
      <c r="CG87" s="32">
        <f t="shared" si="62"/>
        <v>0</v>
      </c>
      <c r="CH87" s="32">
        <f t="shared" si="63"/>
        <v>0</v>
      </c>
      <c r="CI87" s="32">
        <f t="shared" si="64"/>
        <v>0</v>
      </c>
      <c r="CJ87" s="32">
        <f t="shared" si="65"/>
        <v>0</v>
      </c>
      <c r="CK87" s="32">
        <f t="shared" si="66"/>
        <v>0</v>
      </c>
      <c r="CL87" s="13"/>
    </row>
    <row r="88" spans="1:90" ht="16.149999999999999" customHeight="1" x14ac:dyDescent="0.2">
      <c r="A88" s="911" t="s">
        <v>109</v>
      </c>
      <c r="B88" s="911"/>
      <c r="C88" s="911"/>
      <c r="D88" s="250">
        <f t="shared" si="55"/>
        <v>6</v>
      </c>
      <c r="E88" s="33">
        <v>1</v>
      </c>
      <c r="F88" s="245">
        <v>5</v>
      </c>
      <c r="G88" s="98"/>
      <c r="H88" s="249"/>
      <c r="I88" s="249"/>
      <c r="J88" s="246">
        <v>0</v>
      </c>
      <c r="K88" s="246">
        <v>1</v>
      </c>
      <c r="L88" s="246">
        <v>0</v>
      </c>
      <c r="M88" s="245">
        <v>5</v>
      </c>
      <c r="N88" s="87">
        <v>0</v>
      </c>
      <c r="O88" s="34">
        <v>2</v>
      </c>
      <c r="P88" s="38">
        <v>6</v>
      </c>
      <c r="Q88" s="38"/>
      <c r="R88" s="38"/>
      <c r="S88" s="34"/>
      <c r="T88" s="225" t="str">
        <f t="shared" si="56"/>
        <v/>
      </c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8"/>
      <c r="AG88" s="8"/>
      <c r="BV88" s="3"/>
      <c r="BW88" s="3"/>
      <c r="CA88" s="31" t="str">
        <f t="shared" si="57"/>
        <v/>
      </c>
      <c r="CB88" s="31" t="str">
        <f t="shared" si="58"/>
        <v/>
      </c>
      <c r="CC88" s="31" t="str">
        <f t="shared" si="59"/>
        <v/>
      </c>
      <c r="CD88" s="31" t="str">
        <f t="shared" si="60"/>
        <v/>
      </c>
      <c r="CE88" s="31" t="str">
        <f t="shared" si="61"/>
        <v/>
      </c>
      <c r="CG88" s="32">
        <f t="shared" si="62"/>
        <v>0</v>
      </c>
      <c r="CH88" s="32">
        <f t="shared" si="63"/>
        <v>0</v>
      </c>
      <c r="CI88" s="32">
        <f t="shared" si="64"/>
        <v>0</v>
      </c>
      <c r="CJ88" s="32">
        <f t="shared" si="65"/>
        <v>0</v>
      </c>
      <c r="CK88" s="32">
        <f t="shared" si="66"/>
        <v>0</v>
      </c>
      <c r="CL88" s="13"/>
    </row>
    <row r="89" spans="1:90" ht="16.149999999999999" customHeight="1" x14ac:dyDescent="0.2">
      <c r="A89" s="911" t="s">
        <v>110</v>
      </c>
      <c r="B89" s="911"/>
      <c r="C89" s="911"/>
      <c r="D89" s="250">
        <f t="shared" si="55"/>
        <v>10</v>
      </c>
      <c r="E89" s="33">
        <v>2</v>
      </c>
      <c r="F89" s="245">
        <v>8</v>
      </c>
      <c r="G89" s="98"/>
      <c r="H89" s="249"/>
      <c r="I89" s="249"/>
      <c r="J89" s="246">
        <v>0</v>
      </c>
      <c r="K89" s="246">
        <v>1</v>
      </c>
      <c r="L89" s="246">
        <v>2</v>
      </c>
      <c r="M89" s="245">
        <v>7</v>
      </c>
      <c r="N89" s="87">
        <v>0</v>
      </c>
      <c r="O89" s="34">
        <v>1</v>
      </c>
      <c r="P89" s="38">
        <v>10</v>
      </c>
      <c r="Q89" s="38"/>
      <c r="R89" s="38"/>
      <c r="S89" s="34"/>
      <c r="T89" s="225" t="str">
        <f t="shared" si="56"/>
        <v/>
      </c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8"/>
      <c r="AG89" s="8"/>
      <c r="BV89" s="3"/>
      <c r="BW89" s="3"/>
      <c r="CA89" s="31" t="str">
        <f t="shared" si="57"/>
        <v/>
      </c>
      <c r="CB89" s="31" t="str">
        <f t="shared" si="58"/>
        <v/>
      </c>
      <c r="CC89" s="31" t="str">
        <f t="shared" si="59"/>
        <v/>
      </c>
      <c r="CD89" s="31" t="str">
        <f t="shared" si="60"/>
        <v/>
      </c>
      <c r="CE89" s="31" t="str">
        <f t="shared" si="61"/>
        <v/>
      </c>
      <c r="CG89" s="32">
        <f t="shared" si="62"/>
        <v>0</v>
      </c>
      <c r="CH89" s="32">
        <f t="shared" si="63"/>
        <v>0</v>
      </c>
      <c r="CI89" s="32">
        <f t="shared" si="64"/>
        <v>0</v>
      </c>
      <c r="CJ89" s="32">
        <f t="shared" si="65"/>
        <v>0</v>
      </c>
      <c r="CK89" s="32">
        <f t="shared" si="66"/>
        <v>0</v>
      </c>
      <c r="CL89" s="13"/>
    </row>
    <row r="90" spans="1:90" ht="16.149999999999999" customHeight="1" x14ac:dyDescent="0.2">
      <c r="A90" s="911" t="s">
        <v>49</v>
      </c>
      <c r="B90" s="911"/>
      <c r="C90" s="911"/>
      <c r="D90" s="250">
        <f t="shared" si="55"/>
        <v>0</v>
      </c>
      <c r="E90" s="33">
        <v>0</v>
      </c>
      <c r="F90" s="245">
        <v>0</v>
      </c>
      <c r="G90" s="98"/>
      <c r="H90" s="249"/>
      <c r="I90" s="249"/>
      <c r="J90" s="246"/>
      <c r="K90" s="246"/>
      <c r="L90" s="246"/>
      <c r="M90" s="245"/>
      <c r="N90" s="87"/>
      <c r="O90" s="34">
        <v>0</v>
      </c>
      <c r="P90" s="38">
        <v>0</v>
      </c>
      <c r="Q90" s="38"/>
      <c r="R90" s="38"/>
      <c r="S90" s="34"/>
      <c r="T90" s="225" t="str">
        <f t="shared" si="56"/>
        <v/>
      </c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8"/>
      <c r="AG90" s="8"/>
      <c r="BV90" s="3"/>
      <c r="BW90" s="3"/>
      <c r="CA90" s="31" t="str">
        <f t="shared" si="57"/>
        <v/>
      </c>
      <c r="CB90" s="31" t="str">
        <f t="shared" si="58"/>
        <v/>
      </c>
      <c r="CC90" s="31" t="str">
        <f t="shared" si="59"/>
        <v/>
      </c>
      <c r="CD90" s="31" t="str">
        <f t="shared" si="60"/>
        <v/>
      </c>
      <c r="CE90" s="31" t="str">
        <f t="shared" si="61"/>
        <v/>
      </c>
      <c r="CG90" s="32">
        <f t="shared" si="62"/>
        <v>0</v>
      </c>
      <c r="CH90" s="32">
        <f t="shared" si="63"/>
        <v>0</v>
      </c>
      <c r="CI90" s="32">
        <f t="shared" si="64"/>
        <v>0</v>
      </c>
      <c r="CJ90" s="32">
        <f t="shared" si="65"/>
        <v>0</v>
      </c>
      <c r="CK90" s="32">
        <f t="shared" si="66"/>
        <v>0</v>
      </c>
      <c r="CL90" s="13"/>
    </row>
    <row r="91" spans="1:90" ht="16.149999999999999" customHeight="1" x14ac:dyDescent="0.2">
      <c r="A91" s="995" t="s">
        <v>111</v>
      </c>
      <c r="B91" s="995"/>
      <c r="C91" s="995"/>
      <c r="D91" s="244">
        <f t="shared" si="55"/>
        <v>0</v>
      </c>
      <c r="E91" s="33">
        <v>0</v>
      </c>
      <c r="F91" s="245">
        <v>0</v>
      </c>
      <c r="G91" s="98"/>
      <c r="H91" s="249"/>
      <c r="I91" s="249"/>
      <c r="J91" s="246"/>
      <c r="K91" s="246"/>
      <c r="L91" s="246"/>
      <c r="M91" s="245"/>
      <c r="N91" s="87"/>
      <c r="O91" s="34">
        <v>0</v>
      </c>
      <c r="P91" s="38">
        <v>0</v>
      </c>
      <c r="Q91" s="38"/>
      <c r="R91" s="38"/>
      <c r="S91" s="34"/>
      <c r="T91" s="225" t="str">
        <f t="shared" si="56"/>
        <v/>
      </c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8"/>
      <c r="AG91" s="8"/>
      <c r="BV91" s="3"/>
      <c r="BW91" s="3"/>
      <c r="CA91" s="31" t="str">
        <f t="shared" si="57"/>
        <v/>
      </c>
      <c r="CB91" s="31" t="str">
        <f t="shared" si="58"/>
        <v/>
      </c>
      <c r="CC91" s="31" t="str">
        <f t="shared" si="59"/>
        <v/>
      </c>
      <c r="CD91" s="31" t="str">
        <f t="shared" si="60"/>
        <v/>
      </c>
      <c r="CE91" s="31" t="str">
        <f t="shared" si="61"/>
        <v/>
      </c>
      <c r="CG91" s="32">
        <f t="shared" si="62"/>
        <v>0</v>
      </c>
      <c r="CH91" s="32">
        <f t="shared" si="63"/>
        <v>0</v>
      </c>
      <c r="CI91" s="32">
        <f t="shared" si="64"/>
        <v>0</v>
      </c>
      <c r="CJ91" s="32">
        <f t="shared" si="65"/>
        <v>0</v>
      </c>
      <c r="CK91" s="32">
        <f t="shared" si="66"/>
        <v>0</v>
      </c>
      <c r="CL91" s="13"/>
    </row>
    <row r="92" spans="1:90" ht="16.149999999999999" customHeight="1" x14ac:dyDescent="0.2">
      <c r="A92" s="995" t="s">
        <v>112</v>
      </c>
      <c r="B92" s="995"/>
      <c r="C92" s="995"/>
      <c r="D92" s="244">
        <f t="shared" si="55"/>
        <v>0</v>
      </c>
      <c r="E92" s="33">
        <v>0</v>
      </c>
      <c r="F92" s="245">
        <v>0</v>
      </c>
      <c r="G92" s="98"/>
      <c r="H92" s="249"/>
      <c r="I92" s="249"/>
      <c r="J92" s="249"/>
      <c r="K92" s="249"/>
      <c r="L92" s="246"/>
      <c r="M92" s="245"/>
      <c r="N92" s="87"/>
      <c r="O92" s="34">
        <v>0</v>
      </c>
      <c r="P92" s="38">
        <v>0</v>
      </c>
      <c r="Q92" s="38"/>
      <c r="R92" s="38"/>
      <c r="S92" s="34"/>
      <c r="T92" s="225" t="str">
        <f t="shared" si="56"/>
        <v/>
      </c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8"/>
      <c r="AG92" s="8"/>
      <c r="BV92" s="3"/>
      <c r="BW92" s="3"/>
      <c r="CA92" s="31" t="str">
        <f t="shared" si="57"/>
        <v/>
      </c>
      <c r="CB92" s="31" t="str">
        <f t="shared" si="58"/>
        <v/>
      </c>
      <c r="CC92" s="31" t="str">
        <f t="shared" si="59"/>
        <v/>
      </c>
      <c r="CD92" s="31" t="str">
        <f t="shared" si="60"/>
        <v/>
      </c>
      <c r="CE92" s="31" t="str">
        <f t="shared" si="61"/>
        <v/>
      </c>
      <c r="CG92" s="32">
        <f t="shared" si="62"/>
        <v>0</v>
      </c>
      <c r="CH92" s="32">
        <f t="shared" si="63"/>
        <v>0</v>
      </c>
      <c r="CI92" s="32">
        <f t="shared" si="64"/>
        <v>0</v>
      </c>
      <c r="CJ92" s="32">
        <f t="shared" si="65"/>
        <v>0</v>
      </c>
      <c r="CK92" s="32">
        <f t="shared" si="66"/>
        <v>0</v>
      </c>
      <c r="CL92" s="13"/>
    </row>
    <row r="93" spans="1:90" ht="16.149999999999999" customHeight="1" x14ac:dyDescent="0.2">
      <c r="A93" s="995" t="s">
        <v>113</v>
      </c>
      <c r="B93" s="995"/>
      <c r="C93" s="995"/>
      <c r="D93" s="244">
        <f t="shared" si="55"/>
        <v>33</v>
      </c>
      <c r="E93" s="33">
        <v>3</v>
      </c>
      <c r="F93" s="245">
        <v>30</v>
      </c>
      <c r="G93" s="98"/>
      <c r="H93" s="249"/>
      <c r="I93" s="246"/>
      <c r="J93" s="246"/>
      <c r="K93" s="246"/>
      <c r="L93" s="246">
        <v>4</v>
      </c>
      <c r="M93" s="245">
        <v>25</v>
      </c>
      <c r="N93" s="87">
        <v>4</v>
      </c>
      <c r="O93" s="34">
        <v>1</v>
      </c>
      <c r="P93" s="38">
        <v>33</v>
      </c>
      <c r="Q93" s="38"/>
      <c r="R93" s="38"/>
      <c r="S93" s="34"/>
      <c r="T93" s="225" t="str">
        <f t="shared" si="56"/>
        <v/>
      </c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8"/>
      <c r="AG93" s="8"/>
      <c r="BV93" s="3"/>
      <c r="BW93" s="3"/>
      <c r="CA93" s="31" t="str">
        <f t="shared" si="57"/>
        <v/>
      </c>
      <c r="CB93" s="31" t="str">
        <f t="shared" si="58"/>
        <v/>
      </c>
      <c r="CC93" s="31" t="str">
        <f t="shared" si="59"/>
        <v/>
      </c>
      <c r="CD93" s="31" t="str">
        <f t="shared" si="60"/>
        <v/>
      </c>
      <c r="CE93" s="31" t="str">
        <f t="shared" si="61"/>
        <v/>
      </c>
      <c r="CG93" s="32">
        <f t="shared" si="62"/>
        <v>0</v>
      </c>
      <c r="CH93" s="32">
        <f t="shared" si="63"/>
        <v>0</v>
      </c>
      <c r="CI93" s="32">
        <f t="shared" si="64"/>
        <v>0</v>
      </c>
      <c r="CJ93" s="32">
        <f t="shared" si="65"/>
        <v>0</v>
      </c>
      <c r="CK93" s="32">
        <f t="shared" si="66"/>
        <v>0</v>
      </c>
      <c r="CL93" s="13"/>
    </row>
    <row r="94" spans="1:90" ht="16.149999999999999" customHeight="1" x14ac:dyDescent="0.2">
      <c r="A94" s="995" t="s">
        <v>114</v>
      </c>
      <c r="B94" s="995"/>
      <c r="C94" s="995"/>
      <c r="D94" s="244">
        <f t="shared" si="55"/>
        <v>0</v>
      </c>
      <c r="E94" s="33">
        <v>0</v>
      </c>
      <c r="F94" s="245">
        <v>0</v>
      </c>
      <c r="G94" s="33"/>
      <c r="H94" s="249"/>
      <c r="I94" s="249"/>
      <c r="J94" s="249"/>
      <c r="K94" s="246"/>
      <c r="L94" s="249"/>
      <c r="M94" s="100"/>
      <c r="N94" s="251"/>
      <c r="O94" s="99"/>
      <c r="P94" s="38"/>
      <c r="Q94" s="252"/>
      <c r="R94" s="38"/>
      <c r="S94" s="34"/>
      <c r="T94" s="225" t="str">
        <f t="shared" si="56"/>
        <v/>
      </c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8"/>
      <c r="AG94" s="8"/>
      <c r="BV94" s="3"/>
      <c r="BW94" s="3"/>
      <c r="CA94" s="31" t="str">
        <f t="shared" si="57"/>
        <v/>
      </c>
      <c r="CB94" s="31" t="str">
        <f t="shared" si="58"/>
        <v/>
      </c>
      <c r="CC94" s="31"/>
      <c r="CD94" s="31"/>
      <c r="CE94" s="31" t="str">
        <f t="shared" si="61"/>
        <v/>
      </c>
      <c r="CG94" s="32">
        <f t="shared" si="62"/>
        <v>0</v>
      </c>
      <c r="CH94" s="32">
        <f t="shared" si="63"/>
        <v>0</v>
      </c>
      <c r="CI94" s="32"/>
      <c r="CJ94" s="32"/>
      <c r="CK94" s="32">
        <f t="shared" si="66"/>
        <v>0</v>
      </c>
      <c r="CL94" s="13"/>
    </row>
    <row r="95" spans="1:90" ht="16.149999999999999" customHeight="1" x14ac:dyDescent="0.2">
      <c r="A95" s="995" t="s">
        <v>115</v>
      </c>
      <c r="B95" s="995"/>
      <c r="C95" s="995"/>
      <c r="D95" s="244">
        <f t="shared" si="55"/>
        <v>0</v>
      </c>
      <c r="E95" s="33">
        <v>0</v>
      </c>
      <c r="F95" s="245">
        <v>0</v>
      </c>
      <c r="G95" s="33"/>
      <c r="H95" s="249"/>
      <c r="I95" s="249"/>
      <c r="J95" s="249"/>
      <c r="K95" s="246"/>
      <c r="L95" s="249"/>
      <c r="M95" s="100"/>
      <c r="N95" s="251"/>
      <c r="O95" s="99"/>
      <c r="P95" s="38"/>
      <c r="Q95" s="252"/>
      <c r="R95" s="38"/>
      <c r="S95" s="34"/>
      <c r="T95" s="225" t="str">
        <f t="shared" si="56"/>
        <v/>
      </c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8"/>
      <c r="AG95" s="8"/>
      <c r="BV95" s="3"/>
      <c r="BW95" s="3"/>
      <c r="CA95" s="31" t="str">
        <f t="shared" si="57"/>
        <v/>
      </c>
      <c r="CB95" s="31" t="str">
        <f t="shared" si="58"/>
        <v/>
      </c>
      <c r="CC95" s="31"/>
      <c r="CD95" s="31"/>
      <c r="CE95" s="31" t="str">
        <f t="shared" si="61"/>
        <v/>
      </c>
      <c r="CG95" s="32">
        <f t="shared" si="62"/>
        <v>0</v>
      </c>
      <c r="CH95" s="32">
        <f t="shared" si="63"/>
        <v>0</v>
      </c>
      <c r="CI95" s="32"/>
      <c r="CJ95" s="32"/>
      <c r="CK95" s="32">
        <f t="shared" si="66"/>
        <v>0</v>
      </c>
      <c r="CL95" s="13"/>
    </row>
    <row r="96" spans="1:90" ht="16.149999999999999" customHeight="1" x14ac:dyDescent="0.2">
      <c r="A96" s="995" t="s">
        <v>116</v>
      </c>
      <c r="B96" s="995"/>
      <c r="C96" s="995"/>
      <c r="D96" s="244">
        <f t="shared" si="55"/>
        <v>574</v>
      </c>
      <c r="E96" s="33">
        <v>259</v>
      </c>
      <c r="F96" s="245">
        <v>315</v>
      </c>
      <c r="G96" s="33">
        <v>0</v>
      </c>
      <c r="H96" s="246">
        <v>6</v>
      </c>
      <c r="I96" s="246">
        <v>0</v>
      </c>
      <c r="J96" s="246">
        <v>52</v>
      </c>
      <c r="K96" s="246">
        <v>229</v>
      </c>
      <c r="L96" s="246">
        <v>267</v>
      </c>
      <c r="M96" s="245">
        <v>20</v>
      </c>
      <c r="N96" s="87">
        <v>0</v>
      </c>
      <c r="O96" s="99"/>
      <c r="P96" s="38">
        <v>574</v>
      </c>
      <c r="Q96" s="38"/>
      <c r="R96" s="38"/>
      <c r="S96" s="34"/>
      <c r="T96" s="225" t="str">
        <f t="shared" si="56"/>
        <v/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8"/>
      <c r="AG96" s="8"/>
      <c r="BV96" s="3"/>
      <c r="BW96" s="3"/>
      <c r="CA96" s="31" t="str">
        <f t="shared" si="57"/>
        <v/>
      </c>
      <c r="CB96" s="31" t="str">
        <f t="shared" si="58"/>
        <v/>
      </c>
      <c r="CC96" s="31" t="str">
        <f t="shared" si="59"/>
        <v/>
      </c>
      <c r="CD96" s="31"/>
      <c r="CE96" s="31" t="str">
        <f t="shared" si="61"/>
        <v/>
      </c>
      <c r="CG96" s="32">
        <f t="shared" si="62"/>
        <v>0</v>
      </c>
      <c r="CH96" s="32">
        <f t="shared" si="63"/>
        <v>0</v>
      </c>
      <c r="CI96" s="32">
        <f t="shared" si="64"/>
        <v>0</v>
      </c>
      <c r="CJ96" s="32"/>
      <c r="CK96" s="32">
        <f t="shared" si="66"/>
        <v>0</v>
      </c>
      <c r="CL96" s="13"/>
    </row>
    <row r="97" spans="1:90" ht="16.149999999999999" customHeight="1" x14ac:dyDescent="0.2">
      <c r="A97" s="995" t="s">
        <v>117</v>
      </c>
      <c r="B97" s="995"/>
      <c r="C97" s="995"/>
      <c r="D97" s="244">
        <f t="shared" si="55"/>
        <v>7</v>
      </c>
      <c r="E97" s="33">
        <v>5</v>
      </c>
      <c r="F97" s="245">
        <v>2</v>
      </c>
      <c r="G97" s="33">
        <v>0</v>
      </c>
      <c r="H97" s="246">
        <v>0</v>
      </c>
      <c r="I97" s="246">
        <v>0</v>
      </c>
      <c r="J97" s="246">
        <v>1</v>
      </c>
      <c r="K97" s="246">
        <v>2</v>
      </c>
      <c r="L97" s="246">
        <v>4</v>
      </c>
      <c r="M97" s="245">
        <v>0</v>
      </c>
      <c r="N97" s="87">
        <v>0</v>
      </c>
      <c r="O97" s="99"/>
      <c r="P97" s="38">
        <v>7</v>
      </c>
      <c r="Q97" s="38"/>
      <c r="R97" s="38"/>
      <c r="S97" s="34"/>
      <c r="T97" s="225" t="str">
        <f t="shared" si="56"/>
        <v/>
      </c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8"/>
      <c r="AG97" s="8"/>
      <c r="BV97" s="3"/>
      <c r="BW97" s="3"/>
      <c r="CA97" s="31" t="str">
        <f t="shared" si="57"/>
        <v/>
      </c>
      <c r="CB97" s="31" t="str">
        <f t="shared" si="58"/>
        <v/>
      </c>
      <c r="CC97" s="31" t="str">
        <f t="shared" si="59"/>
        <v/>
      </c>
      <c r="CD97" s="31"/>
      <c r="CE97" s="31" t="str">
        <f t="shared" si="61"/>
        <v/>
      </c>
      <c r="CG97" s="32">
        <f t="shared" si="62"/>
        <v>0</v>
      </c>
      <c r="CH97" s="32">
        <f t="shared" si="63"/>
        <v>0</v>
      </c>
      <c r="CI97" s="32">
        <f t="shared" si="64"/>
        <v>0</v>
      </c>
      <c r="CJ97" s="32"/>
      <c r="CK97" s="32">
        <f t="shared" si="66"/>
        <v>0</v>
      </c>
      <c r="CL97" s="13"/>
    </row>
    <row r="98" spans="1:90" ht="16.149999999999999" customHeight="1" x14ac:dyDescent="0.2">
      <c r="A98" s="1007" t="s">
        <v>118</v>
      </c>
      <c r="B98" s="1008"/>
      <c r="C98" s="1009"/>
      <c r="D98" s="253">
        <f t="shared" si="55"/>
        <v>16</v>
      </c>
      <c r="E98" s="33">
        <v>7</v>
      </c>
      <c r="F98" s="245">
        <v>9</v>
      </c>
      <c r="G98" s="33">
        <v>0</v>
      </c>
      <c r="H98" s="246">
        <v>0</v>
      </c>
      <c r="I98" s="246">
        <v>0</v>
      </c>
      <c r="J98" s="246">
        <v>3</v>
      </c>
      <c r="K98" s="246">
        <v>7</v>
      </c>
      <c r="L98" s="246">
        <v>6</v>
      </c>
      <c r="M98" s="245">
        <v>0</v>
      </c>
      <c r="N98" s="87">
        <v>0</v>
      </c>
      <c r="O98" s="99"/>
      <c r="P98" s="38">
        <v>16</v>
      </c>
      <c r="Q98" s="38"/>
      <c r="R98" s="38"/>
      <c r="S98" s="34"/>
      <c r="T98" s="225" t="str">
        <f t="shared" si="56"/>
        <v/>
      </c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8"/>
      <c r="AG98" s="8"/>
      <c r="BV98" s="3"/>
      <c r="BW98" s="3"/>
      <c r="CA98" s="31" t="str">
        <f t="shared" si="57"/>
        <v/>
      </c>
      <c r="CB98" s="31" t="str">
        <f t="shared" si="58"/>
        <v/>
      </c>
      <c r="CC98" s="31" t="str">
        <f t="shared" si="59"/>
        <v/>
      </c>
      <c r="CD98" s="31"/>
      <c r="CE98" s="31" t="str">
        <f t="shared" si="61"/>
        <v/>
      </c>
      <c r="CG98" s="32">
        <f t="shared" si="62"/>
        <v>0</v>
      </c>
      <c r="CH98" s="32">
        <f t="shared" si="63"/>
        <v>0</v>
      </c>
      <c r="CI98" s="32">
        <f t="shared" si="64"/>
        <v>0</v>
      </c>
      <c r="CJ98" s="32"/>
      <c r="CK98" s="32">
        <f t="shared" si="66"/>
        <v>0</v>
      </c>
      <c r="CL98" s="13"/>
    </row>
    <row r="99" spans="1:90" ht="16.149999999999999" customHeight="1" x14ac:dyDescent="0.2">
      <c r="A99" s="1004" t="s">
        <v>119</v>
      </c>
      <c r="B99" s="1005"/>
      <c r="C99" s="1006"/>
      <c r="D99" s="254">
        <f t="shared" si="55"/>
        <v>0</v>
      </c>
      <c r="E99" s="33">
        <v>0</v>
      </c>
      <c r="F99" s="245">
        <v>0</v>
      </c>
      <c r="G99" s="33"/>
      <c r="H99" s="246"/>
      <c r="I99" s="246"/>
      <c r="J99" s="246"/>
      <c r="K99" s="246"/>
      <c r="L99" s="246"/>
      <c r="M99" s="245"/>
      <c r="N99" s="87"/>
      <c r="O99" s="99"/>
      <c r="P99" s="38"/>
      <c r="Q99" s="38"/>
      <c r="R99" s="38"/>
      <c r="S99" s="34"/>
      <c r="T99" s="225" t="str">
        <f t="shared" si="56"/>
        <v/>
      </c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8"/>
      <c r="AG99" s="8"/>
      <c r="BV99" s="3"/>
      <c r="BW99" s="3"/>
      <c r="CA99" s="31" t="str">
        <f t="shared" si="57"/>
        <v/>
      </c>
      <c r="CB99" s="31" t="str">
        <f t="shared" si="58"/>
        <v/>
      </c>
      <c r="CC99" s="31" t="str">
        <f t="shared" si="59"/>
        <v/>
      </c>
      <c r="CD99" s="31"/>
      <c r="CE99" s="31" t="str">
        <f t="shared" si="61"/>
        <v/>
      </c>
      <c r="CG99" s="32">
        <f t="shared" si="62"/>
        <v>0</v>
      </c>
      <c r="CH99" s="32">
        <f t="shared" si="63"/>
        <v>0</v>
      </c>
      <c r="CI99" s="32">
        <f t="shared" si="64"/>
        <v>0</v>
      </c>
      <c r="CJ99" s="32"/>
      <c r="CK99" s="32">
        <f t="shared" si="66"/>
        <v>0</v>
      </c>
      <c r="CL99" s="13"/>
    </row>
    <row r="100" spans="1:90" ht="16.149999999999999" customHeight="1" x14ac:dyDescent="0.2">
      <c r="A100" s="995" t="s">
        <v>120</v>
      </c>
      <c r="B100" s="995"/>
      <c r="C100" s="995"/>
      <c r="D100" s="244">
        <f t="shared" si="55"/>
        <v>0</v>
      </c>
      <c r="E100" s="33">
        <v>0</v>
      </c>
      <c r="F100" s="245">
        <v>0</v>
      </c>
      <c r="G100" s="98"/>
      <c r="H100" s="249"/>
      <c r="I100" s="249"/>
      <c r="J100" s="246"/>
      <c r="K100" s="246"/>
      <c r="L100" s="246"/>
      <c r="M100" s="245"/>
      <c r="N100" s="87"/>
      <c r="O100" s="34"/>
      <c r="P100" s="38"/>
      <c r="Q100" s="38"/>
      <c r="R100" s="38"/>
      <c r="S100" s="34"/>
      <c r="T100" s="225" t="str">
        <f t="shared" si="56"/>
        <v/>
      </c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8"/>
      <c r="AG100" s="8"/>
      <c r="BV100" s="3"/>
      <c r="BW100" s="3"/>
      <c r="CA100" s="31" t="str">
        <f t="shared" si="57"/>
        <v/>
      </c>
      <c r="CB100" s="31" t="str">
        <f t="shared" si="58"/>
        <v/>
      </c>
      <c r="CC100" s="31" t="str">
        <f t="shared" si="59"/>
        <v/>
      </c>
      <c r="CD100" s="31" t="str">
        <f t="shared" si="60"/>
        <v/>
      </c>
      <c r="CE100" s="31" t="str">
        <f t="shared" si="61"/>
        <v/>
      </c>
      <c r="CG100" s="32">
        <f t="shared" si="62"/>
        <v>0</v>
      </c>
      <c r="CH100" s="32">
        <f t="shared" si="63"/>
        <v>0</v>
      </c>
      <c r="CI100" s="32">
        <f t="shared" si="64"/>
        <v>0</v>
      </c>
      <c r="CJ100" s="32">
        <f t="shared" si="65"/>
        <v>0</v>
      </c>
      <c r="CK100" s="32">
        <f t="shared" si="66"/>
        <v>0</v>
      </c>
      <c r="CL100" s="13"/>
    </row>
    <row r="101" spans="1:90" ht="16.149999999999999" customHeight="1" x14ac:dyDescent="0.2">
      <c r="A101" s="1004" t="s">
        <v>121</v>
      </c>
      <c r="B101" s="1005"/>
      <c r="C101" s="1006"/>
      <c r="D101" s="254">
        <f t="shared" si="55"/>
        <v>0</v>
      </c>
      <c r="E101" s="33">
        <v>0</v>
      </c>
      <c r="F101" s="245">
        <v>0</v>
      </c>
      <c r="G101" s="98"/>
      <c r="H101" s="249"/>
      <c r="I101" s="249"/>
      <c r="J101" s="246"/>
      <c r="K101" s="246"/>
      <c r="L101" s="246"/>
      <c r="M101" s="245"/>
      <c r="N101" s="87"/>
      <c r="O101" s="34"/>
      <c r="P101" s="38"/>
      <c r="Q101" s="38"/>
      <c r="R101" s="38"/>
      <c r="S101" s="34"/>
      <c r="T101" s="225" t="str">
        <f t="shared" si="56"/>
        <v/>
      </c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8"/>
      <c r="AG101" s="8"/>
      <c r="BV101" s="3"/>
      <c r="BW101" s="3"/>
      <c r="CA101" s="31" t="str">
        <f t="shared" si="57"/>
        <v/>
      </c>
      <c r="CB101" s="31" t="str">
        <f t="shared" si="58"/>
        <v/>
      </c>
      <c r="CC101" s="31" t="str">
        <f t="shared" si="59"/>
        <v/>
      </c>
      <c r="CD101" s="31" t="str">
        <f t="shared" si="60"/>
        <v/>
      </c>
      <c r="CE101" s="31" t="str">
        <f t="shared" si="61"/>
        <v/>
      </c>
      <c r="CG101" s="32">
        <f t="shared" si="62"/>
        <v>0</v>
      </c>
      <c r="CH101" s="32">
        <f t="shared" si="63"/>
        <v>0</v>
      </c>
      <c r="CI101" s="32">
        <f t="shared" si="64"/>
        <v>0</v>
      </c>
      <c r="CJ101" s="32">
        <f t="shared" si="65"/>
        <v>0</v>
      </c>
      <c r="CK101" s="32">
        <f t="shared" si="66"/>
        <v>0</v>
      </c>
      <c r="CL101" s="13"/>
    </row>
    <row r="102" spans="1:90" ht="16.149999999999999" customHeight="1" x14ac:dyDescent="0.2">
      <c r="A102" s="1004" t="s">
        <v>122</v>
      </c>
      <c r="B102" s="1005"/>
      <c r="C102" s="1006"/>
      <c r="D102" s="254">
        <f t="shared" si="55"/>
        <v>48</v>
      </c>
      <c r="E102" s="33">
        <v>4</v>
      </c>
      <c r="F102" s="245">
        <v>44</v>
      </c>
      <c r="G102" s="98"/>
      <c r="H102" s="249"/>
      <c r="I102" s="249"/>
      <c r="J102" s="249"/>
      <c r="K102" s="249"/>
      <c r="L102" s="246"/>
      <c r="M102" s="245">
        <v>34</v>
      </c>
      <c r="N102" s="87">
        <v>14</v>
      </c>
      <c r="O102" s="34">
        <v>7</v>
      </c>
      <c r="P102" s="38">
        <v>48</v>
      </c>
      <c r="Q102" s="252"/>
      <c r="R102" s="38"/>
      <c r="S102" s="34"/>
      <c r="T102" s="225" t="str">
        <f t="shared" si="56"/>
        <v/>
      </c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8"/>
      <c r="AG102" s="8"/>
      <c r="BV102" s="3"/>
      <c r="BW102" s="3"/>
      <c r="CA102" s="31" t="str">
        <f t="shared" si="57"/>
        <v/>
      </c>
      <c r="CB102" s="31" t="str">
        <f t="shared" si="58"/>
        <v/>
      </c>
      <c r="CC102" s="31"/>
      <c r="CD102" s="31" t="str">
        <f t="shared" si="60"/>
        <v/>
      </c>
      <c r="CE102" s="31" t="str">
        <f t="shared" si="61"/>
        <v/>
      </c>
      <c r="CG102" s="32">
        <f t="shared" si="62"/>
        <v>0</v>
      </c>
      <c r="CH102" s="32">
        <f t="shared" si="63"/>
        <v>0</v>
      </c>
      <c r="CI102" s="32"/>
      <c r="CJ102" s="32">
        <f t="shared" si="65"/>
        <v>0</v>
      </c>
      <c r="CK102" s="32">
        <f t="shared" si="66"/>
        <v>0</v>
      </c>
      <c r="CL102" s="13"/>
    </row>
    <row r="103" spans="1:90" ht="16.149999999999999" customHeight="1" x14ac:dyDescent="0.2">
      <c r="A103" s="1004" t="s">
        <v>123</v>
      </c>
      <c r="B103" s="1005"/>
      <c r="C103" s="1006"/>
      <c r="D103" s="254">
        <f t="shared" si="55"/>
        <v>0</v>
      </c>
      <c r="E103" s="33">
        <v>0</v>
      </c>
      <c r="F103" s="245">
        <v>0</v>
      </c>
      <c r="G103" s="98"/>
      <c r="H103" s="249"/>
      <c r="I103" s="249"/>
      <c r="J103" s="249"/>
      <c r="K103" s="249"/>
      <c r="L103" s="246"/>
      <c r="M103" s="245"/>
      <c r="N103" s="87"/>
      <c r="O103" s="34">
        <v>0</v>
      </c>
      <c r="P103" s="38">
        <v>0</v>
      </c>
      <c r="Q103" s="252"/>
      <c r="R103" s="38"/>
      <c r="S103" s="34"/>
      <c r="T103" s="225" t="str">
        <f t="shared" si="56"/>
        <v/>
      </c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8"/>
      <c r="AG103" s="8"/>
      <c r="BV103" s="3"/>
      <c r="BW103" s="3"/>
      <c r="CA103" s="31" t="str">
        <f t="shared" si="57"/>
        <v/>
      </c>
      <c r="CB103" s="31" t="str">
        <f t="shared" si="58"/>
        <v/>
      </c>
      <c r="CC103" s="31"/>
      <c r="CD103" s="31" t="str">
        <f t="shared" si="60"/>
        <v/>
      </c>
      <c r="CE103" s="31" t="str">
        <f t="shared" si="61"/>
        <v/>
      </c>
      <c r="CG103" s="32">
        <f t="shared" si="62"/>
        <v>0</v>
      </c>
      <c r="CH103" s="32">
        <f t="shared" si="63"/>
        <v>0</v>
      </c>
      <c r="CI103" s="32"/>
      <c r="CJ103" s="32">
        <f t="shared" si="65"/>
        <v>0</v>
      </c>
      <c r="CK103" s="32">
        <f t="shared" si="66"/>
        <v>0</v>
      </c>
      <c r="CL103" s="13"/>
    </row>
    <row r="104" spans="1:90" ht="16.149999999999999" customHeight="1" x14ac:dyDescent="0.2">
      <c r="A104" s="1004" t="s">
        <v>124</v>
      </c>
      <c r="B104" s="1005"/>
      <c r="C104" s="1006"/>
      <c r="D104" s="254">
        <f t="shared" si="55"/>
        <v>15</v>
      </c>
      <c r="E104" s="33">
        <v>6</v>
      </c>
      <c r="F104" s="245">
        <v>9</v>
      </c>
      <c r="G104" s="98"/>
      <c r="H104" s="249"/>
      <c r="I104" s="249"/>
      <c r="J104" s="249"/>
      <c r="K104" s="249"/>
      <c r="L104" s="246"/>
      <c r="M104" s="245">
        <v>7</v>
      </c>
      <c r="N104" s="87">
        <v>8</v>
      </c>
      <c r="O104" s="34">
        <v>0</v>
      </c>
      <c r="P104" s="38">
        <v>15</v>
      </c>
      <c r="Q104" s="252"/>
      <c r="R104" s="38"/>
      <c r="S104" s="34"/>
      <c r="T104" s="225" t="str">
        <f t="shared" si="56"/>
        <v/>
      </c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8"/>
      <c r="AG104" s="8"/>
      <c r="BV104" s="3"/>
      <c r="BW104" s="3"/>
      <c r="CA104" s="31" t="str">
        <f t="shared" si="57"/>
        <v/>
      </c>
      <c r="CB104" s="31" t="str">
        <f t="shared" si="58"/>
        <v/>
      </c>
      <c r="CC104" s="31"/>
      <c r="CD104" s="31" t="str">
        <f t="shared" si="60"/>
        <v/>
      </c>
      <c r="CE104" s="31" t="str">
        <f t="shared" si="61"/>
        <v/>
      </c>
      <c r="CG104" s="32">
        <f t="shared" si="62"/>
        <v>0</v>
      </c>
      <c r="CH104" s="32">
        <f t="shared" si="63"/>
        <v>0</v>
      </c>
      <c r="CI104" s="32"/>
      <c r="CJ104" s="32">
        <f t="shared" si="65"/>
        <v>0</v>
      </c>
      <c r="CK104" s="32">
        <f t="shared" si="66"/>
        <v>0</v>
      </c>
      <c r="CL104" s="13"/>
    </row>
    <row r="105" spans="1:90" ht="16.149999999999999" customHeight="1" x14ac:dyDescent="0.2">
      <c r="A105" s="995" t="s">
        <v>125</v>
      </c>
      <c r="B105" s="995"/>
      <c r="C105" s="995"/>
      <c r="D105" s="244">
        <f t="shared" si="55"/>
        <v>2</v>
      </c>
      <c r="E105" s="33">
        <v>2</v>
      </c>
      <c r="F105" s="245">
        <v>0</v>
      </c>
      <c r="G105" s="33">
        <v>0</v>
      </c>
      <c r="H105" s="246">
        <v>0</v>
      </c>
      <c r="I105" s="246">
        <v>0</v>
      </c>
      <c r="J105" s="246">
        <v>0</v>
      </c>
      <c r="K105" s="246">
        <v>0</v>
      </c>
      <c r="L105" s="246">
        <v>2</v>
      </c>
      <c r="M105" s="245">
        <v>0</v>
      </c>
      <c r="N105" s="87">
        <v>0</v>
      </c>
      <c r="O105" s="34">
        <v>0</v>
      </c>
      <c r="P105" s="38">
        <v>2</v>
      </c>
      <c r="Q105" s="38"/>
      <c r="R105" s="38"/>
      <c r="S105" s="34"/>
      <c r="T105" s="225" t="str">
        <f t="shared" si="56"/>
        <v/>
      </c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8"/>
      <c r="AG105" s="8"/>
      <c r="BV105" s="3"/>
      <c r="BW105" s="3"/>
      <c r="CA105" s="31" t="str">
        <f t="shared" si="57"/>
        <v/>
      </c>
      <c r="CB105" s="31" t="str">
        <f t="shared" si="58"/>
        <v/>
      </c>
      <c r="CC105" s="31" t="str">
        <f t="shared" si="59"/>
        <v/>
      </c>
      <c r="CD105" s="31" t="str">
        <f t="shared" si="60"/>
        <v/>
      </c>
      <c r="CE105" s="31" t="str">
        <f t="shared" si="61"/>
        <v/>
      </c>
      <c r="CG105" s="32">
        <f t="shared" si="62"/>
        <v>0</v>
      </c>
      <c r="CH105" s="32">
        <f t="shared" si="63"/>
        <v>0</v>
      </c>
      <c r="CI105" s="32">
        <f t="shared" si="64"/>
        <v>0</v>
      </c>
      <c r="CJ105" s="32">
        <f t="shared" si="65"/>
        <v>0</v>
      </c>
      <c r="CK105" s="32">
        <f t="shared" si="66"/>
        <v>0</v>
      </c>
      <c r="CL105" s="13"/>
    </row>
    <row r="106" spans="1:90" ht="16.149999999999999" customHeight="1" x14ac:dyDescent="0.2">
      <c r="A106" s="995" t="s">
        <v>126</v>
      </c>
      <c r="B106" s="995"/>
      <c r="C106" s="995"/>
      <c r="D106" s="244">
        <f t="shared" si="55"/>
        <v>81</v>
      </c>
      <c r="E106" s="33">
        <v>32</v>
      </c>
      <c r="F106" s="245">
        <v>49</v>
      </c>
      <c r="G106" s="33">
        <v>0</v>
      </c>
      <c r="H106" s="246">
        <v>0</v>
      </c>
      <c r="I106" s="246">
        <v>2</v>
      </c>
      <c r="J106" s="246">
        <v>0</v>
      </c>
      <c r="K106" s="246">
        <v>6</v>
      </c>
      <c r="L106" s="246">
        <v>25</v>
      </c>
      <c r="M106" s="245">
        <v>46</v>
      </c>
      <c r="N106" s="87">
        <v>2</v>
      </c>
      <c r="O106" s="34">
        <v>0</v>
      </c>
      <c r="P106" s="38">
        <v>81</v>
      </c>
      <c r="Q106" s="38"/>
      <c r="R106" s="38"/>
      <c r="S106" s="34"/>
      <c r="T106" s="225" t="str">
        <f t="shared" si="56"/>
        <v/>
      </c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8"/>
      <c r="AG106" s="8"/>
      <c r="BV106" s="3"/>
      <c r="BW106" s="3"/>
      <c r="CA106" s="31" t="str">
        <f t="shared" si="57"/>
        <v/>
      </c>
      <c r="CB106" s="31" t="str">
        <f t="shared" si="58"/>
        <v/>
      </c>
      <c r="CC106" s="31" t="str">
        <f t="shared" si="59"/>
        <v/>
      </c>
      <c r="CD106" s="31" t="str">
        <f t="shared" si="60"/>
        <v/>
      </c>
      <c r="CE106" s="31" t="str">
        <f t="shared" si="61"/>
        <v/>
      </c>
      <c r="CG106" s="32">
        <f t="shared" si="62"/>
        <v>0</v>
      </c>
      <c r="CH106" s="32">
        <f t="shared" si="63"/>
        <v>0</v>
      </c>
      <c r="CI106" s="32">
        <f t="shared" si="64"/>
        <v>0</v>
      </c>
      <c r="CJ106" s="32">
        <f t="shared" si="65"/>
        <v>0</v>
      </c>
      <c r="CK106" s="32">
        <f t="shared" si="66"/>
        <v>0</v>
      </c>
      <c r="CL106" s="13"/>
    </row>
    <row r="107" spans="1:90" ht="16.149999999999999" customHeight="1" x14ac:dyDescent="0.2">
      <c r="A107" s="911" t="s">
        <v>127</v>
      </c>
      <c r="B107" s="911"/>
      <c r="C107" s="911"/>
      <c r="D107" s="250">
        <f t="shared" si="55"/>
        <v>0</v>
      </c>
      <c r="E107" s="33">
        <v>0</v>
      </c>
      <c r="F107" s="245">
        <v>0</v>
      </c>
      <c r="G107" s="33">
        <v>0</v>
      </c>
      <c r="H107" s="246">
        <v>0</v>
      </c>
      <c r="I107" s="246">
        <v>0</v>
      </c>
      <c r="J107" s="246">
        <v>0</v>
      </c>
      <c r="K107" s="246">
        <v>0</v>
      </c>
      <c r="L107" s="246">
        <v>0</v>
      </c>
      <c r="M107" s="245">
        <v>0</v>
      </c>
      <c r="N107" s="87">
        <v>0</v>
      </c>
      <c r="O107" s="34">
        <v>0</v>
      </c>
      <c r="P107" s="38">
        <v>0</v>
      </c>
      <c r="Q107" s="38"/>
      <c r="R107" s="38"/>
      <c r="S107" s="34"/>
      <c r="T107" s="225" t="str">
        <f t="shared" si="56"/>
        <v/>
      </c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8"/>
      <c r="AG107" s="8"/>
      <c r="BV107" s="3"/>
      <c r="BW107" s="3"/>
      <c r="CA107" s="31" t="str">
        <f t="shared" si="57"/>
        <v/>
      </c>
      <c r="CB107" s="31" t="str">
        <f t="shared" si="58"/>
        <v/>
      </c>
      <c r="CC107" s="31" t="str">
        <f t="shared" si="59"/>
        <v/>
      </c>
      <c r="CD107" s="31" t="str">
        <f t="shared" si="60"/>
        <v/>
      </c>
      <c r="CE107" s="31" t="str">
        <f t="shared" si="61"/>
        <v/>
      </c>
      <c r="CG107" s="32">
        <f t="shared" si="62"/>
        <v>0</v>
      </c>
      <c r="CH107" s="32">
        <f t="shared" si="63"/>
        <v>0</v>
      </c>
      <c r="CI107" s="32">
        <f t="shared" si="64"/>
        <v>0</v>
      </c>
      <c r="CJ107" s="32">
        <f t="shared" si="65"/>
        <v>0</v>
      </c>
      <c r="CK107" s="32">
        <f t="shared" si="66"/>
        <v>0</v>
      </c>
      <c r="CL107" s="13"/>
    </row>
    <row r="108" spans="1:90" ht="16.149999999999999" customHeight="1" x14ac:dyDescent="0.2">
      <c r="A108" s="911" t="s">
        <v>128</v>
      </c>
      <c r="B108" s="911"/>
      <c r="C108" s="911"/>
      <c r="D108" s="250">
        <f t="shared" si="55"/>
        <v>23</v>
      </c>
      <c r="E108" s="33">
        <v>13</v>
      </c>
      <c r="F108" s="245">
        <v>10</v>
      </c>
      <c r="G108" s="33">
        <v>3</v>
      </c>
      <c r="H108" s="246">
        <v>7</v>
      </c>
      <c r="I108" s="246">
        <v>2</v>
      </c>
      <c r="J108" s="246">
        <v>1</v>
      </c>
      <c r="K108" s="246">
        <v>9</v>
      </c>
      <c r="L108" s="246">
        <v>1</v>
      </c>
      <c r="M108" s="245">
        <v>0</v>
      </c>
      <c r="N108" s="87">
        <v>0</v>
      </c>
      <c r="O108" s="34">
        <v>0</v>
      </c>
      <c r="P108" s="38">
        <v>23</v>
      </c>
      <c r="Q108" s="38"/>
      <c r="R108" s="38"/>
      <c r="S108" s="34"/>
      <c r="T108" s="225" t="str">
        <f t="shared" si="56"/>
        <v/>
      </c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8"/>
      <c r="AG108" s="8"/>
      <c r="BV108" s="3"/>
      <c r="BW108" s="3"/>
      <c r="CA108" s="31" t="str">
        <f t="shared" si="57"/>
        <v/>
      </c>
      <c r="CB108" s="31" t="str">
        <f t="shared" si="58"/>
        <v/>
      </c>
      <c r="CC108" s="31" t="str">
        <f t="shared" si="59"/>
        <v/>
      </c>
      <c r="CD108" s="31" t="str">
        <f t="shared" si="60"/>
        <v/>
      </c>
      <c r="CE108" s="31" t="str">
        <f t="shared" si="61"/>
        <v/>
      </c>
      <c r="CG108" s="32">
        <f t="shared" si="62"/>
        <v>0</v>
      </c>
      <c r="CH108" s="32">
        <f t="shared" si="63"/>
        <v>0</v>
      </c>
      <c r="CI108" s="32">
        <f t="shared" si="64"/>
        <v>0</v>
      </c>
      <c r="CJ108" s="32">
        <f t="shared" si="65"/>
        <v>0</v>
      </c>
      <c r="CK108" s="32">
        <f t="shared" si="66"/>
        <v>0</v>
      </c>
      <c r="CL108" s="13"/>
    </row>
    <row r="109" spans="1:90" ht="16.149999999999999" customHeight="1" x14ac:dyDescent="0.2">
      <c r="A109" s="928" t="s">
        <v>129</v>
      </c>
      <c r="B109" s="929"/>
      <c r="C109" s="930"/>
      <c r="D109" s="254">
        <f t="shared" si="55"/>
        <v>0</v>
      </c>
      <c r="E109" s="33"/>
      <c r="F109" s="245"/>
      <c r="G109" s="255"/>
      <c r="H109" s="256"/>
      <c r="I109" s="256"/>
      <c r="J109" s="256"/>
      <c r="K109" s="256"/>
      <c r="L109" s="256"/>
      <c r="M109" s="257"/>
      <c r="N109" s="258"/>
      <c r="O109" s="259"/>
      <c r="P109" s="38"/>
      <c r="Q109" s="38"/>
      <c r="R109" s="38"/>
      <c r="S109" s="34"/>
      <c r="T109" s="225" t="str">
        <f t="shared" si="56"/>
        <v/>
      </c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8"/>
      <c r="AG109" s="8"/>
      <c r="BV109" s="3"/>
      <c r="BW109" s="3"/>
      <c r="CA109" s="31" t="str">
        <f t="shared" si="57"/>
        <v/>
      </c>
      <c r="CB109" s="31" t="str">
        <f t="shared" si="58"/>
        <v/>
      </c>
      <c r="CC109" s="31" t="str">
        <f t="shared" si="59"/>
        <v/>
      </c>
      <c r="CD109" s="31" t="str">
        <f t="shared" si="60"/>
        <v/>
      </c>
      <c r="CE109" s="31" t="str">
        <f t="shared" si="61"/>
        <v/>
      </c>
      <c r="CG109" s="32">
        <f t="shared" si="62"/>
        <v>0</v>
      </c>
      <c r="CH109" s="32">
        <f t="shared" si="63"/>
        <v>0</v>
      </c>
      <c r="CI109" s="32">
        <f t="shared" si="64"/>
        <v>0</v>
      </c>
      <c r="CJ109" s="32">
        <f t="shared" si="65"/>
        <v>0</v>
      </c>
      <c r="CK109" s="32">
        <f t="shared" si="66"/>
        <v>0</v>
      </c>
      <c r="CL109" s="13"/>
    </row>
    <row r="110" spans="1:90" ht="16.149999999999999" customHeight="1" x14ac:dyDescent="0.2">
      <c r="A110" s="995" t="s">
        <v>130</v>
      </c>
      <c r="B110" s="995"/>
      <c r="C110" s="995"/>
      <c r="D110" s="244">
        <f t="shared" si="55"/>
        <v>0</v>
      </c>
      <c r="E110" s="33"/>
      <c r="F110" s="245"/>
      <c r="G110" s="42"/>
      <c r="H110" s="260"/>
      <c r="I110" s="260"/>
      <c r="J110" s="260"/>
      <c r="K110" s="260"/>
      <c r="L110" s="260"/>
      <c r="M110" s="261"/>
      <c r="N110" s="262"/>
      <c r="O110" s="43"/>
      <c r="P110" s="38"/>
      <c r="Q110" s="38"/>
      <c r="R110" s="46"/>
      <c r="S110" s="34"/>
      <c r="T110" s="225" t="str">
        <f t="shared" si="56"/>
        <v/>
      </c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8"/>
      <c r="AG110" s="8"/>
      <c r="BV110" s="3"/>
      <c r="BW110" s="3"/>
      <c r="CA110" s="31" t="str">
        <f t="shared" si="57"/>
        <v/>
      </c>
      <c r="CB110" s="31" t="str">
        <f t="shared" si="58"/>
        <v/>
      </c>
      <c r="CC110" s="31" t="str">
        <f t="shared" si="59"/>
        <v/>
      </c>
      <c r="CD110" s="31" t="str">
        <f t="shared" si="60"/>
        <v/>
      </c>
      <c r="CE110" s="31" t="str">
        <f t="shared" si="61"/>
        <v/>
      </c>
      <c r="CG110" s="32">
        <f>IF(D110&lt;&gt;(E110+F110),1,0)</f>
        <v>0</v>
      </c>
      <c r="CH110" s="32">
        <f>IF(AND(D110&lt;&gt;0,P110=""),1,IF(D110&lt;P110,1,0))</f>
        <v>0</v>
      </c>
      <c r="CI110" s="32">
        <f>IF(M110&lt;Q110,1,0)</f>
        <v>0</v>
      </c>
      <c r="CJ110" s="32">
        <f>IF(AND(D110&lt;&gt;0,O110=""),1,IF(F110&lt;O110,1,0))</f>
        <v>0</v>
      </c>
      <c r="CK110" s="32">
        <f>IF(D110&lt;S110,1,0)</f>
        <v>0</v>
      </c>
      <c r="CL110" s="13"/>
    </row>
    <row r="111" spans="1:90" ht="16.149999999999999" customHeight="1" x14ac:dyDescent="0.2">
      <c r="A111" s="862" t="s">
        <v>4</v>
      </c>
      <c r="B111" s="900"/>
      <c r="C111" s="970"/>
      <c r="D111" s="263">
        <f t="shared" ref="D111:S111" si="67">SUM(D82:D110)</f>
        <v>1693</v>
      </c>
      <c r="E111" s="264">
        <f t="shared" si="67"/>
        <v>654</v>
      </c>
      <c r="F111" s="265">
        <f t="shared" si="67"/>
        <v>1039</v>
      </c>
      <c r="G111" s="266">
        <f t="shared" si="67"/>
        <v>111</v>
      </c>
      <c r="H111" s="267">
        <f t="shared" si="67"/>
        <v>42</v>
      </c>
      <c r="I111" s="267">
        <f t="shared" si="67"/>
        <v>21</v>
      </c>
      <c r="J111" s="267">
        <f t="shared" si="67"/>
        <v>70</v>
      </c>
      <c r="K111" s="267">
        <f t="shared" si="67"/>
        <v>381</v>
      </c>
      <c r="L111" s="267">
        <f t="shared" si="67"/>
        <v>355</v>
      </c>
      <c r="M111" s="268">
        <f t="shared" si="67"/>
        <v>590</v>
      </c>
      <c r="N111" s="269">
        <f t="shared" si="67"/>
        <v>123</v>
      </c>
      <c r="O111" s="270">
        <f t="shared" si="67"/>
        <v>27</v>
      </c>
      <c r="P111" s="267">
        <f t="shared" si="67"/>
        <v>1693</v>
      </c>
      <c r="Q111" s="265">
        <f t="shared" si="67"/>
        <v>3</v>
      </c>
      <c r="R111" s="271">
        <f t="shared" si="67"/>
        <v>0</v>
      </c>
      <c r="S111" s="272">
        <f t="shared" si="67"/>
        <v>0</v>
      </c>
      <c r="T111" s="273" t="s">
        <v>131</v>
      </c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BV111" s="3"/>
      <c r="BW111" s="3"/>
      <c r="CG111" s="13"/>
      <c r="CH111" s="13"/>
      <c r="CI111" s="13"/>
      <c r="CJ111" s="13"/>
      <c r="CK111" s="13"/>
      <c r="CL111" s="13"/>
    </row>
    <row r="112" spans="1:90" ht="31.9" customHeight="1" x14ac:dyDescent="0.2">
      <c r="A112" s="236" t="s">
        <v>132</v>
      </c>
      <c r="B112" s="49"/>
      <c r="C112" s="49"/>
      <c r="D112" s="49"/>
      <c r="E112" s="49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BV112" s="3"/>
      <c r="BW112" s="3"/>
      <c r="CG112" s="13"/>
      <c r="CH112" s="13"/>
      <c r="CI112" s="13"/>
      <c r="CJ112" s="13"/>
      <c r="CK112" s="13"/>
      <c r="CL112" s="13"/>
    </row>
    <row r="113" spans="1:90" ht="16.149999999999999" customHeight="1" x14ac:dyDescent="0.2">
      <c r="A113" s="953" t="s">
        <v>133</v>
      </c>
      <c r="B113" s="954"/>
      <c r="C113" s="955"/>
      <c r="D113" s="894" t="s">
        <v>4</v>
      </c>
      <c r="E113" s="895"/>
      <c r="F113" s="896"/>
      <c r="G113" s="862" t="s">
        <v>56</v>
      </c>
      <c r="H113" s="900"/>
      <c r="I113" s="900"/>
      <c r="J113" s="900"/>
      <c r="K113" s="900"/>
      <c r="L113" s="900"/>
      <c r="M113" s="900"/>
      <c r="N113" s="901"/>
      <c r="O113" s="896" t="s">
        <v>6</v>
      </c>
      <c r="P113" s="859" t="s">
        <v>33</v>
      </c>
      <c r="Q113" s="859" t="s">
        <v>7</v>
      </c>
      <c r="R113" s="859" t="s">
        <v>98</v>
      </c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BV113" s="3"/>
      <c r="BW113" s="3"/>
      <c r="CG113" s="13"/>
      <c r="CH113" s="13"/>
      <c r="CI113" s="13"/>
      <c r="CJ113" s="13"/>
      <c r="CK113" s="13"/>
      <c r="CL113" s="13"/>
    </row>
    <row r="114" spans="1:90" ht="16.149999999999999" customHeight="1" x14ac:dyDescent="0.2">
      <c r="A114" s="956"/>
      <c r="B114" s="957"/>
      <c r="C114" s="958"/>
      <c r="D114" s="897"/>
      <c r="E114" s="1080"/>
      <c r="F114" s="1081"/>
      <c r="G114" s="1077" t="s">
        <v>100</v>
      </c>
      <c r="H114" s="1077" t="s">
        <v>101</v>
      </c>
      <c r="I114" s="1077" t="s">
        <v>102</v>
      </c>
      <c r="J114" s="1077" t="s">
        <v>18</v>
      </c>
      <c r="K114" s="1077" t="s">
        <v>19</v>
      </c>
      <c r="L114" s="1077" t="s">
        <v>20</v>
      </c>
      <c r="M114" s="1077" t="s">
        <v>21</v>
      </c>
      <c r="N114" s="1082" t="s">
        <v>22</v>
      </c>
      <c r="O114" s="902"/>
      <c r="P114" s="860"/>
      <c r="Q114" s="860"/>
      <c r="R114" s="860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BV114" s="3"/>
      <c r="BW114" s="3"/>
      <c r="CG114" s="13"/>
      <c r="CH114" s="13"/>
      <c r="CI114" s="13"/>
      <c r="CJ114" s="13"/>
      <c r="CK114" s="13"/>
      <c r="CL114" s="13"/>
    </row>
    <row r="115" spans="1:90" ht="16.149999999999999" customHeight="1" x14ac:dyDescent="0.2">
      <c r="A115" s="959"/>
      <c r="B115" s="1078"/>
      <c r="C115" s="1079"/>
      <c r="D115" s="625" t="s">
        <v>23</v>
      </c>
      <c r="E115" s="198" t="s">
        <v>24</v>
      </c>
      <c r="F115" s="175" t="s">
        <v>25</v>
      </c>
      <c r="G115" s="994"/>
      <c r="H115" s="994"/>
      <c r="I115" s="994"/>
      <c r="J115" s="994"/>
      <c r="K115" s="994"/>
      <c r="L115" s="994"/>
      <c r="M115" s="994"/>
      <c r="N115" s="1003"/>
      <c r="O115" s="1081"/>
      <c r="P115" s="861"/>
      <c r="Q115" s="861"/>
      <c r="R115" s="861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BV115" s="3"/>
      <c r="BW115" s="3"/>
      <c r="CG115" s="13"/>
      <c r="CH115" s="13"/>
      <c r="CI115" s="13"/>
      <c r="CJ115" s="13"/>
      <c r="CK115" s="13"/>
      <c r="CL115" s="13"/>
    </row>
    <row r="116" spans="1:90" ht="16.149999999999999" customHeight="1" x14ac:dyDescent="0.2">
      <c r="A116" s="879" t="s">
        <v>134</v>
      </c>
      <c r="B116" s="880"/>
      <c r="C116" s="881"/>
      <c r="D116" s="275">
        <f t="shared" ref="D116:D121" si="68">SUM(G116:N116)</f>
        <v>0</v>
      </c>
      <c r="E116" s="276"/>
      <c r="F116" s="277"/>
      <c r="G116" s="24"/>
      <c r="H116" s="24"/>
      <c r="I116" s="24"/>
      <c r="J116" s="24"/>
      <c r="K116" s="24"/>
      <c r="L116" s="24"/>
      <c r="M116" s="24"/>
      <c r="N116" s="278"/>
      <c r="O116" s="62"/>
      <c r="P116" s="62"/>
      <c r="Q116" s="243"/>
      <c r="R116" s="243"/>
      <c r="S116" s="225" t="str">
        <f>CA116&amp;CB116&amp;CC116</f>
        <v/>
      </c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8"/>
      <c r="AF116" s="8"/>
      <c r="BV116" s="3"/>
      <c r="BW116" s="3"/>
      <c r="CA116" s="31" t="str">
        <f t="shared" ref="CA116:CA121" si="69">IF(CG116=1,"* La suma de los sexos NO DEBE ser diferente al Total. ","")</f>
        <v/>
      </c>
      <c r="CB116" s="31" t="str">
        <f t="shared" ref="CB116:CB121" si="70">IF(AND(D116&lt;&gt;0,P116=""),"* No olvide digitar la columna Beneficiarios (Digite CEROS si no tiene).",IF(D116&lt;P116,"* El número de Beneficiarios NO DEBE ser mayor que el total. ",""))</f>
        <v/>
      </c>
      <c r="CC116" s="31" t="str">
        <f>IF(AND(D116&lt;&gt;0,O116=""),"* Recuerde que las Embarazadas deben ser incluídas en el ingreso por rango Etario (Digite CEROS si no tiene). ",IF(F116&lt;O116,"* Las Embarazadas NO DEBEN ser mayor al total de Mujeres. ",""))</f>
        <v/>
      </c>
      <c r="CG116" s="32">
        <f>IF(D116&lt;&gt;(E116+F116),1,0)</f>
        <v>0</v>
      </c>
      <c r="CH116" s="32">
        <f>IF(AND(D116&lt;&gt;0,P116=""),1,IF(D116&lt;P116,1,0))</f>
        <v>0</v>
      </c>
      <c r="CI116" s="32">
        <f>IF(AND(D116&lt;&gt;0,O116=""),1,IF(F116&lt;O116,1,0))</f>
        <v>0</v>
      </c>
      <c r="CJ116" s="13"/>
      <c r="CK116" s="13"/>
      <c r="CL116" s="13"/>
    </row>
    <row r="117" spans="1:90" ht="16.149999999999999" customHeight="1" x14ac:dyDescent="0.2">
      <c r="A117" s="882" t="s">
        <v>135</v>
      </c>
      <c r="B117" s="883"/>
      <c r="C117" s="884"/>
      <c r="D117" s="247">
        <f>SUM(G117:N117)</f>
        <v>0</v>
      </c>
      <c r="E117" s="279"/>
      <c r="F117" s="280"/>
      <c r="G117" s="22"/>
      <c r="H117" s="22"/>
      <c r="I117" s="22"/>
      <c r="J117" s="22"/>
      <c r="K117" s="22"/>
      <c r="L117" s="22"/>
      <c r="M117" s="22"/>
      <c r="N117" s="281"/>
      <c r="O117" s="23"/>
      <c r="P117" s="23"/>
      <c r="Q117" s="28"/>
      <c r="R117" s="28"/>
      <c r="S117" s="225" t="str">
        <f t="shared" ref="S117:S121" si="71">CA117&amp;CB117&amp;CC117</f>
        <v/>
      </c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8"/>
      <c r="AF117" s="8"/>
      <c r="BV117" s="3"/>
      <c r="BW117" s="3"/>
      <c r="CA117" s="31" t="str">
        <f t="shared" si="69"/>
        <v/>
      </c>
      <c r="CB117" s="31" t="str">
        <f t="shared" si="70"/>
        <v/>
      </c>
      <c r="CC117" s="31" t="str">
        <f t="shared" ref="CC117:CC120" si="72">IF(AND(D117&lt;&gt;0,O117=""),"* Recuerde que las Embarazadas deben ser incluídas en el ingreso por rango Etario (Digite CEROS si no tiene). ",IF(F117&lt;O117,"* Las Embarazadas NO DEBEN ser mayor al total de Mujeres. ",""))</f>
        <v/>
      </c>
      <c r="CG117" s="32">
        <f t="shared" ref="CG117:CG121" si="73">IF(D117&lt;&gt;(E117+F117),1,0)</f>
        <v>0</v>
      </c>
      <c r="CH117" s="32">
        <f t="shared" ref="CH117:CH121" si="74">IF(AND(D117&lt;&gt;0,P117=""),1,IF(D117&lt;P117,1,0))</f>
        <v>0</v>
      </c>
      <c r="CI117" s="32">
        <f t="shared" ref="CI117:CI121" si="75">IF(AND(D117&lt;&gt;0,O117=""),1,IF(F117&lt;O117,1,0))</f>
        <v>0</v>
      </c>
      <c r="CJ117" s="13"/>
      <c r="CK117" s="13"/>
      <c r="CL117" s="13"/>
    </row>
    <row r="118" spans="1:90" ht="16.149999999999999" customHeight="1" x14ac:dyDescent="0.2">
      <c r="A118" s="928" t="s">
        <v>136</v>
      </c>
      <c r="B118" s="929"/>
      <c r="C118" s="930"/>
      <c r="D118" s="282">
        <f t="shared" si="68"/>
        <v>0</v>
      </c>
      <c r="E118" s="279"/>
      <c r="F118" s="280"/>
      <c r="G118" s="22"/>
      <c r="H118" s="22"/>
      <c r="I118" s="22"/>
      <c r="J118" s="22"/>
      <c r="K118" s="22"/>
      <c r="L118" s="22"/>
      <c r="M118" s="22"/>
      <c r="N118" s="281"/>
      <c r="O118" s="23"/>
      <c r="P118" s="23"/>
      <c r="Q118" s="28"/>
      <c r="R118" s="28"/>
      <c r="S118" s="225" t="str">
        <f t="shared" si="71"/>
        <v/>
      </c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8"/>
      <c r="AF118" s="8"/>
      <c r="BV118" s="3"/>
      <c r="BW118" s="3"/>
      <c r="CA118" s="31" t="str">
        <f t="shared" si="69"/>
        <v/>
      </c>
      <c r="CB118" s="31" t="str">
        <f t="shared" si="70"/>
        <v/>
      </c>
      <c r="CC118" s="31" t="str">
        <f t="shared" si="72"/>
        <v/>
      </c>
      <c r="CG118" s="32">
        <f t="shared" si="73"/>
        <v>0</v>
      </c>
      <c r="CH118" s="32">
        <f t="shared" si="74"/>
        <v>0</v>
      </c>
      <c r="CI118" s="32">
        <f t="shared" si="75"/>
        <v>0</v>
      </c>
      <c r="CJ118" s="13"/>
      <c r="CK118" s="13"/>
      <c r="CL118" s="13"/>
    </row>
    <row r="119" spans="1:90" ht="16.149999999999999" customHeight="1" x14ac:dyDescent="0.2">
      <c r="A119" s="928" t="s">
        <v>137</v>
      </c>
      <c r="B119" s="929"/>
      <c r="C119" s="930"/>
      <c r="D119" s="282">
        <f t="shared" si="68"/>
        <v>0</v>
      </c>
      <c r="E119" s="279"/>
      <c r="F119" s="280"/>
      <c r="G119" s="22"/>
      <c r="H119" s="22"/>
      <c r="I119" s="22"/>
      <c r="J119" s="22"/>
      <c r="K119" s="22"/>
      <c r="L119" s="22"/>
      <c r="M119" s="22"/>
      <c r="N119" s="281"/>
      <c r="O119" s="23"/>
      <c r="P119" s="23"/>
      <c r="Q119" s="28"/>
      <c r="R119" s="28"/>
      <c r="S119" s="225" t="str">
        <f t="shared" si="71"/>
        <v/>
      </c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8"/>
      <c r="AF119" s="8"/>
      <c r="BV119" s="3"/>
      <c r="BW119" s="3"/>
      <c r="CA119" s="31" t="str">
        <f t="shared" si="69"/>
        <v/>
      </c>
      <c r="CB119" s="31" t="str">
        <f t="shared" si="70"/>
        <v/>
      </c>
      <c r="CC119" s="31" t="str">
        <f t="shared" si="72"/>
        <v/>
      </c>
      <c r="CG119" s="32">
        <f t="shared" si="73"/>
        <v>0</v>
      </c>
      <c r="CH119" s="32">
        <f t="shared" si="74"/>
        <v>0</v>
      </c>
      <c r="CI119" s="32">
        <f t="shared" si="75"/>
        <v>0</v>
      </c>
      <c r="CJ119" s="13"/>
      <c r="CK119" s="13"/>
      <c r="CL119" s="13"/>
    </row>
    <row r="120" spans="1:90" ht="16.149999999999999" customHeight="1" x14ac:dyDescent="0.2">
      <c r="A120" s="928" t="s">
        <v>138</v>
      </c>
      <c r="B120" s="929"/>
      <c r="C120" s="930"/>
      <c r="D120" s="282">
        <f t="shared" si="68"/>
        <v>0</v>
      </c>
      <c r="E120" s="279"/>
      <c r="F120" s="280"/>
      <c r="G120" s="22"/>
      <c r="H120" s="22"/>
      <c r="I120" s="22"/>
      <c r="J120" s="22"/>
      <c r="K120" s="22"/>
      <c r="L120" s="22"/>
      <c r="M120" s="22"/>
      <c r="N120" s="281"/>
      <c r="O120" s="23"/>
      <c r="P120" s="23"/>
      <c r="Q120" s="28"/>
      <c r="R120" s="28"/>
      <c r="S120" s="225" t="str">
        <f t="shared" si="71"/>
        <v/>
      </c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8"/>
      <c r="AF120" s="8"/>
      <c r="BV120" s="3"/>
      <c r="BW120" s="3"/>
      <c r="CA120" s="31" t="str">
        <f t="shared" si="69"/>
        <v/>
      </c>
      <c r="CB120" s="31" t="str">
        <f t="shared" si="70"/>
        <v/>
      </c>
      <c r="CC120" s="31" t="str">
        <f t="shared" si="72"/>
        <v/>
      </c>
      <c r="CG120" s="32">
        <f t="shared" si="73"/>
        <v>0</v>
      </c>
      <c r="CH120" s="32">
        <f t="shared" si="74"/>
        <v>0</v>
      </c>
      <c r="CI120" s="32">
        <f t="shared" si="75"/>
        <v>0</v>
      </c>
      <c r="CJ120" s="13"/>
      <c r="CK120" s="13"/>
      <c r="CL120" s="13"/>
    </row>
    <row r="121" spans="1:90" ht="16.149999999999999" customHeight="1" x14ac:dyDescent="0.2">
      <c r="A121" s="882" t="s">
        <v>139</v>
      </c>
      <c r="B121" s="883"/>
      <c r="C121" s="884"/>
      <c r="D121" s="247">
        <f t="shared" si="68"/>
        <v>0</v>
      </c>
      <c r="E121" s="283"/>
      <c r="F121" s="280"/>
      <c r="G121" s="33"/>
      <c r="H121" s="33"/>
      <c r="I121" s="33"/>
      <c r="J121" s="33"/>
      <c r="K121" s="33"/>
      <c r="L121" s="33"/>
      <c r="M121" s="33"/>
      <c r="N121" s="284"/>
      <c r="O121" s="34"/>
      <c r="P121" s="34"/>
      <c r="Q121" s="38"/>
      <c r="R121" s="285"/>
      <c r="S121" s="225" t="str">
        <f t="shared" si="71"/>
        <v/>
      </c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8"/>
      <c r="AF121" s="8"/>
      <c r="BV121" s="3"/>
      <c r="BW121" s="3"/>
      <c r="CA121" s="31" t="str">
        <f t="shared" si="69"/>
        <v/>
      </c>
      <c r="CB121" s="31" t="str">
        <f t="shared" si="70"/>
        <v/>
      </c>
      <c r="CC121" s="31" t="str">
        <f>IF(AND(D121&lt;&gt;0,O121=""),"* Recuerde que las Embarazadas deben ser incluídas en el ingreso por rango Etario (Digite CEROS si no tiene). ",IF(F121&lt;O121,"* Las Embarazadas NO DEBEN ser mayor al total de Mujeres. ",""))</f>
        <v/>
      </c>
      <c r="CG121" s="32">
        <f t="shared" si="73"/>
        <v>0</v>
      </c>
      <c r="CH121" s="32">
        <f t="shared" si="74"/>
        <v>0</v>
      </c>
      <c r="CI121" s="32">
        <f t="shared" si="75"/>
        <v>0</v>
      </c>
      <c r="CJ121" s="13"/>
      <c r="CK121" s="13"/>
      <c r="CL121" s="13"/>
    </row>
    <row r="122" spans="1:90" ht="16.149999999999999" customHeight="1" x14ac:dyDescent="0.2">
      <c r="A122" s="862" t="s">
        <v>4</v>
      </c>
      <c r="B122" s="900"/>
      <c r="C122" s="970"/>
      <c r="D122" s="263">
        <f t="shared" ref="D122:R122" si="76">SUM(D116:D121)</f>
        <v>0</v>
      </c>
      <c r="E122" s="263">
        <f t="shared" si="76"/>
        <v>0</v>
      </c>
      <c r="F122" s="272">
        <f t="shared" si="76"/>
        <v>0</v>
      </c>
      <c r="G122" s="266">
        <f t="shared" si="76"/>
        <v>0</v>
      </c>
      <c r="H122" s="266">
        <f t="shared" si="76"/>
        <v>0</v>
      </c>
      <c r="I122" s="266">
        <f t="shared" si="76"/>
        <v>0</v>
      </c>
      <c r="J122" s="266">
        <f t="shared" si="76"/>
        <v>0</v>
      </c>
      <c r="K122" s="266">
        <f t="shared" si="76"/>
        <v>0</v>
      </c>
      <c r="L122" s="266">
        <f t="shared" si="76"/>
        <v>0</v>
      </c>
      <c r="M122" s="266">
        <f t="shared" si="76"/>
        <v>0</v>
      </c>
      <c r="N122" s="286">
        <f t="shared" si="76"/>
        <v>0</v>
      </c>
      <c r="O122" s="270">
        <f t="shared" si="76"/>
        <v>0</v>
      </c>
      <c r="P122" s="272">
        <f t="shared" si="76"/>
        <v>0</v>
      </c>
      <c r="Q122" s="265">
        <f t="shared" si="76"/>
        <v>0</v>
      </c>
      <c r="R122" s="287">
        <f t="shared" si="76"/>
        <v>0</v>
      </c>
      <c r="S122" s="8" t="s">
        <v>131</v>
      </c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BV122" s="3"/>
      <c r="BW122" s="3"/>
      <c r="CG122" s="13"/>
      <c r="CH122" s="13"/>
      <c r="CI122" s="13"/>
      <c r="CJ122" s="13"/>
      <c r="CK122" s="13"/>
      <c r="CL122" s="13"/>
    </row>
    <row r="123" spans="1:90" ht="31.9" customHeight="1" x14ac:dyDescent="0.2">
      <c r="A123" s="122" t="s">
        <v>140</v>
      </c>
      <c r="B123" s="123"/>
      <c r="C123" s="123"/>
      <c r="D123" s="123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30"/>
      <c r="R123" s="49"/>
      <c r="S123" s="8"/>
      <c r="T123" s="8"/>
      <c r="U123" s="8"/>
      <c r="V123" s="8"/>
      <c r="W123" s="8"/>
      <c r="X123" s="288"/>
      <c r="Y123" s="8"/>
      <c r="Z123" s="8"/>
      <c r="AA123" s="8"/>
      <c r="AB123" s="8"/>
      <c r="AC123" s="8"/>
      <c r="AD123" s="8"/>
      <c r="AE123" s="8"/>
      <c r="AF123" s="8"/>
      <c r="BV123" s="3"/>
      <c r="BW123" s="3"/>
      <c r="CG123" s="13"/>
      <c r="CH123" s="13"/>
      <c r="CI123" s="13"/>
      <c r="CJ123" s="13"/>
      <c r="CK123" s="13"/>
      <c r="CL123" s="13"/>
    </row>
    <row r="124" spans="1:90" ht="16.149999999999999" customHeight="1" x14ac:dyDescent="0.2">
      <c r="A124" s="885" t="s">
        <v>141</v>
      </c>
      <c r="B124" s="886"/>
      <c r="C124" s="887"/>
      <c r="D124" s="894" t="s">
        <v>4</v>
      </c>
      <c r="E124" s="895"/>
      <c r="F124" s="896"/>
      <c r="G124" s="862" t="s">
        <v>56</v>
      </c>
      <c r="H124" s="900"/>
      <c r="I124" s="900"/>
      <c r="J124" s="900"/>
      <c r="K124" s="900"/>
      <c r="L124" s="901"/>
      <c r="M124" s="896" t="s">
        <v>34</v>
      </c>
      <c r="N124" s="955" t="s">
        <v>8</v>
      </c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BV124" s="3"/>
      <c r="BW124" s="3"/>
      <c r="CG124" s="13"/>
      <c r="CH124" s="13"/>
      <c r="CI124" s="13"/>
      <c r="CJ124" s="13"/>
      <c r="CK124" s="13"/>
      <c r="CL124" s="13"/>
    </row>
    <row r="125" spans="1:90" ht="16.149999999999999" customHeight="1" x14ac:dyDescent="0.2">
      <c r="A125" s="888"/>
      <c r="B125" s="889"/>
      <c r="C125" s="890"/>
      <c r="D125" s="980"/>
      <c r="E125" s="981"/>
      <c r="F125" s="902"/>
      <c r="G125" s="982" t="s">
        <v>20</v>
      </c>
      <c r="H125" s="983"/>
      <c r="I125" s="982" t="s">
        <v>21</v>
      </c>
      <c r="J125" s="983"/>
      <c r="K125" s="982" t="s">
        <v>22</v>
      </c>
      <c r="L125" s="984"/>
      <c r="M125" s="902"/>
      <c r="N125" s="95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BV125" s="3"/>
      <c r="BW125" s="3"/>
      <c r="CG125" s="13"/>
      <c r="CH125" s="13"/>
      <c r="CI125" s="13"/>
      <c r="CJ125" s="13"/>
      <c r="CK125" s="13"/>
      <c r="CL125" s="13"/>
    </row>
    <row r="126" spans="1:90" ht="16.149999999999999" customHeight="1" x14ac:dyDescent="0.2">
      <c r="A126" s="891"/>
      <c r="B126" s="892"/>
      <c r="C126" s="893"/>
      <c r="D126" s="223" t="s">
        <v>23</v>
      </c>
      <c r="E126" s="618" t="s">
        <v>24</v>
      </c>
      <c r="F126" s="175" t="s">
        <v>25</v>
      </c>
      <c r="G126" s="50" t="s">
        <v>24</v>
      </c>
      <c r="H126" s="619" t="s">
        <v>25</v>
      </c>
      <c r="I126" s="614" t="s">
        <v>24</v>
      </c>
      <c r="J126" s="619" t="s">
        <v>25</v>
      </c>
      <c r="K126" s="614" t="s">
        <v>24</v>
      </c>
      <c r="L126" s="616" t="s">
        <v>25</v>
      </c>
      <c r="M126" s="899"/>
      <c r="N126" s="961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BV126" s="3"/>
      <c r="BW126" s="3"/>
      <c r="CG126" s="13"/>
      <c r="CH126" s="13"/>
      <c r="CI126" s="13"/>
      <c r="CJ126" s="13"/>
      <c r="CK126" s="13"/>
      <c r="CL126" s="13"/>
    </row>
    <row r="127" spans="1:90" ht="16.149999999999999" customHeight="1" x14ac:dyDescent="0.2">
      <c r="A127" s="859" t="s">
        <v>142</v>
      </c>
      <c r="B127" s="988" t="s">
        <v>143</v>
      </c>
      <c r="C127" s="989"/>
      <c r="D127" s="290">
        <f>SUM(E127+F127)</f>
        <v>0</v>
      </c>
      <c r="E127" s="291"/>
      <c r="F127" s="292">
        <f>SUM(+J127+L127)</f>
        <v>0</v>
      </c>
      <c r="G127" s="293"/>
      <c r="H127" s="294"/>
      <c r="I127" s="295"/>
      <c r="J127" s="62"/>
      <c r="K127" s="295"/>
      <c r="L127" s="64"/>
      <c r="M127" s="62"/>
      <c r="N127" s="296"/>
      <c r="O127" s="225" t="str">
        <f>CA127</f>
        <v/>
      </c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8"/>
      <c r="AB127" s="8"/>
      <c r="BV127" s="3"/>
      <c r="BW127" s="3"/>
      <c r="CA127" s="31" t="str">
        <f>IF(CG127=1,"* El número de actividades en usuarios en situacion de discapacidad NO DEBE ser mayor al total. ","")</f>
        <v/>
      </c>
      <c r="CG127" s="32">
        <f>IF(F127&lt;N127,1,0)</f>
        <v>0</v>
      </c>
      <c r="CH127" s="13"/>
      <c r="CI127" s="13"/>
      <c r="CJ127" s="13"/>
      <c r="CK127" s="13"/>
      <c r="CL127" s="13"/>
    </row>
    <row r="128" spans="1:90" ht="16.149999999999999" customHeight="1" x14ac:dyDescent="0.2">
      <c r="A128" s="860"/>
      <c r="B128" s="928" t="s">
        <v>80</v>
      </c>
      <c r="C128" s="930"/>
      <c r="D128" s="250">
        <f>SUM(E128+F128)</f>
        <v>0</v>
      </c>
      <c r="E128" s="297"/>
      <c r="F128" s="298">
        <f t="shared" ref="F128:F129" si="77">SUM(+J128+L128)</f>
        <v>0</v>
      </c>
      <c r="G128" s="75"/>
      <c r="H128" s="299"/>
      <c r="I128" s="300"/>
      <c r="J128" s="23"/>
      <c r="K128" s="300"/>
      <c r="L128" s="73"/>
      <c r="M128" s="23"/>
      <c r="N128" s="25"/>
      <c r="O128" s="225" t="str">
        <f t="shared" ref="O128:O155" si="78">CA128</f>
        <v/>
      </c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8"/>
      <c r="AB128" s="8"/>
      <c r="BV128" s="3"/>
      <c r="BW128" s="3"/>
      <c r="CA128" s="31" t="str">
        <f t="shared" ref="CA128:CA155" si="79">IF(CG128=1,"* El número de actividades en usuarios en situacion de discapacidad NO DEBE ser mayor al total. ","")</f>
        <v/>
      </c>
      <c r="CG128" s="32">
        <f t="shared" ref="CG128:CG136" si="80">IF(F128&lt;N128,1,0)</f>
        <v>0</v>
      </c>
      <c r="CH128" s="13"/>
      <c r="CI128" s="13"/>
      <c r="CJ128" s="13"/>
      <c r="CK128" s="13"/>
      <c r="CL128" s="13"/>
    </row>
    <row r="129" spans="1:90" ht="16.149999999999999" customHeight="1" x14ac:dyDescent="0.2">
      <c r="A129" s="860"/>
      <c r="B129" s="990" t="s">
        <v>124</v>
      </c>
      <c r="C129" s="991"/>
      <c r="D129" s="301">
        <f>SUM(E129+F129)</f>
        <v>0</v>
      </c>
      <c r="E129" s="302"/>
      <c r="F129" s="303">
        <f t="shared" si="77"/>
        <v>0</v>
      </c>
      <c r="G129" s="304"/>
      <c r="H129" s="305"/>
      <c r="I129" s="306"/>
      <c r="J129" s="307"/>
      <c r="K129" s="306"/>
      <c r="L129" s="308"/>
      <c r="M129" s="307"/>
      <c r="N129" s="309"/>
      <c r="O129" s="225" t="str">
        <f t="shared" si="78"/>
        <v/>
      </c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8"/>
      <c r="AB129" s="8"/>
      <c r="BV129" s="3"/>
      <c r="BW129" s="3"/>
      <c r="CA129" s="31" t="str">
        <f t="shared" si="79"/>
        <v/>
      </c>
      <c r="CG129" s="32">
        <f t="shared" si="80"/>
        <v>0</v>
      </c>
      <c r="CH129" s="13"/>
      <c r="CI129" s="13"/>
      <c r="CJ129" s="13"/>
      <c r="CK129" s="13"/>
      <c r="CL129" s="13"/>
    </row>
    <row r="130" spans="1:90" ht="16.149999999999999" customHeight="1" x14ac:dyDescent="0.2">
      <c r="A130" s="860"/>
      <c r="B130" s="859" t="s">
        <v>144</v>
      </c>
      <c r="C130" s="310" t="s">
        <v>4</v>
      </c>
      <c r="D130" s="301">
        <f>SUM(E130+F130)</f>
        <v>0</v>
      </c>
      <c r="E130" s="302"/>
      <c r="F130" s="303">
        <f>SUM(F131:F136)</f>
        <v>0</v>
      </c>
      <c r="G130" s="172"/>
      <c r="H130" s="312"/>
      <c r="I130" s="313"/>
      <c r="J130" s="120">
        <f>SUM(J131:J136)</f>
        <v>0</v>
      </c>
      <c r="K130" s="313"/>
      <c r="L130" s="314">
        <f>SUM(L131:L136)</f>
        <v>0</v>
      </c>
      <c r="M130" s="120">
        <f>SUM(M131:M136)</f>
        <v>0</v>
      </c>
      <c r="N130" s="315">
        <f>SUM(N131:N136)</f>
        <v>0</v>
      </c>
      <c r="O130" s="225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BV130" s="3"/>
      <c r="BW130" s="3"/>
      <c r="CA130" s="31"/>
      <c r="CG130" s="32"/>
      <c r="CH130" s="13"/>
      <c r="CI130" s="13"/>
      <c r="CJ130" s="13"/>
      <c r="CK130" s="13"/>
      <c r="CL130" s="13"/>
    </row>
    <row r="131" spans="1:90" ht="16.149999999999999" customHeight="1" x14ac:dyDescent="0.2">
      <c r="A131" s="860"/>
      <c r="B131" s="860"/>
      <c r="C131" s="316" t="s">
        <v>145</v>
      </c>
      <c r="D131" s="336">
        <f>SUM(E131+F131)</f>
        <v>0</v>
      </c>
      <c r="E131" s="291"/>
      <c r="F131" s="292">
        <f t="shared" ref="F131:F136" si="81">SUM(H131+J131+L131)</f>
        <v>0</v>
      </c>
      <c r="G131" s="75"/>
      <c r="H131" s="299"/>
      <c r="I131" s="300"/>
      <c r="J131" s="23"/>
      <c r="K131" s="300"/>
      <c r="L131" s="73"/>
      <c r="M131" s="23"/>
      <c r="N131" s="25"/>
      <c r="O131" s="225" t="str">
        <f t="shared" si="78"/>
        <v/>
      </c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8"/>
      <c r="AB131" s="8"/>
      <c r="BV131" s="3"/>
      <c r="BW131" s="3"/>
      <c r="CA131" s="31" t="str">
        <f t="shared" si="79"/>
        <v/>
      </c>
      <c r="CG131" s="32">
        <f t="shared" si="80"/>
        <v>0</v>
      </c>
      <c r="CH131" s="13"/>
      <c r="CI131" s="13"/>
      <c r="CJ131" s="13"/>
      <c r="CK131" s="13"/>
      <c r="CL131" s="13"/>
    </row>
    <row r="132" spans="1:90" ht="16.149999999999999" customHeight="1" x14ac:dyDescent="0.2">
      <c r="A132" s="860"/>
      <c r="B132" s="860"/>
      <c r="C132" s="318" t="s">
        <v>146</v>
      </c>
      <c r="D132" s="336">
        <f t="shared" ref="D132:D140" si="82">SUM(E132+F132)</f>
        <v>0</v>
      </c>
      <c r="E132" s="297"/>
      <c r="F132" s="298">
        <f t="shared" si="81"/>
        <v>0</v>
      </c>
      <c r="G132" s="98"/>
      <c r="H132" s="149"/>
      <c r="I132" s="300"/>
      <c r="J132" s="23"/>
      <c r="K132" s="300"/>
      <c r="L132" s="73"/>
      <c r="M132" s="23"/>
      <c r="N132" s="25"/>
      <c r="O132" s="225" t="str">
        <f t="shared" si="78"/>
        <v/>
      </c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8"/>
      <c r="AB132" s="8"/>
      <c r="BV132" s="3"/>
      <c r="BW132" s="3"/>
      <c r="CA132" s="31" t="str">
        <f t="shared" si="79"/>
        <v/>
      </c>
      <c r="CG132" s="32">
        <f t="shared" si="80"/>
        <v>0</v>
      </c>
      <c r="CH132" s="13"/>
      <c r="CI132" s="13"/>
      <c r="CJ132" s="13"/>
      <c r="CK132" s="13"/>
      <c r="CL132" s="13"/>
    </row>
    <row r="133" spans="1:90" ht="16.149999999999999" customHeight="1" x14ac:dyDescent="0.2">
      <c r="A133" s="860"/>
      <c r="B133" s="860"/>
      <c r="C133" s="320" t="s">
        <v>147</v>
      </c>
      <c r="D133" s="336">
        <f t="shared" si="82"/>
        <v>0</v>
      </c>
      <c r="E133" s="297"/>
      <c r="F133" s="298">
        <f>+J133+L133</f>
        <v>0</v>
      </c>
      <c r="G133" s="75"/>
      <c r="H133" s="299"/>
      <c r="I133" s="300"/>
      <c r="J133" s="23"/>
      <c r="K133" s="300"/>
      <c r="L133" s="73"/>
      <c r="M133" s="23"/>
      <c r="N133" s="25"/>
      <c r="O133" s="225" t="str">
        <f t="shared" si="78"/>
        <v/>
      </c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8"/>
      <c r="AB133" s="8"/>
      <c r="BV133" s="3"/>
      <c r="BW133" s="3"/>
      <c r="CA133" s="31" t="str">
        <f t="shared" si="79"/>
        <v/>
      </c>
      <c r="CG133" s="32">
        <f t="shared" si="80"/>
        <v>0</v>
      </c>
      <c r="CH133" s="13"/>
      <c r="CI133" s="13"/>
      <c r="CJ133" s="13"/>
      <c r="CK133" s="13"/>
      <c r="CL133" s="13"/>
    </row>
    <row r="134" spans="1:90" ht="16.149999999999999" customHeight="1" x14ac:dyDescent="0.2">
      <c r="A134" s="860"/>
      <c r="B134" s="860"/>
      <c r="C134" s="316" t="s">
        <v>148</v>
      </c>
      <c r="D134" s="336">
        <f t="shared" si="82"/>
        <v>0</v>
      </c>
      <c r="E134" s="297"/>
      <c r="F134" s="298">
        <f t="shared" si="81"/>
        <v>0</v>
      </c>
      <c r="G134" s="75"/>
      <c r="H134" s="299"/>
      <c r="I134" s="300"/>
      <c r="J134" s="23"/>
      <c r="K134" s="300"/>
      <c r="L134" s="73"/>
      <c r="M134" s="23"/>
      <c r="N134" s="25"/>
      <c r="O134" s="225" t="str">
        <f t="shared" si="78"/>
        <v/>
      </c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8"/>
      <c r="AB134" s="8"/>
      <c r="BV134" s="3"/>
      <c r="BW134" s="3"/>
      <c r="CA134" s="31" t="str">
        <f t="shared" si="79"/>
        <v/>
      </c>
      <c r="CG134" s="32">
        <f t="shared" si="80"/>
        <v>0</v>
      </c>
      <c r="CH134" s="13"/>
      <c r="CI134" s="13"/>
      <c r="CJ134" s="13"/>
      <c r="CK134" s="13"/>
      <c r="CL134" s="13"/>
    </row>
    <row r="135" spans="1:90" ht="16.149999999999999" customHeight="1" x14ac:dyDescent="0.2">
      <c r="A135" s="860"/>
      <c r="B135" s="860"/>
      <c r="C135" s="318" t="s">
        <v>149</v>
      </c>
      <c r="D135" s="336">
        <f t="shared" si="82"/>
        <v>0</v>
      </c>
      <c r="E135" s="297"/>
      <c r="F135" s="298">
        <f t="shared" si="81"/>
        <v>0</v>
      </c>
      <c r="G135" s="98"/>
      <c r="H135" s="149"/>
      <c r="I135" s="300"/>
      <c r="J135" s="23"/>
      <c r="K135" s="300"/>
      <c r="L135" s="73"/>
      <c r="M135" s="321"/>
      <c r="N135" s="25"/>
      <c r="O135" s="225" t="str">
        <f t="shared" si="78"/>
        <v/>
      </c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8"/>
      <c r="AB135" s="8"/>
      <c r="BV135" s="3"/>
      <c r="BW135" s="3"/>
      <c r="CA135" s="31" t="str">
        <f t="shared" si="79"/>
        <v/>
      </c>
      <c r="CG135" s="32">
        <f t="shared" si="80"/>
        <v>0</v>
      </c>
      <c r="CH135" s="13"/>
      <c r="CI135" s="13"/>
      <c r="CJ135" s="13"/>
      <c r="CK135" s="13"/>
      <c r="CL135" s="13"/>
    </row>
    <row r="136" spans="1:90" ht="16.149999999999999" customHeight="1" x14ac:dyDescent="0.2">
      <c r="A136" s="861"/>
      <c r="B136" s="861"/>
      <c r="C136" s="316" t="s">
        <v>150</v>
      </c>
      <c r="D136" s="301">
        <f t="shared" si="82"/>
        <v>0</v>
      </c>
      <c r="E136" s="323"/>
      <c r="F136" s="324">
        <f t="shared" si="81"/>
        <v>0</v>
      </c>
      <c r="G136" s="75"/>
      <c r="H136" s="325"/>
      <c r="I136" s="306"/>
      <c r="J136" s="114"/>
      <c r="K136" s="306"/>
      <c r="L136" s="117"/>
      <c r="M136" s="114"/>
      <c r="N136" s="326"/>
      <c r="O136" s="225" t="str">
        <f t="shared" si="78"/>
        <v/>
      </c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8"/>
      <c r="AB136" s="8"/>
      <c r="BV136" s="3"/>
      <c r="BW136" s="3"/>
      <c r="CA136" s="31" t="str">
        <f t="shared" si="79"/>
        <v/>
      </c>
      <c r="CG136" s="32">
        <f t="shared" si="80"/>
        <v>0</v>
      </c>
      <c r="CH136" s="13"/>
      <c r="CI136" s="13"/>
      <c r="CJ136" s="13"/>
      <c r="CK136" s="13"/>
      <c r="CL136" s="13"/>
    </row>
    <row r="137" spans="1:90" ht="16.149999999999999" customHeight="1" x14ac:dyDescent="0.2">
      <c r="A137" s="859" t="s">
        <v>151</v>
      </c>
      <c r="B137" s="859" t="s">
        <v>152</v>
      </c>
      <c r="C137" s="327" t="s">
        <v>80</v>
      </c>
      <c r="D137" s="336">
        <f>SUM(E137+F137)</f>
        <v>0</v>
      </c>
      <c r="E137" s="290">
        <f>+I137+K137</f>
        <v>0</v>
      </c>
      <c r="F137" s="291"/>
      <c r="G137" s="293"/>
      <c r="H137" s="294"/>
      <c r="I137" s="24"/>
      <c r="J137" s="329"/>
      <c r="K137" s="24"/>
      <c r="L137" s="330"/>
      <c r="M137" s="62"/>
      <c r="N137" s="62"/>
      <c r="O137" s="225" t="str">
        <f t="shared" si="78"/>
        <v/>
      </c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8"/>
      <c r="AB137" s="8"/>
      <c r="BV137" s="3"/>
      <c r="BW137" s="3"/>
      <c r="CA137" s="31" t="str">
        <f t="shared" si="79"/>
        <v/>
      </c>
      <c r="CG137" s="32">
        <f>IF(E137&lt;N137,1,0)</f>
        <v>0</v>
      </c>
      <c r="CH137" s="13"/>
      <c r="CI137" s="13"/>
      <c r="CJ137" s="13"/>
      <c r="CK137" s="13"/>
      <c r="CL137" s="13"/>
    </row>
    <row r="138" spans="1:90" ht="16.149999999999999" customHeight="1" x14ac:dyDescent="0.2">
      <c r="A138" s="860"/>
      <c r="B138" s="860"/>
      <c r="C138" s="318" t="s">
        <v>153</v>
      </c>
      <c r="D138" s="336">
        <f t="shared" si="82"/>
        <v>0</v>
      </c>
      <c r="E138" s="250">
        <f>+I138+K138</f>
        <v>0</v>
      </c>
      <c r="F138" s="297"/>
      <c r="G138" s="98"/>
      <c r="H138" s="149"/>
      <c r="I138" s="22"/>
      <c r="J138" s="332"/>
      <c r="K138" s="22"/>
      <c r="L138" s="333"/>
      <c r="M138" s="34"/>
      <c r="N138" s="23"/>
      <c r="O138" s="225" t="str">
        <f t="shared" si="78"/>
        <v/>
      </c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BV138" s="3"/>
      <c r="BW138" s="3"/>
      <c r="CA138" s="31" t="str">
        <f t="shared" si="79"/>
        <v/>
      </c>
      <c r="CG138" s="32">
        <f t="shared" ref="CG138:CG140" si="83">IF(E138&lt;N138,1,0)</f>
        <v>0</v>
      </c>
      <c r="CH138" s="13"/>
      <c r="CI138" s="13"/>
      <c r="CJ138" s="13"/>
      <c r="CK138" s="13"/>
      <c r="CL138" s="13"/>
    </row>
    <row r="139" spans="1:90" ht="16.149999999999999" customHeight="1" x14ac:dyDescent="0.2">
      <c r="A139" s="860"/>
      <c r="B139" s="860"/>
      <c r="C139" s="334" t="s">
        <v>154</v>
      </c>
      <c r="D139" s="336">
        <f t="shared" si="82"/>
        <v>0</v>
      </c>
      <c r="E139" s="336">
        <f>SUM(I139+K139)</f>
        <v>0</v>
      </c>
      <c r="F139" s="337"/>
      <c r="G139" s="98"/>
      <c r="H139" s="149"/>
      <c r="I139" s="22"/>
      <c r="J139" s="332"/>
      <c r="K139" s="22"/>
      <c r="L139" s="333"/>
      <c r="M139" s="34"/>
      <c r="N139" s="23"/>
      <c r="O139" s="225" t="str">
        <f t="shared" si="78"/>
        <v/>
      </c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8"/>
      <c r="AB139" s="8"/>
      <c r="BV139" s="3"/>
      <c r="BW139" s="3"/>
      <c r="CA139" s="31" t="str">
        <f t="shared" si="79"/>
        <v/>
      </c>
      <c r="CG139" s="32">
        <f t="shared" si="83"/>
        <v>0</v>
      </c>
      <c r="CH139" s="13"/>
      <c r="CI139" s="13"/>
      <c r="CJ139" s="13"/>
      <c r="CK139" s="13"/>
      <c r="CL139" s="13"/>
    </row>
    <row r="140" spans="1:90" ht="16.149999999999999" customHeight="1" x14ac:dyDescent="0.2">
      <c r="A140" s="861"/>
      <c r="B140" s="860"/>
      <c r="C140" s="334" t="s">
        <v>155</v>
      </c>
      <c r="D140" s="301">
        <f t="shared" si="82"/>
        <v>0</v>
      </c>
      <c r="E140" s="301">
        <f>SUM(I140+K140)</f>
        <v>0</v>
      </c>
      <c r="F140" s="339"/>
      <c r="G140" s="304"/>
      <c r="H140" s="305"/>
      <c r="I140" s="115"/>
      <c r="J140" s="340"/>
      <c r="K140" s="115"/>
      <c r="L140" s="341"/>
      <c r="M140" s="43"/>
      <c r="N140" s="307"/>
      <c r="O140" s="225" t="str">
        <f t="shared" si="78"/>
        <v/>
      </c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8"/>
      <c r="AB140" s="8"/>
      <c r="BV140" s="3"/>
      <c r="BW140" s="3"/>
      <c r="CA140" s="31" t="str">
        <f t="shared" si="79"/>
        <v/>
      </c>
      <c r="CG140" s="32">
        <f t="shared" si="83"/>
        <v>0</v>
      </c>
      <c r="CH140" s="13"/>
      <c r="CI140" s="13"/>
      <c r="CJ140" s="13"/>
      <c r="CK140" s="13"/>
      <c r="CL140" s="13"/>
    </row>
    <row r="141" spans="1:90" ht="39" customHeight="1" x14ac:dyDescent="0.2">
      <c r="A141" s="632" t="s">
        <v>156</v>
      </c>
      <c r="B141" s="632" t="s">
        <v>157</v>
      </c>
      <c r="C141" s="343" t="s">
        <v>158</v>
      </c>
      <c r="D141" s="344">
        <f>SUM(E141:F141)</f>
        <v>0</v>
      </c>
      <c r="E141" s="344">
        <f>+G141+I141+K141</f>
        <v>0</v>
      </c>
      <c r="F141" s="345">
        <f>+H141+J141+L141</f>
        <v>0</v>
      </c>
      <c r="G141" s="115"/>
      <c r="H141" s="307"/>
      <c r="I141" s="115"/>
      <c r="J141" s="346"/>
      <c r="K141" s="115"/>
      <c r="L141" s="347"/>
      <c r="M141" s="307"/>
      <c r="N141" s="307"/>
      <c r="O141" s="225" t="str">
        <f t="shared" si="78"/>
        <v/>
      </c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8"/>
      <c r="AB141" s="8"/>
      <c r="BV141" s="3"/>
      <c r="BW141" s="3"/>
      <c r="CA141" s="31" t="str">
        <f t="shared" si="79"/>
        <v/>
      </c>
      <c r="CG141" s="32">
        <f t="shared" ref="CG141:CG155" si="84">IF(D141&lt;N141,1,0)</f>
        <v>0</v>
      </c>
      <c r="CH141" s="13"/>
      <c r="CI141" s="13"/>
      <c r="CJ141" s="13"/>
      <c r="CK141" s="13"/>
      <c r="CL141" s="13"/>
    </row>
    <row r="142" spans="1:90" ht="16.149999999999999" customHeight="1" x14ac:dyDescent="0.2">
      <c r="A142" s="977" t="s">
        <v>159</v>
      </c>
      <c r="B142" s="859" t="s">
        <v>160</v>
      </c>
      <c r="C142" s="348" t="s">
        <v>161</v>
      </c>
      <c r="D142" s="336">
        <f t="shared" ref="D142:D153" si="85">SUM(E142+F142)</f>
        <v>0</v>
      </c>
      <c r="E142" s="336">
        <f>SUM(G142+I142+K142)</f>
        <v>0</v>
      </c>
      <c r="F142" s="349">
        <f>SUM(H142+J142+L142)</f>
        <v>0</v>
      </c>
      <c r="G142" s="22"/>
      <c r="H142" s="23"/>
      <c r="I142" s="22"/>
      <c r="J142" s="23"/>
      <c r="K142" s="22"/>
      <c r="L142" s="27"/>
      <c r="M142" s="23"/>
      <c r="N142" s="25"/>
      <c r="O142" s="225" t="str">
        <f t="shared" si="78"/>
        <v/>
      </c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8"/>
      <c r="AB142" s="8"/>
      <c r="BV142" s="3"/>
      <c r="BW142" s="3"/>
      <c r="CA142" s="31" t="str">
        <f t="shared" si="79"/>
        <v/>
      </c>
      <c r="CG142" s="32">
        <f t="shared" si="84"/>
        <v>0</v>
      </c>
      <c r="CH142" s="13"/>
      <c r="CI142" s="13"/>
      <c r="CJ142" s="13"/>
      <c r="CK142" s="13"/>
      <c r="CL142" s="13"/>
    </row>
    <row r="143" spans="1:90" ht="16.149999999999999" customHeight="1" x14ac:dyDescent="0.2">
      <c r="A143" s="978"/>
      <c r="B143" s="860"/>
      <c r="C143" s="350" t="s">
        <v>162</v>
      </c>
      <c r="D143" s="301">
        <f t="shared" si="85"/>
        <v>0</v>
      </c>
      <c r="E143" s="301">
        <f t="shared" ref="E143:F145" si="86">SUM(G143+I143+K143)</f>
        <v>0</v>
      </c>
      <c r="F143" s="303">
        <f t="shared" si="86"/>
        <v>0</v>
      </c>
      <c r="G143" s="42"/>
      <c r="H143" s="307"/>
      <c r="I143" s="115"/>
      <c r="J143" s="309"/>
      <c r="K143" s="115"/>
      <c r="L143" s="347"/>
      <c r="M143" s="307"/>
      <c r="N143" s="309"/>
      <c r="O143" s="225" t="str">
        <f t="shared" si="78"/>
        <v/>
      </c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8"/>
      <c r="AB143" s="8"/>
      <c r="BV143" s="3"/>
      <c r="BW143" s="3"/>
      <c r="CA143" s="31" t="str">
        <f t="shared" si="79"/>
        <v/>
      </c>
      <c r="CG143" s="32">
        <f t="shared" si="84"/>
        <v>0</v>
      </c>
      <c r="CH143" s="13"/>
      <c r="CI143" s="13"/>
      <c r="CJ143" s="13"/>
      <c r="CK143" s="13"/>
      <c r="CL143" s="13"/>
    </row>
    <row r="144" spans="1:90" ht="16.149999999999999" customHeight="1" x14ac:dyDescent="0.2">
      <c r="A144" s="978"/>
      <c r="B144" s="859" t="s">
        <v>80</v>
      </c>
      <c r="C144" s="348" t="s">
        <v>161</v>
      </c>
      <c r="D144" s="336">
        <f t="shared" si="85"/>
        <v>0</v>
      </c>
      <c r="E144" s="336">
        <f t="shared" si="86"/>
        <v>0</v>
      </c>
      <c r="F144" s="349">
        <f t="shared" si="86"/>
        <v>0</v>
      </c>
      <c r="G144" s="24"/>
      <c r="H144" s="62"/>
      <c r="I144" s="24"/>
      <c r="J144" s="296"/>
      <c r="K144" s="24"/>
      <c r="L144" s="351"/>
      <c r="M144" s="62"/>
      <c r="N144" s="296"/>
      <c r="O144" s="225" t="str">
        <f t="shared" si="78"/>
        <v/>
      </c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8"/>
      <c r="AB144" s="8"/>
      <c r="BV144" s="3"/>
      <c r="BW144" s="3"/>
      <c r="CA144" s="31" t="str">
        <f t="shared" si="79"/>
        <v/>
      </c>
      <c r="CG144" s="32">
        <f t="shared" si="84"/>
        <v>0</v>
      </c>
      <c r="CH144" s="13"/>
      <c r="CI144" s="13"/>
      <c r="CJ144" s="13"/>
      <c r="CK144" s="13"/>
      <c r="CL144" s="13"/>
    </row>
    <row r="145" spans="1:121" ht="16.149999999999999" customHeight="1" x14ac:dyDescent="0.2">
      <c r="A145" s="979"/>
      <c r="B145" s="861"/>
      <c r="C145" s="352" t="s">
        <v>163</v>
      </c>
      <c r="D145" s="353">
        <f t="shared" si="85"/>
        <v>0</v>
      </c>
      <c r="E145" s="353">
        <f t="shared" si="86"/>
        <v>0</v>
      </c>
      <c r="F145" s="324">
        <f t="shared" si="86"/>
        <v>0</v>
      </c>
      <c r="G145" s="42"/>
      <c r="H145" s="307"/>
      <c r="I145" s="115"/>
      <c r="J145" s="309"/>
      <c r="K145" s="115"/>
      <c r="L145" s="347"/>
      <c r="M145" s="307"/>
      <c r="N145" s="309"/>
      <c r="O145" s="225" t="str">
        <f t="shared" si="78"/>
        <v/>
      </c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8"/>
      <c r="AB145" s="8"/>
      <c r="BV145" s="3"/>
      <c r="BW145" s="3"/>
      <c r="CA145" s="31" t="str">
        <f t="shared" si="79"/>
        <v/>
      </c>
      <c r="CG145" s="32">
        <f t="shared" si="84"/>
        <v>0</v>
      </c>
      <c r="CH145" s="13"/>
      <c r="CI145" s="13"/>
      <c r="CJ145" s="13"/>
      <c r="CK145" s="13"/>
      <c r="CL145" s="13"/>
    </row>
    <row r="146" spans="1:121" ht="16.149999999999999" customHeight="1" x14ac:dyDescent="0.2">
      <c r="A146" s="985" t="s">
        <v>164</v>
      </c>
      <c r="B146" s="982" t="s">
        <v>144</v>
      </c>
      <c r="C146" s="983"/>
      <c r="D146" s="354">
        <f>SUM(E146+F146)</f>
        <v>0</v>
      </c>
      <c r="E146" s="354">
        <f>SUM(I146+K146)</f>
        <v>0</v>
      </c>
      <c r="F146" s="287">
        <f>SUM(+J146+L146)</f>
        <v>0</v>
      </c>
      <c r="G146" s="172"/>
      <c r="H146" s="173"/>
      <c r="I146" s="355"/>
      <c r="J146" s="356"/>
      <c r="K146" s="357"/>
      <c r="L146" s="358"/>
      <c r="M146" s="359"/>
      <c r="N146" s="356"/>
      <c r="O146" s="225" t="str">
        <f t="shared" si="78"/>
        <v/>
      </c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8"/>
      <c r="AB146" s="8"/>
      <c r="BV146" s="3"/>
      <c r="BW146" s="3"/>
      <c r="CA146" s="31" t="str">
        <f t="shared" si="79"/>
        <v/>
      </c>
      <c r="CG146" s="32">
        <f t="shared" si="84"/>
        <v>0</v>
      </c>
      <c r="CH146" s="13"/>
      <c r="CI146" s="13"/>
      <c r="CJ146" s="13"/>
      <c r="CK146" s="13"/>
      <c r="CL146" s="13"/>
    </row>
    <row r="147" spans="1:121" ht="16.149999999999999" customHeight="1" x14ac:dyDescent="0.2">
      <c r="A147" s="986"/>
      <c r="B147" s="860" t="s">
        <v>160</v>
      </c>
      <c r="C147" s="316" t="s">
        <v>161</v>
      </c>
      <c r="D147" s="290">
        <f t="shared" si="85"/>
        <v>0</v>
      </c>
      <c r="E147" s="290">
        <f>SUM(I147+K147)</f>
        <v>0</v>
      </c>
      <c r="F147" s="292">
        <f>SUM(+J147+L147)</f>
        <v>0</v>
      </c>
      <c r="G147" s="360"/>
      <c r="H147" s="361"/>
      <c r="I147" s="22"/>
      <c r="J147" s="25"/>
      <c r="K147" s="26"/>
      <c r="L147" s="362"/>
      <c r="M147" s="23"/>
      <c r="N147" s="25"/>
      <c r="O147" s="225" t="str">
        <f t="shared" si="78"/>
        <v/>
      </c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8"/>
      <c r="AB147" s="8"/>
      <c r="BV147" s="3"/>
      <c r="BW147" s="3"/>
      <c r="CA147" s="31" t="str">
        <f t="shared" si="79"/>
        <v/>
      </c>
      <c r="CG147" s="32">
        <f t="shared" si="84"/>
        <v>0</v>
      </c>
      <c r="CH147" s="13"/>
      <c r="CI147" s="13"/>
      <c r="CJ147" s="13"/>
      <c r="CK147" s="13"/>
      <c r="CL147" s="13"/>
    </row>
    <row r="148" spans="1:121" ht="16.149999999999999" customHeight="1" x14ac:dyDescent="0.2">
      <c r="A148" s="986"/>
      <c r="B148" s="860"/>
      <c r="C148" s="350" t="s">
        <v>162</v>
      </c>
      <c r="D148" s="301">
        <f t="shared" si="85"/>
        <v>0</v>
      </c>
      <c r="E148" s="301">
        <f>SUM(I148+K148)</f>
        <v>0</v>
      </c>
      <c r="F148" s="303">
        <f>SUM(+J148+L148)</f>
        <v>0</v>
      </c>
      <c r="G148" s="70"/>
      <c r="H148" s="78"/>
      <c r="I148" s="113"/>
      <c r="J148" s="326"/>
      <c r="K148" s="363"/>
      <c r="L148" s="364"/>
      <c r="M148" s="114"/>
      <c r="N148" s="326"/>
      <c r="O148" s="225" t="str">
        <f t="shared" si="78"/>
        <v/>
      </c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8"/>
      <c r="AB148" s="8"/>
      <c r="BV148" s="3"/>
      <c r="BW148" s="3"/>
      <c r="CA148" s="31" t="str">
        <f t="shared" si="79"/>
        <v/>
      </c>
      <c r="CG148" s="32">
        <f t="shared" si="84"/>
        <v>0</v>
      </c>
      <c r="CH148" s="13"/>
      <c r="CI148" s="13"/>
      <c r="CJ148" s="13"/>
      <c r="CK148" s="13"/>
      <c r="CL148" s="13"/>
    </row>
    <row r="149" spans="1:121" ht="16.149999999999999" customHeight="1" x14ac:dyDescent="0.2">
      <c r="A149" s="986"/>
      <c r="B149" s="859" t="s">
        <v>80</v>
      </c>
      <c r="C149" s="348" t="s">
        <v>161</v>
      </c>
      <c r="D149" s="290">
        <f t="shared" si="85"/>
        <v>0</v>
      </c>
      <c r="E149" s="290">
        <f>SUM(I149+K149)</f>
        <v>0</v>
      </c>
      <c r="F149" s="292">
        <f>SUM(+J149+L149)</f>
        <v>0</v>
      </c>
      <c r="G149" s="293"/>
      <c r="H149" s="365"/>
      <c r="I149" s="24"/>
      <c r="J149" s="296"/>
      <c r="K149" s="366"/>
      <c r="L149" s="367"/>
      <c r="M149" s="62"/>
      <c r="N149" s="296"/>
      <c r="O149" s="225" t="str">
        <f t="shared" si="78"/>
        <v/>
      </c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8"/>
      <c r="AB149" s="8"/>
      <c r="BV149" s="3"/>
      <c r="BW149" s="3"/>
      <c r="CA149" s="31" t="str">
        <f t="shared" si="79"/>
        <v/>
      </c>
      <c r="CG149" s="32">
        <f t="shared" si="84"/>
        <v>0</v>
      </c>
      <c r="CH149" s="13"/>
      <c r="CI149" s="13"/>
      <c r="CJ149" s="13"/>
      <c r="CK149" s="13"/>
      <c r="CL149" s="13"/>
    </row>
    <row r="150" spans="1:121" ht="16.149999999999999" customHeight="1" x14ac:dyDescent="0.2">
      <c r="A150" s="987"/>
      <c r="B150" s="861"/>
      <c r="C150" s="352" t="s">
        <v>163</v>
      </c>
      <c r="D150" s="301">
        <f t="shared" si="85"/>
        <v>0</v>
      </c>
      <c r="E150" s="301">
        <f>SUM(I150+K150)</f>
        <v>0</v>
      </c>
      <c r="F150" s="303">
        <f>SUM(+J150+L150)</f>
        <v>0</v>
      </c>
      <c r="G150" s="304"/>
      <c r="H150" s="368"/>
      <c r="I150" s="115"/>
      <c r="J150" s="309"/>
      <c r="K150" s="369"/>
      <c r="L150" s="370"/>
      <c r="M150" s="307"/>
      <c r="N150" s="309"/>
      <c r="O150" s="225" t="str">
        <f t="shared" si="78"/>
        <v/>
      </c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8"/>
      <c r="AB150" s="8"/>
      <c r="BV150" s="3"/>
      <c r="BW150" s="3"/>
      <c r="CA150" s="31" t="str">
        <f t="shared" si="79"/>
        <v/>
      </c>
      <c r="CG150" s="32">
        <f t="shared" si="84"/>
        <v>0</v>
      </c>
      <c r="CH150" s="13"/>
      <c r="CI150" s="13"/>
      <c r="CJ150" s="13"/>
      <c r="CK150" s="13"/>
      <c r="CL150" s="13"/>
    </row>
    <row r="151" spans="1:121" ht="18" customHeight="1" x14ac:dyDescent="0.2">
      <c r="A151" s="977" t="s">
        <v>165</v>
      </c>
      <c r="B151" s="859" t="s">
        <v>166</v>
      </c>
      <c r="C151" s="371" t="s">
        <v>167</v>
      </c>
      <c r="D151" s="290">
        <f t="shared" si="85"/>
        <v>0</v>
      </c>
      <c r="E151" s="290">
        <f t="shared" ref="E151:F153" si="87">SUM(G151+I151+K151)</f>
        <v>0</v>
      </c>
      <c r="F151" s="292">
        <f t="shared" si="87"/>
        <v>0</v>
      </c>
      <c r="G151" s="22"/>
      <c r="H151" s="23"/>
      <c r="I151" s="22"/>
      <c r="J151" s="25"/>
      <c r="K151" s="22"/>
      <c r="L151" s="362"/>
      <c r="M151" s="23"/>
      <c r="N151" s="25"/>
      <c r="O151" s="225" t="str">
        <f t="shared" si="78"/>
        <v/>
      </c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8"/>
      <c r="AB151" s="8"/>
      <c r="BV151" s="3"/>
      <c r="BW151" s="3"/>
      <c r="CA151" s="31" t="str">
        <f t="shared" si="79"/>
        <v/>
      </c>
      <c r="CG151" s="32">
        <f t="shared" si="84"/>
        <v>0</v>
      </c>
      <c r="CH151" s="13"/>
      <c r="CI151" s="13"/>
      <c r="CJ151" s="13"/>
      <c r="CK151" s="13"/>
      <c r="CL151" s="13"/>
    </row>
    <row r="152" spans="1:121" ht="32.25" customHeight="1" x14ac:dyDescent="0.2">
      <c r="A152" s="978"/>
      <c r="B152" s="860"/>
      <c r="C152" s="372" t="s">
        <v>168</v>
      </c>
      <c r="D152" s="250">
        <f t="shared" si="85"/>
        <v>0</v>
      </c>
      <c r="E152" s="250">
        <f t="shared" si="87"/>
        <v>0</v>
      </c>
      <c r="F152" s="298">
        <f t="shared" si="87"/>
        <v>0</v>
      </c>
      <c r="G152" s="113"/>
      <c r="H152" s="114"/>
      <c r="I152" s="113"/>
      <c r="J152" s="326"/>
      <c r="K152" s="113"/>
      <c r="L152" s="373"/>
      <c r="M152" s="114"/>
      <c r="N152" s="326"/>
      <c r="O152" s="225" t="str">
        <f t="shared" si="78"/>
        <v/>
      </c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8"/>
      <c r="AB152" s="8"/>
      <c r="BV152" s="3"/>
      <c r="BW152" s="3"/>
      <c r="CA152" s="31" t="str">
        <f t="shared" si="79"/>
        <v/>
      </c>
      <c r="CG152" s="32">
        <f t="shared" si="84"/>
        <v>0</v>
      </c>
      <c r="CH152" s="13"/>
      <c r="CI152" s="13"/>
      <c r="CJ152" s="13"/>
      <c r="CK152" s="13"/>
      <c r="CL152" s="13"/>
    </row>
    <row r="153" spans="1:121" ht="29.25" customHeight="1" x14ac:dyDescent="0.2">
      <c r="A153" s="979"/>
      <c r="B153" s="861"/>
      <c r="C153" s="374" t="s">
        <v>169</v>
      </c>
      <c r="D153" s="301">
        <f t="shared" si="85"/>
        <v>0</v>
      </c>
      <c r="E153" s="301">
        <f t="shared" si="87"/>
        <v>0</v>
      </c>
      <c r="F153" s="303">
        <f t="shared" si="87"/>
        <v>0</v>
      </c>
      <c r="G153" s="42"/>
      <c r="H153" s="43"/>
      <c r="I153" s="42"/>
      <c r="J153" s="44"/>
      <c r="K153" s="375"/>
      <c r="L153" s="370"/>
      <c r="M153" s="43"/>
      <c r="N153" s="43"/>
      <c r="O153" s="225" t="str">
        <f t="shared" si="78"/>
        <v/>
      </c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8"/>
      <c r="AB153" s="8"/>
      <c r="BV153" s="3"/>
      <c r="BW153" s="3"/>
      <c r="CA153" s="31" t="str">
        <f t="shared" si="79"/>
        <v/>
      </c>
      <c r="CG153" s="32">
        <f t="shared" si="84"/>
        <v>0</v>
      </c>
      <c r="CH153" s="13"/>
      <c r="CI153" s="13"/>
      <c r="CJ153" s="13"/>
      <c r="CK153" s="13"/>
      <c r="CL153" s="13"/>
    </row>
    <row r="154" spans="1:121" ht="37.5" customHeight="1" x14ac:dyDescent="0.2">
      <c r="A154" s="978" t="s">
        <v>170</v>
      </c>
      <c r="B154" s="859" t="s">
        <v>171</v>
      </c>
      <c r="C154" s="376" t="s">
        <v>172</v>
      </c>
      <c r="D154" s="336">
        <f>SUM(E154+F154)</f>
        <v>0</v>
      </c>
      <c r="E154" s="336">
        <f>+I154+K154</f>
        <v>0</v>
      </c>
      <c r="F154" s="349">
        <f>+J154+L154</f>
        <v>0</v>
      </c>
      <c r="G154" s="293"/>
      <c r="H154" s="365"/>
      <c r="I154" s="24"/>
      <c r="J154" s="296"/>
      <c r="K154" s="366"/>
      <c r="L154" s="351"/>
      <c r="M154" s="365"/>
      <c r="N154" s="62"/>
      <c r="O154" s="225" t="str">
        <f t="shared" si="78"/>
        <v/>
      </c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8"/>
      <c r="AB154" s="8"/>
      <c r="BV154" s="3"/>
      <c r="BW154" s="3"/>
      <c r="CA154" s="31" t="str">
        <f t="shared" si="79"/>
        <v/>
      </c>
      <c r="CG154" s="32">
        <f t="shared" si="84"/>
        <v>0</v>
      </c>
      <c r="CH154" s="13"/>
      <c r="CI154" s="13"/>
      <c r="CJ154" s="13"/>
      <c r="CK154" s="13"/>
      <c r="CL154" s="13"/>
    </row>
    <row r="155" spans="1:121" ht="30" customHeight="1" x14ac:dyDescent="0.2">
      <c r="A155" s="979"/>
      <c r="B155" s="861"/>
      <c r="C155" s="377" t="s">
        <v>173</v>
      </c>
      <c r="D155" s="301">
        <f>SUM(E155+F155)</f>
        <v>0</v>
      </c>
      <c r="E155" s="301">
        <f>+I155+K155</f>
        <v>0</v>
      </c>
      <c r="F155" s="303">
        <f>+J155+L155</f>
        <v>0</v>
      </c>
      <c r="G155" s="304"/>
      <c r="H155" s="170"/>
      <c r="I155" s="42"/>
      <c r="J155" s="44"/>
      <c r="K155" s="375"/>
      <c r="L155" s="45"/>
      <c r="M155" s="170"/>
      <c r="N155" s="43"/>
      <c r="O155" s="225" t="str">
        <f t="shared" si="78"/>
        <v/>
      </c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BV155" s="3"/>
      <c r="BW155" s="3"/>
      <c r="CA155" s="31" t="str">
        <f t="shared" si="79"/>
        <v/>
      </c>
      <c r="CG155" s="32">
        <f t="shared" si="84"/>
        <v>0</v>
      </c>
      <c r="CH155" s="13"/>
      <c r="CI155" s="13"/>
      <c r="CJ155" s="13"/>
      <c r="CK155" s="13"/>
      <c r="CL155" s="13"/>
    </row>
    <row r="156" spans="1:121" ht="31.9" customHeight="1" x14ac:dyDescent="0.2">
      <c r="A156" s="47" t="s">
        <v>174</v>
      </c>
      <c r="B156" s="123"/>
      <c r="C156" s="123"/>
      <c r="D156" s="123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BV156" s="3"/>
      <c r="BW156" s="3"/>
      <c r="CG156" s="13"/>
      <c r="CH156" s="13"/>
      <c r="CI156" s="13"/>
      <c r="CJ156" s="13"/>
      <c r="CK156" s="13"/>
      <c r="CL156" s="13"/>
    </row>
    <row r="157" spans="1:121" ht="16.149999999999999" customHeight="1" x14ac:dyDescent="0.2">
      <c r="A157" s="885" t="s">
        <v>175</v>
      </c>
      <c r="B157" s="886"/>
      <c r="C157" s="887"/>
      <c r="D157" s="894" t="s">
        <v>4</v>
      </c>
      <c r="E157" s="895"/>
      <c r="F157" s="896"/>
      <c r="G157" s="862" t="s">
        <v>5</v>
      </c>
      <c r="H157" s="900"/>
      <c r="I157" s="900"/>
      <c r="J157" s="900"/>
      <c r="K157" s="900"/>
      <c r="L157" s="900"/>
      <c r="M157" s="900"/>
      <c r="N157" s="900"/>
      <c r="O157" s="900"/>
      <c r="P157" s="900"/>
      <c r="Q157" s="900"/>
      <c r="R157" s="900"/>
      <c r="S157" s="900"/>
      <c r="T157" s="900"/>
      <c r="U157" s="900"/>
      <c r="V157" s="900"/>
      <c r="W157" s="900"/>
      <c r="X157" s="900"/>
      <c r="Y157" s="900"/>
      <c r="Z157" s="901"/>
      <c r="AA157" s="955" t="s">
        <v>8</v>
      </c>
      <c r="AB157" s="955" t="s">
        <v>176</v>
      </c>
      <c r="AC157" s="971" t="s">
        <v>177</v>
      </c>
      <c r="AD157" s="971" t="s">
        <v>178</v>
      </c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CG157" s="13"/>
      <c r="CH157" s="13"/>
      <c r="CI157" s="13"/>
      <c r="CJ157" s="13"/>
      <c r="CK157" s="13"/>
      <c r="CL157" s="13"/>
      <c r="DO157" s="3"/>
      <c r="DP157" s="3"/>
      <c r="DQ157" s="3"/>
    </row>
    <row r="158" spans="1:121" ht="16.149999999999999" customHeight="1" x14ac:dyDescent="0.2">
      <c r="A158" s="888"/>
      <c r="B158" s="889"/>
      <c r="C158" s="890"/>
      <c r="D158" s="980"/>
      <c r="E158" s="981"/>
      <c r="F158" s="902"/>
      <c r="G158" s="974" t="s">
        <v>11</v>
      </c>
      <c r="H158" s="975"/>
      <c r="I158" s="976" t="s">
        <v>12</v>
      </c>
      <c r="J158" s="976"/>
      <c r="K158" s="862" t="s">
        <v>13</v>
      </c>
      <c r="L158" s="970"/>
      <c r="M158" s="862" t="s">
        <v>14</v>
      </c>
      <c r="N158" s="970"/>
      <c r="O158" s="862" t="s">
        <v>15</v>
      </c>
      <c r="P158" s="970"/>
      <c r="Q158" s="862" t="s">
        <v>16</v>
      </c>
      <c r="R158" s="970"/>
      <c r="S158" s="862" t="s">
        <v>179</v>
      </c>
      <c r="T158" s="970"/>
      <c r="U158" s="982" t="s">
        <v>20</v>
      </c>
      <c r="V158" s="983"/>
      <c r="W158" s="982" t="s">
        <v>21</v>
      </c>
      <c r="X158" s="983"/>
      <c r="Y158" s="982" t="s">
        <v>22</v>
      </c>
      <c r="Z158" s="984"/>
      <c r="AA158" s="958"/>
      <c r="AB158" s="958"/>
      <c r="AC158" s="972"/>
      <c r="AD158" s="972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CG158" s="13"/>
      <c r="CH158" s="13"/>
      <c r="CI158" s="13"/>
      <c r="CJ158" s="13"/>
      <c r="CK158" s="13"/>
      <c r="CL158" s="13"/>
      <c r="DO158" s="3"/>
      <c r="DP158" s="3"/>
      <c r="DQ158" s="3"/>
    </row>
    <row r="159" spans="1:121" ht="16.149999999999999" customHeight="1" x14ac:dyDescent="0.2">
      <c r="A159" s="891"/>
      <c r="B159" s="892"/>
      <c r="C159" s="893"/>
      <c r="D159" s="14" t="s">
        <v>23</v>
      </c>
      <c r="E159" s="15" t="s">
        <v>24</v>
      </c>
      <c r="F159" s="619" t="s">
        <v>25</v>
      </c>
      <c r="G159" s="614" t="s">
        <v>24</v>
      </c>
      <c r="H159" s="619" t="s">
        <v>25</v>
      </c>
      <c r="I159" s="615" t="s">
        <v>24</v>
      </c>
      <c r="J159" s="615" t="s">
        <v>25</v>
      </c>
      <c r="K159" s="614" t="s">
        <v>24</v>
      </c>
      <c r="L159" s="619" t="s">
        <v>25</v>
      </c>
      <c r="M159" s="614" t="s">
        <v>24</v>
      </c>
      <c r="N159" s="619" t="s">
        <v>25</v>
      </c>
      <c r="O159" s="614" t="s">
        <v>24</v>
      </c>
      <c r="P159" s="619" t="s">
        <v>25</v>
      </c>
      <c r="Q159" s="614" t="s">
        <v>24</v>
      </c>
      <c r="R159" s="619" t="s">
        <v>25</v>
      </c>
      <c r="S159" s="614" t="s">
        <v>24</v>
      </c>
      <c r="T159" s="619" t="s">
        <v>25</v>
      </c>
      <c r="U159" s="614" t="s">
        <v>24</v>
      </c>
      <c r="V159" s="619" t="s">
        <v>25</v>
      </c>
      <c r="W159" s="614" t="s">
        <v>24</v>
      </c>
      <c r="X159" s="619" t="s">
        <v>25</v>
      </c>
      <c r="Y159" s="614" t="s">
        <v>24</v>
      </c>
      <c r="Z159" s="616" t="s">
        <v>25</v>
      </c>
      <c r="AA159" s="961"/>
      <c r="AB159" s="961"/>
      <c r="AC159" s="973"/>
      <c r="AD159" s="973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CG159" s="13"/>
      <c r="CH159" s="13"/>
      <c r="CI159" s="13"/>
      <c r="CJ159" s="13"/>
      <c r="CK159" s="13"/>
      <c r="CL159" s="13"/>
      <c r="DO159" s="3"/>
      <c r="DP159" s="3"/>
      <c r="DQ159" s="3"/>
    </row>
    <row r="160" spans="1:121" ht="16.149999999999999" customHeight="1" x14ac:dyDescent="0.2">
      <c r="A160" s="967" t="s">
        <v>180</v>
      </c>
      <c r="B160" s="968"/>
      <c r="C160" s="969"/>
      <c r="D160" s="378">
        <f>SUM(E160+F160)</f>
        <v>0</v>
      </c>
      <c r="E160" s="379">
        <f t="shared" ref="E160:F161" si="88">+K160+M160+O160+Q160</f>
        <v>0</v>
      </c>
      <c r="F160" s="380">
        <f t="shared" si="88"/>
        <v>0</v>
      </c>
      <c r="G160" s="293"/>
      <c r="H160" s="365"/>
      <c r="I160" s="293"/>
      <c r="J160" s="365"/>
      <c r="K160" s="24"/>
      <c r="L160" s="62"/>
      <c r="M160" s="24"/>
      <c r="N160" s="62"/>
      <c r="O160" s="24"/>
      <c r="P160" s="62"/>
      <c r="Q160" s="24"/>
      <c r="R160" s="62"/>
      <c r="S160" s="293"/>
      <c r="T160" s="365"/>
      <c r="U160" s="293"/>
      <c r="V160" s="365"/>
      <c r="W160" s="293"/>
      <c r="X160" s="365"/>
      <c r="Y160" s="293"/>
      <c r="Z160" s="381"/>
      <c r="AA160" s="62"/>
      <c r="AB160" s="62"/>
      <c r="AC160" s="62"/>
      <c r="AD160" s="62"/>
      <c r="AE160" s="382" t="str">
        <f>CA160&amp;CB160&amp;CC160&amp;CD160</f>
        <v/>
      </c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8"/>
      <c r="AR160" s="8"/>
      <c r="CA160" s="31" t="str">
        <f t="shared" ref="CA160:CA163" si="89">IF(CG160=1,"* El número de actividades en usuarios en situacion de discapacidad NO DEBE ser mayor al total. ","")</f>
        <v/>
      </c>
      <c r="CB160" s="31" t="str">
        <f>IF(CH160=1,"* El número de actividades en usuarios JUNJI NO DEBE ser mayor al total. ","")</f>
        <v/>
      </c>
      <c r="CC160" s="31" t="str">
        <f>IF(CI160=1,"* El número de actividades en usuarios INTEGRA NO DEBE ser mayor al total. ","")</f>
        <v/>
      </c>
      <c r="CD160" s="31" t="str">
        <f>IF(CJ160=1,"* El número de actividades en usuarios MINEDUC NO DEBE ser mayor al total. ","")</f>
        <v/>
      </c>
      <c r="CG160" s="32">
        <f>IF(D160&lt;AA160,1,0)</f>
        <v>0</v>
      </c>
      <c r="CH160" s="32">
        <f>IF(D160&lt;AB160,1,0)</f>
        <v>0</v>
      </c>
      <c r="CI160" s="32">
        <f>IF(D160&lt;AC160,1,0)</f>
        <v>0</v>
      </c>
      <c r="CJ160" s="32">
        <f>IF(D160&lt;AD160,1,0)</f>
        <v>0</v>
      </c>
      <c r="CK160" s="13"/>
      <c r="CL160" s="13"/>
      <c r="DO160" s="3"/>
      <c r="DP160" s="3"/>
      <c r="DQ160" s="3"/>
    </row>
    <row r="161" spans="1:121" ht="16.149999999999999" customHeight="1" x14ac:dyDescent="0.2">
      <c r="A161" s="928" t="s">
        <v>181</v>
      </c>
      <c r="B161" s="929"/>
      <c r="C161" s="930"/>
      <c r="D161" s="383">
        <f t="shared" ref="D161:D163" si="90">SUM(E161+F161)</f>
        <v>0</v>
      </c>
      <c r="E161" s="384">
        <f t="shared" si="88"/>
        <v>0</v>
      </c>
      <c r="F161" s="385">
        <f t="shared" si="88"/>
        <v>0</v>
      </c>
      <c r="G161" s="360"/>
      <c r="H161" s="361"/>
      <c r="I161" s="360"/>
      <c r="J161" s="361"/>
      <c r="K161" s="22"/>
      <c r="L161" s="23"/>
      <c r="M161" s="22"/>
      <c r="N161" s="23"/>
      <c r="O161" s="22"/>
      <c r="P161" s="23"/>
      <c r="Q161" s="22"/>
      <c r="R161" s="23"/>
      <c r="S161" s="98"/>
      <c r="T161" s="99"/>
      <c r="U161" s="360"/>
      <c r="V161" s="361"/>
      <c r="W161" s="98"/>
      <c r="X161" s="99"/>
      <c r="Y161" s="98"/>
      <c r="Z161" s="151"/>
      <c r="AA161" s="23"/>
      <c r="AB161" s="23"/>
      <c r="AC161" s="23"/>
      <c r="AD161" s="23"/>
      <c r="AE161" s="382" t="str">
        <f t="shared" ref="AE161:AE163" si="91">CA161&amp;CB161&amp;CC161&amp;CD161</f>
        <v/>
      </c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8"/>
      <c r="AR161" s="8"/>
      <c r="CA161" s="31" t="str">
        <f t="shared" si="89"/>
        <v/>
      </c>
      <c r="CB161" s="31" t="str">
        <f t="shared" ref="CB161:CB163" si="92">IF(CH161=1,"* El número de actividades en usuarios JUNJI NO DEBE ser mayor al total. ","")</f>
        <v/>
      </c>
      <c r="CC161" s="31" t="str">
        <f t="shared" ref="CC161:CC163" si="93">IF(CI161=1,"* El número de actividades en usuarios INTEGRA NO DEBE ser mayor al total. ","")</f>
        <v/>
      </c>
      <c r="CD161" s="31" t="str">
        <f t="shared" ref="CD161:CD163" si="94">IF(CJ161=1,"* El número de actividades en usuarios MINEDUC NO DEBE ser mayor al total. ","")</f>
        <v/>
      </c>
      <c r="CG161" s="32">
        <f t="shared" ref="CG161:CG163" si="95">IF(D161&lt;AA161,1,0)</f>
        <v>0</v>
      </c>
      <c r="CH161" s="32">
        <f t="shared" ref="CH161:CH163" si="96">IF(D161&lt;AB161,1,0)</f>
        <v>0</v>
      </c>
      <c r="CI161" s="32">
        <f t="shared" ref="CI161:CI163" si="97">IF(D161&lt;AC161,1,0)</f>
        <v>0</v>
      </c>
      <c r="CJ161" s="32">
        <f t="shared" ref="CJ161:CJ163" si="98">IF(D161&lt;AD161,1,0)</f>
        <v>0</v>
      </c>
      <c r="CK161" s="13"/>
      <c r="CL161" s="13"/>
      <c r="DO161" s="3"/>
      <c r="DP161" s="3"/>
      <c r="DQ161" s="3"/>
    </row>
    <row r="162" spans="1:121" ht="16.149999999999999" customHeight="1" x14ac:dyDescent="0.2">
      <c r="A162" s="931" t="s">
        <v>182</v>
      </c>
      <c r="B162" s="932"/>
      <c r="C162" s="933"/>
      <c r="D162" s="386">
        <f t="shared" si="90"/>
        <v>0</v>
      </c>
      <c r="E162" s="384">
        <f>+K162+M162+O162+Q162</f>
        <v>0</v>
      </c>
      <c r="F162" s="385">
        <f>+L162+N162+P162+R162</f>
        <v>0</v>
      </c>
      <c r="G162" s="360"/>
      <c r="H162" s="361"/>
      <c r="I162" s="360"/>
      <c r="J162" s="361"/>
      <c r="K162" s="22"/>
      <c r="L162" s="23"/>
      <c r="M162" s="22"/>
      <c r="N162" s="23"/>
      <c r="O162" s="22"/>
      <c r="P162" s="23"/>
      <c r="Q162" s="22"/>
      <c r="R162" s="23"/>
      <c r="S162" s="98"/>
      <c r="T162" s="99"/>
      <c r="U162" s="360"/>
      <c r="V162" s="361"/>
      <c r="W162" s="98"/>
      <c r="X162" s="99"/>
      <c r="Y162" s="98"/>
      <c r="Z162" s="151"/>
      <c r="AA162" s="23"/>
      <c r="AB162" s="23"/>
      <c r="AC162" s="23"/>
      <c r="AD162" s="23"/>
      <c r="AE162" s="382" t="str">
        <f t="shared" si="91"/>
        <v/>
      </c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8"/>
      <c r="AR162" s="8"/>
      <c r="CA162" s="31" t="str">
        <f t="shared" si="89"/>
        <v/>
      </c>
      <c r="CB162" s="31" t="str">
        <f t="shared" si="92"/>
        <v/>
      </c>
      <c r="CC162" s="31" t="str">
        <f t="shared" si="93"/>
        <v/>
      </c>
      <c r="CD162" s="31" t="str">
        <f t="shared" si="94"/>
        <v/>
      </c>
      <c r="CG162" s="32">
        <f t="shared" si="95"/>
        <v>0</v>
      </c>
      <c r="CH162" s="32">
        <f t="shared" si="96"/>
        <v>0</v>
      </c>
      <c r="CI162" s="32">
        <f t="shared" si="97"/>
        <v>0</v>
      </c>
      <c r="CJ162" s="32">
        <f t="shared" si="98"/>
        <v>0</v>
      </c>
      <c r="CK162" s="13"/>
      <c r="CL162" s="13"/>
      <c r="DO162" s="3"/>
      <c r="DP162" s="3"/>
      <c r="DQ162" s="3"/>
    </row>
    <row r="163" spans="1:121" ht="16.149999999999999" customHeight="1" x14ac:dyDescent="0.2">
      <c r="A163" s="934" t="s">
        <v>183</v>
      </c>
      <c r="B163" s="935"/>
      <c r="C163" s="936"/>
      <c r="D163" s="386">
        <f t="shared" si="90"/>
        <v>0</v>
      </c>
      <c r="E163" s="387">
        <f t="shared" ref="E163:F163" si="99">+K163+M163+O163+Q163</f>
        <v>0</v>
      </c>
      <c r="F163" s="388">
        <f t="shared" si="99"/>
        <v>0</v>
      </c>
      <c r="G163" s="98"/>
      <c r="H163" s="99"/>
      <c r="I163" s="98"/>
      <c r="J163" s="99"/>
      <c r="K163" s="33"/>
      <c r="L163" s="34"/>
      <c r="M163" s="33"/>
      <c r="N163" s="34"/>
      <c r="O163" s="33"/>
      <c r="P163" s="34"/>
      <c r="Q163" s="33"/>
      <c r="R163" s="34"/>
      <c r="S163" s="98"/>
      <c r="T163" s="99"/>
      <c r="U163" s="98"/>
      <c r="V163" s="99"/>
      <c r="W163" s="98"/>
      <c r="X163" s="99"/>
      <c r="Y163" s="98"/>
      <c r="Z163" s="151"/>
      <c r="AA163" s="34"/>
      <c r="AB163" s="34"/>
      <c r="AC163" s="34"/>
      <c r="AD163" s="34"/>
      <c r="AE163" s="382" t="str">
        <f t="shared" si="91"/>
        <v/>
      </c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8"/>
      <c r="AR163" s="8"/>
      <c r="CA163" s="31" t="str">
        <f t="shared" si="89"/>
        <v/>
      </c>
      <c r="CB163" s="31" t="str">
        <f t="shared" si="92"/>
        <v/>
      </c>
      <c r="CC163" s="31" t="str">
        <f t="shared" si="93"/>
        <v/>
      </c>
      <c r="CD163" s="31" t="str">
        <f t="shared" si="94"/>
        <v/>
      </c>
      <c r="CG163" s="32">
        <f t="shared" si="95"/>
        <v>0</v>
      </c>
      <c r="CH163" s="32">
        <f t="shared" si="96"/>
        <v>0</v>
      </c>
      <c r="CI163" s="32">
        <f t="shared" si="97"/>
        <v>0</v>
      </c>
      <c r="CJ163" s="32">
        <f t="shared" si="98"/>
        <v>0</v>
      </c>
      <c r="CK163" s="13"/>
      <c r="CL163" s="13"/>
      <c r="DO163" s="3"/>
      <c r="DP163" s="3"/>
      <c r="DQ163" s="3"/>
    </row>
    <row r="164" spans="1:121" ht="16.149999999999999" customHeight="1" x14ac:dyDescent="0.2">
      <c r="A164" s="937" t="s">
        <v>184</v>
      </c>
      <c r="B164" s="938"/>
      <c r="C164" s="939"/>
      <c r="D164" s="389"/>
      <c r="E164" s="390"/>
      <c r="F164" s="391"/>
      <c r="G164" s="304"/>
      <c r="H164" s="170"/>
      <c r="I164" s="304"/>
      <c r="J164" s="170"/>
      <c r="K164" s="304"/>
      <c r="L164" s="170"/>
      <c r="M164" s="304"/>
      <c r="N164" s="170"/>
      <c r="O164" s="304"/>
      <c r="P164" s="170"/>
      <c r="Q164" s="304"/>
      <c r="R164" s="170"/>
      <c r="S164" s="304"/>
      <c r="T164" s="170"/>
      <c r="U164" s="304"/>
      <c r="V164" s="170"/>
      <c r="W164" s="304"/>
      <c r="X164" s="170"/>
      <c r="Y164" s="304"/>
      <c r="Z164" s="392"/>
      <c r="AA164" s="393"/>
      <c r="AB164" s="43"/>
      <c r="AC164" s="43"/>
      <c r="AD164" s="43"/>
      <c r="AE164" s="394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8"/>
      <c r="AR164" s="8"/>
      <c r="CA164" s="31"/>
      <c r="CB164" s="31"/>
      <c r="CC164" s="31"/>
      <c r="CD164" s="31"/>
      <c r="CG164" s="32"/>
      <c r="CH164" s="32"/>
      <c r="CI164" s="32"/>
      <c r="CJ164" s="32"/>
      <c r="CK164" s="13"/>
      <c r="CL164" s="13"/>
      <c r="DO164" s="3"/>
      <c r="DP164" s="3"/>
      <c r="DQ164" s="3"/>
    </row>
    <row r="165" spans="1:121" ht="31.9" customHeight="1" x14ac:dyDescent="0.2">
      <c r="A165" s="47" t="s">
        <v>185</v>
      </c>
      <c r="B165" s="395"/>
      <c r="C165" s="123"/>
      <c r="D165" s="124"/>
      <c r="E165" s="124"/>
      <c r="F165" s="125"/>
      <c r="G165" s="125"/>
      <c r="H165" s="125"/>
      <c r="I165" s="49"/>
      <c r="J165" s="396"/>
      <c r="K165" s="397"/>
      <c r="L165" s="49"/>
      <c r="M165" s="398"/>
      <c r="N165" s="39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BV165" s="3"/>
      <c r="BW165" s="3"/>
      <c r="CG165" s="32"/>
      <c r="CH165" s="32"/>
      <c r="CI165" s="32"/>
      <c r="CJ165" s="32"/>
      <c r="CK165" s="13"/>
      <c r="CL165" s="13"/>
    </row>
    <row r="166" spans="1:121" ht="16.149999999999999" customHeight="1" x14ac:dyDescent="0.2">
      <c r="A166" s="885" t="s">
        <v>175</v>
      </c>
      <c r="B166" s="886"/>
      <c r="C166" s="887"/>
      <c r="D166" s="895" t="s">
        <v>4</v>
      </c>
      <c r="E166" s="895"/>
      <c r="F166" s="896"/>
      <c r="G166" s="862" t="s">
        <v>5</v>
      </c>
      <c r="H166" s="900"/>
      <c r="I166" s="900"/>
      <c r="J166" s="970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BV166" s="3"/>
      <c r="BW166" s="3"/>
      <c r="CG166" s="13"/>
      <c r="CH166" s="13"/>
      <c r="CI166" s="13"/>
      <c r="CJ166" s="13"/>
      <c r="CK166" s="13"/>
      <c r="CL166" s="13"/>
    </row>
    <row r="167" spans="1:121" ht="16.149999999999999" customHeight="1" x14ac:dyDescent="0.2">
      <c r="A167" s="888"/>
      <c r="B167" s="889"/>
      <c r="C167" s="890"/>
      <c r="D167" s="898"/>
      <c r="E167" s="898"/>
      <c r="F167" s="899"/>
      <c r="G167" s="859" t="s">
        <v>186</v>
      </c>
      <c r="H167" s="859" t="s">
        <v>187</v>
      </c>
      <c r="I167" s="859" t="s">
        <v>58</v>
      </c>
      <c r="J167" s="859" t="s">
        <v>188</v>
      </c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BV167" s="3"/>
      <c r="BW167" s="3"/>
      <c r="CG167" s="13"/>
      <c r="CH167" s="13"/>
      <c r="CI167" s="13"/>
      <c r="CJ167" s="13"/>
      <c r="CK167" s="13"/>
      <c r="CL167" s="13"/>
    </row>
    <row r="168" spans="1:121" ht="16.149999999999999" customHeight="1" x14ac:dyDescent="0.2">
      <c r="A168" s="891"/>
      <c r="B168" s="892"/>
      <c r="C168" s="893"/>
      <c r="D168" s="626" t="s">
        <v>23</v>
      </c>
      <c r="E168" s="223" t="s">
        <v>24</v>
      </c>
      <c r="F168" s="627" t="s">
        <v>25</v>
      </c>
      <c r="G168" s="861"/>
      <c r="H168" s="861"/>
      <c r="I168" s="861"/>
      <c r="J168" s="861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BV168" s="3"/>
      <c r="BW168" s="3"/>
      <c r="CG168" s="13"/>
      <c r="CH168" s="13"/>
      <c r="CI168" s="13"/>
      <c r="CJ168" s="13"/>
      <c r="CK168" s="13"/>
      <c r="CL168" s="13"/>
    </row>
    <row r="169" spans="1:121" ht="16.149999999999999" customHeight="1" x14ac:dyDescent="0.2">
      <c r="A169" s="925" t="s">
        <v>189</v>
      </c>
      <c r="B169" s="926"/>
      <c r="C169" s="927"/>
      <c r="D169" s="401">
        <f>SUM(G169:J169)</f>
        <v>0</v>
      </c>
      <c r="E169" s="243"/>
      <c r="F169" s="243"/>
      <c r="G169" s="24"/>
      <c r="H169" s="24"/>
      <c r="I169" s="24"/>
      <c r="J169" s="243"/>
      <c r="K169" s="225" t="str">
        <f>CA169</f>
        <v/>
      </c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8"/>
      <c r="BV169" s="3"/>
      <c r="BW169" s="3"/>
      <c r="CA169" s="31" t="str">
        <f t="shared" ref="CA169:CA172" si="100">IF(CG169=1,"* La suma de los sexos NO DEBE ser diferente al Total. ","")</f>
        <v/>
      </c>
      <c r="CG169" s="32">
        <f>IF(D169&lt;&gt;(E169+F169),1,0)</f>
        <v>0</v>
      </c>
      <c r="CH169" s="13"/>
      <c r="CI169" s="13"/>
      <c r="CJ169" s="13"/>
      <c r="CK169" s="13"/>
      <c r="CL169" s="13"/>
    </row>
    <row r="170" spans="1:121" ht="16.149999999999999" customHeight="1" x14ac:dyDescent="0.2">
      <c r="A170" s="945" t="s">
        <v>190</v>
      </c>
      <c r="B170" s="946"/>
      <c r="C170" s="947"/>
      <c r="D170" s="402">
        <f>SUM(G170:J170)</f>
        <v>0</v>
      </c>
      <c r="E170" s="363"/>
      <c r="F170" s="28"/>
      <c r="G170" s="113"/>
      <c r="H170" s="113"/>
      <c r="I170" s="113"/>
      <c r="J170" s="403"/>
      <c r="K170" s="225" t="str">
        <f t="shared" ref="K170:K172" si="101">CA170</f>
        <v/>
      </c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8"/>
      <c r="BV170" s="3"/>
      <c r="BW170" s="3"/>
      <c r="CA170" s="31" t="str">
        <f t="shared" si="100"/>
        <v/>
      </c>
      <c r="CG170" s="32">
        <f t="shared" ref="CG170:CG172" si="102">IF(D170&lt;&gt;(E170+F170),1,0)</f>
        <v>0</v>
      </c>
      <c r="CH170" s="13"/>
      <c r="CI170" s="13"/>
      <c r="CJ170" s="13"/>
      <c r="CK170" s="13"/>
      <c r="CL170" s="13"/>
    </row>
    <row r="171" spans="1:121" ht="16.149999999999999" customHeight="1" x14ac:dyDescent="0.2">
      <c r="A171" s="948" t="s">
        <v>191</v>
      </c>
      <c r="B171" s="949"/>
      <c r="C171" s="950"/>
      <c r="D171" s="253">
        <f>SUM(G171:J171)</f>
        <v>0</v>
      </c>
      <c r="E171" s="285"/>
      <c r="F171" s="28"/>
      <c r="G171" s="255"/>
      <c r="H171" s="255"/>
      <c r="I171" s="255"/>
      <c r="J171" s="285"/>
      <c r="K171" s="225" t="str">
        <f t="shared" si="101"/>
        <v/>
      </c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8"/>
      <c r="BV171" s="3"/>
      <c r="BW171" s="3"/>
      <c r="CA171" s="31" t="str">
        <f t="shared" si="100"/>
        <v/>
      </c>
      <c r="CG171" s="32">
        <f t="shared" si="102"/>
        <v>0</v>
      </c>
      <c r="CH171" s="13"/>
      <c r="CI171" s="13"/>
      <c r="CJ171" s="13"/>
      <c r="CK171" s="13"/>
      <c r="CL171" s="13"/>
    </row>
    <row r="172" spans="1:121" s="12" customFormat="1" ht="16.149999999999999" customHeight="1" x14ac:dyDescent="0.2">
      <c r="A172" s="951" t="s">
        <v>192</v>
      </c>
      <c r="B172" s="951"/>
      <c r="C172" s="952"/>
      <c r="D172" s="404">
        <f>SUM(G172:J172)</f>
        <v>0</v>
      </c>
      <c r="E172" s="46"/>
      <c r="F172" s="46"/>
      <c r="G172" s="42"/>
      <c r="H172" s="42"/>
      <c r="I172" s="42"/>
      <c r="J172" s="46"/>
      <c r="K172" s="225" t="str">
        <f t="shared" si="101"/>
        <v/>
      </c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405"/>
      <c r="X172" s="406"/>
      <c r="Y172" s="406"/>
      <c r="Z172" s="406"/>
      <c r="AA172" s="406"/>
      <c r="AB172" s="406"/>
      <c r="AC172" s="406"/>
      <c r="AD172" s="406"/>
      <c r="AE172" s="406"/>
      <c r="AF172" s="406"/>
      <c r="AG172" s="2"/>
      <c r="AH172" s="406"/>
      <c r="AI172" s="406"/>
      <c r="AJ172" s="406"/>
      <c r="AK172" s="406"/>
      <c r="AL172" s="406"/>
      <c r="AM172" s="406"/>
      <c r="AN172" s="406"/>
      <c r="AO172" s="407"/>
      <c r="AP172" s="407"/>
      <c r="AR172" s="407"/>
      <c r="AS172" s="407"/>
      <c r="AT172" s="407"/>
      <c r="AV172" s="407"/>
      <c r="AX172" s="406"/>
      <c r="AY172" s="407"/>
      <c r="BA172" s="406"/>
      <c r="BB172" s="406"/>
      <c r="BC172" s="406"/>
      <c r="BD172" s="407"/>
      <c r="BF172" s="407"/>
      <c r="BH172" s="406"/>
      <c r="BI172" s="406"/>
      <c r="BJ172" s="406"/>
      <c r="BK172" s="406"/>
      <c r="BL172" s="406"/>
      <c r="BM172" s="406"/>
      <c r="BN172" s="406"/>
      <c r="BO172" s="407"/>
      <c r="BQ172" s="406"/>
      <c r="BR172" s="406"/>
      <c r="BS172" s="406"/>
      <c r="BT172" s="406"/>
      <c r="BU172" s="407"/>
      <c r="BV172" s="408"/>
      <c r="BW172" s="409"/>
      <c r="BX172" s="4"/>
      <c r="BY172" s="410"/>
      <c r="BZ172" s="4"/>
      <c r="CA172" s="31" t="str">
        <f t="shared" si="100"/>
        <v/>
      </c>
      <c r="CB172" s="5"/>
      <c r="CC172" s="5"/>
      <c r="CD172" s="5"/>
      <c r="CE172" s="5"/>
      <c r="CF172" s="5"/>
      <c r="CG172" s="32">
        <f t="shared" si="102"/>
        <v>0</v>
      </c>
      <c r="CH172" s="13"/>
      <c r="CI172" s="13"/>
      <c r="CJ172" s="13"/>
      <c r="CK172" s="13"/>
      <c r="CL172" s="13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408"/>
      <c r="DB172" s="408"/>
      <c r="DC172" s="408"/>
      <c r="DD172" s="408"/>
      <c r="DE172" s="408"/>
      <c r="DF172" s="408"/>
      <c r="DG172" s="408"/>
      <c r="DH172" s="408"/>
      <c r="DI172" s="408"/>
      <c r="DJ172" s="408"/>
      <c r="DK172" s="408"/>
      <c r="DL172" s="408"/>
      <c r="DM172" s="408"/>
      <c r="DN172" s="408"/>
    </row>
    <row r="173" spans="1:121" ht="31.9" customHeight="1" x14ac:dyDescent="0.2">
      <c r="A173" s="236" t="s">
        <v>193</v>
      </c>
      <c r="B173" s="411"/>
      <c r="C173" s="411"/>
      <c r="D173" s="412"/>
      <c r="E173" s="412"/>
      <c r="F173" s="412"/>
      <c r="G173" s="413"/>
      <c r="H173" s="413"/>
      <c r="I173" s="414"/>
      <c r="J173" s="414"/>
      <c r="K173" s="415"/>
      <c r="L173" s="416"/>
      <c r="M173" s="415"/>
      <c r="N173" s="417"/>
      <c r="O173" s="8"/>
      <c r="P173" s="8"/>
      <c r="Q173" s="8"/>
      <c r="R173" s="8"/>
      <c r="S173" s="8"/>
      <c r="T173" s="8"/>
      <c r="U173" s="8"/>
      <c r="V173" s="8"/>
      <c r="W173" s="8"/>
      <c r="BV173" s="3"/>
      <c r="BW173" s="3"/>
      <c r="CG173" s="13"/>
      <c r="CH173" s="13"/>
      <c r="CI173" s="13"/>
      <c r="CJ173" s="13"/>
      <c r="CK173" s="13"/>
      <c r="CL173" s="13"/>
    </row>
    <row r="174" spans="1:121" ht="25.15" customHeight="1" x14ac:dyDescent="0.2">
      <c r="A174" s="953" t="s">
        <v>194</v>
      </c>
      <c r="B174" s="954"/>
      <c r="C174" s="955"/>
      <c r="D174" s="894" t="s">
        <v>195</v>
      </c>
      <c r="E174" s="895"/>
      <c r="F174" s="896"/>
      <c r="G174" s="940" t="s">
        <v>5</v>
      </c>
      <c r="H174" s="942"/>
      <c r="I174" s="942"/>
      <c r="J174" s="942"/>
      <c r="K174" s="942"/>
      <c r="L174" s="942"/>
      <c r="M174" s="942"/>
      <c r="N174" s="942"/>
      <c r="O174" s="942"/>
      <c r="P174" s="942"/>
      <c r="Q174" s="942"/>
      <c r="R174" s="942"/>
      <c r="S174" s="942"/>
      <c r="T174" s="942"/>
      <c r="U174" s="942"/>
      <c r="V174" s="962"/>
      <c r="W174" s="922" t="s">
        <v>6</v>
      </c>
      <c r="X174" s="964" t="s">
        <v>7</v>
      </c>
      <c r="Y174" s="51" t="s">
        <v>196</v>
      </c>
      <c r="Z174" s="896" t="s">
        <v>197</v>
      </c>
      <c r="BV174" s="3"/>
      <c r="BW174" s="3"/>
      <c r="CG174" s="13"/>
      <c r="CH174" s="13"/>
      <c r="CI174" s="13"/>
      <c r="CJ174" s="13"/>
      <c r="CK174" s="13"/>
      <c r="CL174" s="13"/>
    </row>
    <row r="175" spans="1:121" ht="16.149999999999999" customHeight="1" x14ac:dyDescent="0.2">
      <c r="A175" s="956"/>
      <c r="B175" s="957"/>
      <c r="C175" s="958"/>
      <c r="D175" s="897"/>
      <c r="E175" s="898"/>
      <c r="F175" s="899"/>
      <c r="G175" s="940" t="s">
        <v>186</v>
      </c>
      <c r="H175" s="941"/>
      <c r="I175" s="942" t="s">
        <v>17</v>
      </c>
      <c r="J175" s="941"/>
      <c r="K175" s="942" t="s">
        <v>198</v>
      </c>
      <c r="L175" s="941"/>
      <c r="M175" s="942" t="s">
        <v>57</v>
      </c>
      <c r="N175" s="941"/>
      <c r="O175" s="942" t="s">
        <v>199</v>
      </c>
      <c r="P175" s="941"/>
      <c r="Q175" s="942" t="s">
        <v>58</v>
      </c>
      <c r="R175" s="941"/>
      <c r="S175" s="943" t="s">
        <v>21</v>
      </c>
      <c r="T175" s="944"/>
      <c r="U175" s="943" t="s">
        <v>22</v>
      </c>
      <c r="V175" s="963"/>
      <c r="W175" s="923"/>
      <c r="X175" s="966"/>
      <c r="Y175" s="964" t="s">
        <v>200</v>
      </c>
      <c r="Z175" s="902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BV175" s="3"/>
      <c r="BW175" s="3"/>
      <c r="CG175" s="13"/>
      <c r="CH175" s="13"/>
      <c r="CI175" s="13"/>
      <c r="CJ175" s="13"/>
      <c r="CK175" s="13"/>
      <c r="CL175" s="13"/>
    </row>
    <row r="176" spans="1:121" ht="16.149999999999999" customHeight="1" x14ac:dyDescent="0.2">
      <c r="A176" s="959"/>
      <c r="B176" s="960"/>
      <c r="C176" s="961"/>
      <c r="D176" s="418" t="s">
        <v>23</v>
      </c>
      <c r="E176" s="419" t="s">
        <v>24</v>
      </c>
      <c r="F176" s="617" t="s">
        <v>25</v>
      </c>
      <c r="G176" s="420" t="s">
        <v>24</v>
      </c>
      <c r="H176" s="421" t="s">
        <v>25</v>
      </c>
      <c r="I176" s="422" t="s">
        <v>24</v>
      </c>
      <c r="J176" s="421" t="s">
        <v>25</v>
      </c>
      <c r="K176" s="422" t="s">
        <v>24</v>
      </c>
      <c r="L176" s="421" t="s">
        <v>25</v>
      </c>
      <c r="M176" s="422" t="s">
        <v>24</v>
      </c>
      <c r="N176" s="421" t="s">
        <v>25</v>
      </c>
      <c r="O176" s="422" t="s">
        <v>24</v>
      </c>
      <c r="P176" s="421" t="s">
        <v>25</v>
      </c>
      <c r="Q176" s="422" t="s">
        <v>24</v>
      </c>
      <c r="R176" s="421" t="s">
        <v>25</v>
      </c>
      <c r="S176" s="423" t="s">
        <v>24</v>
      </c>
      <c r="T176" s="424" t="s">
        <v>25</v>
      </c>
      <c r="U176" s="423" t="s">
        <v>24</v>
      </c>
      <c r="V176" s="635" t="s">
        <v>25</v>
      </c>
      <c r="W176" s="924"/>
      <c r="X176" s="965"/>
      <c r="Y176" s="965"/>
      <c r="Z176" s="899"/>
      <c r="AA176" s="273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BV176" s="3"/>
      <c r="BW176" s="3"/>
      <c r="CG176" s="13"/>
      <c r="CH176" s="13"/>
      <c r="CI176" s="13"/>
      <c r="CJ176" s="13"/>
      <c r="CK176" s="13"/>
      <c r="CL176" s="13"/>
    </row>
    <row r="177" spans="1:90" ht="16.149999999999999" customHeight="1" x14ac:dyDescent="0.2">
      <c r="A177" s="916" t="s">
        <v>201</v>
      </c>
      <c r="B177" s="918" t="s">
        <v>202</v>
      </c>
      <c r="C177" s="919"/>
      <c r="D177" s="425">
        <f t="shared" ref="D177:D207" si="103">SUM(E177+F177)</f>
        <v>82</v>
      </c>
      <c r="E177" s="426">
        <f t="shared" ref="E177:E190" si="104">SUM(G177+I177+K177+M177+O177+Q177+S177+U177)</f>
        <v>38</v>
      </c>
      <c r="F177" s="427">
        <f t="shared" ref="F177:F190" si="105">SUM(H177+J177+L177+N177+P177+R177+T177+V177)</f>
        <v>44</v>
      </c>
      <c r="G177" s="428">
        <v>5</v>
      </c>
      <c r="H177" s="429">
        <v>2</v>
      </c>
      <c r="I177" s="430">
        <v>6</v>
      </c>
      <c r="J177" s="429">
        <v>3</v>
      </c>
      <c r="K177" s="430">
        <v>2</v>
      </c>
      <c r="L177" s="429">
        <v>3</v>
      </c>
      <c r="M177" s="430">
        <v>2</v>
      </c>
      <c r="N177" s="429">
        <v>0</v>
      </c>
      <c r="O177" s="430">
        <v>7</v>
      </c>
      <c r="P177" s="429">
        <v>12</v>
      </c>
      <c r="Q177" s="430">
        <v>1</v>
      </c>
      <c r="R177" s="429">
        <v>3</v>
      </c>
      <c r="S177" s="430">
        <v>13</v>
      </c>
      <c r="T177" s="429">
        <v>17</v>
      </c>
      <c r="U177" s="430">
        <v>2</v>
      </c>
      <c r="V177" s="431">
        <v>4</v>
      </c>
      <c r="W177" s="432">
        <v>0</v>
      </c>
      <c r="X177" s="433">
        <v>0</v>
      </c>
      <c r="Y177" s="433"/>
      <c r="Z177" s="434"/>
      <c r="AA177" s="225" t="str">
        <f>CA177&amp;CB177&amp;CC177</f>
        <v/>
      </c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8"/>
      <c r="BV177" s="3"/>
      <c r="BW177" s="3"/>
      <c r="CA177" s="31" t="str">
        <f>IF(CG177=1,"* El número de pacientes de 60 años NO DEBE Ser mayor a lo registrado en el grupo Etario 20-64 años. ","")</f>
        <v/>
      </c>
      <c r="CB177" s="31" t="str">
        <f>IF(CH177=1,"* La consulta pertinente NO DEBE ser mayor al Total registrado. ","")</f>
        <v/>
      </c>
      <c r="CC177" s="31" t="str">
        <f>IF(AND(D177&lt;&gt;0,W177=""),"* Recuerde que las Embarazadas deben ser incluídas en el ingreso por rango Etario (Digite CEROS si no tiene). ",IF(F177&lt;W177,"* Las Embarazadas NO DEBEN ser mayor al total de Mujeres. ",""))</f>
        <v/>
      </c>
      <c r="CD177" s="31"/>
      <c r="CE177" s="31"/>
      <c r="CF177" s="31"/>
      <c r="CG177" s="32">
        <f>IF((S177+T177)&lt;X177,1,0)</f>
        <v>0</v>
      </c>
      <c r="CH177" s="32">
        <f>IF(D177&lt;Y177,1,0)</f>
        <v>0</v>
      </c>
      <c r="CI177" s="32">
        <f>IF(AND(D177&lt;&gt;0,W177=""),1,IF(F177&lt;W177,1,0))</f>
        <v>0</v>
      </c>
      <c r="CJ177" s="32"/>
      <c r="CK177" s="32"/>
      <c r="CL177" s="32"/>
    </row>
    <row r="178" spans="1:90" ht="16.149999999999999" customHeight="1" x14ac:dyDescent="0.2">
      <c r="A178" s="917"/>
      <c r="B178" s="920" t="s">
        <v>203</v>
      </c>
      <c r="C178" s="921"/>
      <c r="D178" s="435">
        <f t="shared" si="103"/>
        <v>782</v>
      </c>
      <c r="E178" s="436">
        <f t="shared" si="104"/>
        <v>325</v>
      </c>
      <c r="F178" s="437">
        <f t="shared" si="105"/>
        <v>457</v>
      </c>
      <c r="G178" s="438">
        <v>6</v>
      </c>
      <c r="H178" s="439">
        <v>7</v>
      </c>
      <c r="I178" s="440">
        <v>8</v>
      </c>
      <c r="J178" s="439">
        <v>10</v>
      </c>
      <c r="K178" s="440">
        <v>12</v>
      </c>
      <c r="L178" s="439">
        <v>11</v>
      </c>
      <c r="M178" s="440">
        <v>14</v>
      </c>
      <c r="N178" s="439">
        <v>14</v>
      </c>
      <c r="O178" s="440">
        <v>36</v>
      </c>
      <c r="P178" s="439">
        <v>31</v>
      </c>
      <c r="Q178" s="440">
        <v>53</v>
      </c>
      <c r="R178" s="439">
        <v>47</v>
      </c>
      <c r="S178" s="440">
        <v>90</v>
      </c>
      <c r="T178" s="439">
        <v>157</v>
      </c>
      <c r="U178" s="440">
        <v>106</v>
      </c>
      <c r="V178" s="441">
        <v>180</v>
      </c>
      <c r="W178" s="442">
        <v>110</v>
      </c>
      <c r="X178" s="443">
        <v>179</v>
      </c>
      <c r="Y178" s="443">
        <v>111</v>
      </c>
      <c r="Z178" s="444"/>
      <c r="AA178" s="225" t="str">
        <f t="shared" ref="AA178:AA226" si="106">CA178&amp;CB178&amp;CC178</f>
        <v/>
      </c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8"/>
      <c r="BV178" s="3"/>
      <c r="BW178" s="3"/>
      <c r="CA178" s="31" t="str">
        <f t="shared" ref="CA178:CA198" si="107">IF(CG178=1,"* El número de pacientes de 60 años NO DEBE Ser mayor a lo registrado en el grupo Etario 20-64 años. ","")</f>
        <v/>
      </c>
      <c r="CB178" s="31" t="str">
        <f t="shared" ref="CB178:CB224" si="108">IF(CH178=1,"* La consulta pertinente NO DEBE ser mayor al Total registrado. ","")</f>
        <v/>
      </c>
      <c r="CC178" s="31" t="str">
        <f t="shared" ref="CC178:CC198" si="109">IF(AND(D178&lt;&gt;0,W178=""),"* Recuerde que las Embarazadas deben ser incluídas en el ingreso por rango Etario (Digite CEROS si no tiene). ",IF(F178&lt;W178,"* Las Embarazadas NO DEBEN ser mayor al total de Mujeres. ",""))</f>
        <v/>
      </c>
      <c r="CD178" s="31"/>
      <c r="CE178" s="31"/>
      <c r="CF178" s="31"/>
      <c r="CG178" s="32">
        <f t="shared" ref="CG178:CG198" si="110">IF((S178+T178)&lt;X178,1,0)</f>
        <v>0</v>
      </c>
      <c r="CH178" s="32">
        <f t="shared" ref="CH178:CH224" si="111">IF(D178&lt;Y178,1,0)</f>
        <v>0</v>
      </c>
      <c r="CI178" s="32">
        <f t="shared" ref="CI178:CI198" si="112">IF(AND(D178&lt;&gt;0,W178=""),1,IF(F178&lt;W178,1,0))</f>
        <v>0</v>
      </c>
      <c r="CJ178" s="32"/>
      <c r="CK178" s="32"/>
      <c r="CL178" s="32"/>
    </row>
    <row r="179" spans="1:90" ht="16.149999999999999" customHeight="1" x14ac:dyDescent="0.2">
      <c r="A179" s="860" t="s">
        <v>204</v>
      </c>
      <c r="B179" s="913" t="s">
        <v>205</v>
      </c>
      <c r="C179" s="913"/>
      <c r="D179" s="383">
        <f t="shared" si="103"/>
        <v>1</v>
      </c>
      <c r="E179" s="445">
        <f t="shared" si="104"/>
        <v>0</v>
      </c>
      <c r="F179" s="446">
        <f t="shared" si="105"/>
        <v>1</v>
      </c>
      <c r="G179" s="447"/>
      <c r="H179" s="448"/>
      <c r="I179" s="449"/>
      <c r="J179" s="448"/>
      <c r="K179" s="449"/>
      <c r="L179" s="448"/>
      <c r="M179" s="449"/>
      <c r="N179" s="448"/>
      <c r="O179" s="449"/>
      <c r="P179" s="448"/>
      <c r="Q179" s="449"/>
      <c r="R179" s="448">
        <v>1</v>
      </c>
      <c r="S179" s="449"/>
      <c r="T179" s="448"/>
      <c r="U179" s="449"/>
      <c r="V179" s="450"/>
      <c r="W179" s="451">
        <v>0</v>
      </c>
      <c r="X179" s="452">
        <v>0</v>
      </c>
      <c r="Y179" s="452"/>
      <c r="Z179" s="452"/>
      <c r="AA179" s="225" t="str">
        <f t="shared" si="106"/>
        <v/>
      </c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8"/>
      <c r="BV179" s="3"/>
      <c r="BW179" s="3"/>
      <c r="CA179" s="31" t="str">
        <f t="shared" si="107"/>
        <v/>
      </c>
      <c r="CB179" s="31" t="str">
        <f t="shared" si="108"/>
        <v/>
      </c>
      <c r="CC179" s="31" t="str">
        <f t="shared" si="109"/>
        <v/>
      </c>
      <c r="CD179" s="31"/>
      <c r="CE179" s="31"/>
      <c r="CF179" s="31"/>
      <c r="CG179" s="32">
        <f t="shared" si="110"/>
        <v>0</v>
      </c>
      <c r="CH179" s="32">
        <f t="shared" si="111"/>
        <v>0</v>
      </c>
      <c r="CI179" s="32">
        <f t="shared" si="112"/>
        <v>0</v>
      </c>
      <c r="CJ179" s="32"/>
      <c r="CK179" s="32"/>
      <c r="CL179" s="32"/>
    </row>
    <row r="180" spans="1:90" ht="16.149999999999999" customHeight="1" x14ac:dyDescent="0.2">
      <c r="A180" s="860"/>
      <c r="B180" s="911" t="s">
        <v>206</v>
      </c>
      <c r="C180" s="911"/>
      <c r="D180" s="386">
        <f t="shared" si="103"/>
        <v>2</v>
      </c>
      <c r="E180" s="453">
        <f t="shared" si="104"/>
        <v>2</v>
      </c>
      <c r="F180" s="454">
        <f t="shared" si="105"/>
        <v>0</v>
      </c>
      <c r="G180" s="455"/>
      <c r="H180" s="456"/>
      <c r="I180" s="457"/>
      <c r="J180" s="456"/>
      <c r="K180" s="457"/>
      <c r="L180" s="456"/>
      <c r="M180" s="457"/>
      <c r="N180" s="456"/>
      <c r="O180" s="457"/>
      <c r="P180" s="456"/>
      <c r="Q180" s="457">
        <v>2</v>
      </c>
      <c r="R180" s="456"/>
      <c r="S180" s="457"/>
      <c r="T180" s="456"/>
      <c r="U180" s="457"/>
      <c r="V180" s="458"/>
      <c r="W180" s="459">
        <v>0</v>
      </c>
      <c r="X180" s="460">
        <v>0</v>
      </c>
      <c r="Y180" s="460"/>
      <c r="Z180" s="460"/>
      <c r="AA180" s="225" t="str">
        <f t="shared" si="106"/>
        <v/>
      </c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8"/>
      <c r="BV180" s="3"/>
      <c r="BW180" s="3"/>
      <c r="CA180" s="31" t="str">
        <f t="shared" si="107"/>
        <v/>
      </c>
      <c r="CB180" s="31" t="str">
        <f t="shared" si="108"/>
        <v/>
      </c>
      <c r="CC180" s="31" t="str">
        <f t="shared" si="109"/>
        <v/>
      </c>
      <c r="CD180" s="31"/>
      <c r="CE180" s="31"/>
      <c r="CF180" s="31"/>
      <c r="CG180" s="32">
        <f t="shared" si="110"/>
        <v>0</v>
      </c>
      <c r="CH180" s="32">
        <f t="shared" si="111"/>
        <v>0</v>
      </c>
      <c r="CI180" s="32">
        <f t="shared" si="112"/>
        <v>0</v>
      </c>
      <c r="CJ180" s="32"/>
      <c r="CK180" s="32"/>
      <c r="CL180" s="32"/>
    </row>
    <row r="181" spans="1:90" ht="16.149999999999999" customHeight="1" x14ac:dyDescent="0.2">
      <c r="A181" s="860"/>
      <c r="B181" s="911" t="s">
        <v>207</v>
      </c>
      <c r="C181" s="911"/>
      <c r="D181" s="386">
        <f t="shared" si="103"/>
        <v>1</v>
      </c>
      <c r="E181" s="453">
        <f t="shared" si="104"/>
        <v>0</v>
      </c>
      <c r="F181" s="454">
        <f t="shared" si="105"/>
        <v>1</v>
      </c>
      <c r="G181" s="455"/>
      <c r="H181" s="456"/>
      <c r="I181" s="457"/>
      <c r="J181" s="456"/>
      <c r="K181" s="457"/>
      <c r="L181" s="456"/>
      <c r="M181" s="457"/>
      <c r="N181" s="456"/>
      <c r="O181" s="457"/>
      <c r="P181" s="456"/>
      <c r="Q181" s="457"/>
      <c r="R181" s="456">
        <v>1</v>
      </c>
      <c r="S181" s="457"/>
      <c r="T181" s="456"/>
      <c r="U181" s="457"/>
      <c r="V181" s="458"/>
      <c r="W181" s="459">
        <v>0</v>
      </c>
      <c r="X181" s="460">
        <v>0</v>
      </c>
      <c r="Y181" s="460"/>
      <c r="Z181" s="460"/>
      <c r="AA181" s="225" t="str">
        <f t="shared" si="106"/>
        <v/>
      </c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8"/>
      <c r="BV181" s="3"/>
      <c r="BW181" s="3"/>
      <c r="CA181" s="31" t="str">
        <f t="shared" si="107"/>
        <v/>
      </c>
      <c r="CB181" s="31" t="str">
        <f t="shared" si="108"/>
        <v/>
      </c>
      <c r="CC181" s="31" t="str">
        <f t="shared" si="109"/>
        <v/>
      </c>
      <c r="CD181" s="31"/>
      <c r="CE181" s="31"/>
      <c r="CF181" s="31"/>
      <c r="CG181" s="32">
        <f t="shared" si="110"/>
        <v>0</v>
      </c>
      <c r="CH181" s="32">
        <f t="shared" si="111"/>
        <v>0</v>
      </c>
      <c r="CI181" s="32">
        <f t="shared" si="112"/>
        <v>0</v>
      </c>
      <c r="CJ181" s="32"/>
      <c r="CK181" s="32"/>
      <c r="CL181" s="32"/>
    </row>
    <row r="182" spans="1:90" ht="16.149999999999999" customHeight="1" x14ac:dyDescent="0.2">
      <c r="A182" s="861"/>
      <c r="B182" s="912" t="s">
        <v>208</v>
      </c>
      <c r="C182" s="912"/>
      <c r="D182" s="461">
        <f t="shared" si="103"/>
        <v>1</v>
      </c>
      <c r="E182" s="462">
        <f t="shared" si="104"/>
        <v>1</v>
      </c>
      <c r="F182" s="463">
        <f t="shared" si="105"/>
        <v>0</v>
      </c>
      <c r="G182" s="438"/>
      <c r="H182" s="439"/>
      <c r="I182" s="440"/>
      <c r="J182" s="439"/>
      <c r="K182" s="440"/>
      <c r="L182" s="439"/>
      <c r="M182" s="440"/>
      <c r="N182" s="439"/>
      <c r="O182" s="440"/>
      <c r="P182" s="439"/>
      <c r="Q182" s="440">
        <v>1</v>
      </c>
      <c r="R182" s="439"/>
      <c r="S182" s="440"/>
      <c r="T182" s="439"/>
      <c r="U182" s="440"/>
      <c r="V182" s="441"/>
      <c r="W182" s="442">
        <v>0</v>
      </c>
      <c r="X182" s="443">
        <v>0</v>
      </c>
      <c r="Y182" s="443"/>
      <c r="Z182" s="443"/>
      <c r="AA182" s="225" t="str">
        <f t="shared" si="106"/>
        <v/>
      </c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8"/>
      <c r="BV182" s="3"/>
      <c r="BW182" s="3"/>
      <c r="CA182" s="31" t="str">
        <f t="shared" si="107"/>
        <v/>
      </c>
      <c r="CB182" s="31" t="str">
        <f t="shared" si="108"/>
        <v/>
      </c>
      <c r="CC182" s="31" t="str">
        <f t="shared" si="109"/>
        <v/>
      </c>
      <c r="CD182" s="31"/>
      <c r="CE182" s="31"/>
      <c r="CF182" s="31"/>
      <c r="CG182" s="32">
        <f t="shared" si="110"/>
        <v>0</v>
      </c>
      <c r="CH182" s="32">
        <f t="shared" si="111"/>
        <v>0</v>
      </c>
      <c r="CI182" s="32">
        <f t="shared" si="112"/>
        <v>0</v>
      </c>
      <c r="CJ182" s="32"/>
      <c r="CK182" s="32"/>
      <c r="CL182" s="32"/>
    </row>
    <row r="183" spans="1:90" ht="16.149999999999999" customHeight="1" x14ac:dyDescent="0.2">
      <c r="A183" s="859" t="s">
        <v>209</v>
      </c>
      <c r="B183" s="914" t="s">
        <v>205</v>
      </c>
      <c r="C183" s="914"/>
      <c r="D183" s="378">
        <f t="shared" si="103"/>
        <v>36</v>
      </c>
      <c r="E183" s="464">
        <f t="shared" si="104"/>
        <v>16</v>
      </c>
      <c r="F183" s="465">
        <f t="shared" si="105"/>
        <v>20</v>
      </c>
      <c r="G183" s="428">
        <v>2</v>
      </c>
      <c r="H183" s="429">
        <v>1</v>
      </c>
      <c r="I183" s="430">
        <v>1</v>
      </c>
      <c r="J183" s="429"/>
      <c r="K183" s="430">
        <v>1</v>
      </c>
      <c r="L183" s="429"/>
      <c r="M183" s="430"/>
      <c r="N183" s="429"/>
      <c r="O183" s="430">
        <v>3</v>
      </c>
      <c r="P183" s="429">
        <v>1</v>
      </c>
      <c r="Q183" s="430">
        <v>2</v>
      </c>
      <c r="R183" s="429">
        <v>5</v>
      </c>
      <c r="S183" s="430">
        <v>7</v>
      </c>
      <c r="T183" s="429">
        <v>9</v>
      </c>
      <c r="U183" s="430"/>
      <c r="V183" s="431">
        <v>4</v>
      </c>
      <c r="W183" s="432">
        <v>0</v>
      </c>
      <c r="X183" s="433">
        <v>1</v>
      </c>
      <c r="Y183" s="433"/>
      <c r="Z183" s="452"/>
      <c r="AA183" s="225" t="str">
        <f t="shared" si="106"/>
        <v/>
      </c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8"/>
      <c r="BV183" s="3"/>
      <c r="BW183" s="3"/>
      <c r="CA183" s="31" t="str">
        <f t="shared" si="107"/>
        <v/>
      </c>
      <c r="CB183" s="31" t="str">
        <f t="shared" si="108"/>
        <v/>
      </c>
      <c r="CC183" s="31" t="str">
        <f t="shared" si="109"/>
        <v/>
      </c>
      <c r="CD183" s="31"/>
      <c r="CE183" s="31"/>
      <c r="CF183" s="31"/>
      <c r="CG183" s="32">
        <f t="shared" si="110"/>
        <v>0</v>
      </c>
      <c r="CH183" s="32">
        <f t="shared" si="111"/>
        <v>0</v>
      </c>
      <c r="CI183" s="32">
        <f t="shared" si="112"/>
        <v>0</v>
      </c>
      <c r="CJ183" s="32"/>
      <c r="CK183" s="32"/>
      <c r="CL183" s="32"/>
    </row>
    <row r="184" spans="1:90" ht="16.149999999999999" customHeight="1" x14ac:dyDescent="0.2">
      <c r="A184" s="860"/>
      <c r="B184" s="911" t="s">
        <v>206</v>
      </c>
      <c r="C184" s="911"/>
      <c r="D184" s="386">
        <f t="shared" si="103"/>
        <v>113</v>
      </c>
      <c r="E184" s="453">
        <f t="shared" si="104"/>
        <v>63</v>
      </c>
      <c r="F184" s="454">
        <f t="shared" si="105"/>
        <v>50</v>
      </c>
      <c r="G184" s="455"/>
      <c r="H184" s="456">
        <v>1</v>
      </c>
      <c r="I184" s="457"/>
      <c r="J184" s="456"/>
      <c r="K184" s="457">
        <v>1</v>
      </c>
      <c r="L184" s="456">
        <v>1</v>
      </c>
      <c r="M184" s="457">
        <v>1</v>
      </c>
      <c r="N184" s="456">
        <v>2</v>
      </c>
      <c r="O184" s="457">
        <v>3</v>
      </c>
      <c r="P184" s="456">
        <v>7</v>
      </c>
      <c r="Q184" s="457">
        <v>13</v>
      </c>
      <c r="R184" s="456">
        <v>7</v>
      </c>
      <c r="S184" s="457">
        <v>39</v>
      </c>
      <c r="T184" s="456">
        <v>27</v>
      </c>
      <c r="U184" s="457">
        <v>6</v>
      </c>
      <c r="V184" s="458">
        <v>5</v>
      </c>
      <c r="W184" s="459">
        <v>0</v>
      </c>
      <c r="X184" s="460">
        <v>0</v>
      </c>
      <c r="Y184" s="460"/>
      <c r="Z184" s="460"/>
      <c r="AA184" s="225" t="str">
        <f t="shared" si="106"/>
        <v/>
      </c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8"/>
      <c r="BV184" s="3"/>
      <c r="BW184" s="3"/>
      <c r="CA184" s="31" t="str">
        <f t="shared" si="107"/>
        <v/>
      </c>
      <c r="CB184" s="31" t="str">
        <f t="shared" si="108"/>
        <v/>
      </c>
      <c r="CC184" s="31" t="str">
        <f t="shared" si="109"/>
        <v/>
      </c>
      <c r="CD184" s="31"/>
      <c r="CE184" s="31"/>
      <c r="CF184" s="31"/>
      <c r="CG184" s="32">
        <f t="shared" si="110"/>
        <v>0</v>
      </c>
      <c r="CH184" s="32">
        <f t="shared" si="111"/>
        <v>0</v>
      </c>
      <c r="CI184" s="32">
        <f t="shared" si="112"/>
        <v>0</v>
      </c>
      <c r="CJ184" s="32"/>
      <c r="CK184" s="32"/>
      <c r="CL184" s="32"/>
    </row>
    <row r="185" spans="1:90" ht="16.149999999999999" customHeight="1" x14ac:dyDescent="0.2">
      <c r="A185" s="860"/>
      <c r="B185" s="911" t="s">
        <v>207</v>
      </c>
      <c r="C185" s="911"/>
      <c r="D185" s="386">
        <f t="shared" si="103"/>
        <v>34</v>
      </c>
      <c r="E185" s="453">
        <f t="shared" si="104"/>
        <v>17</v>
      </c>
      <c r="F185" s="454">
        <f t="shared" si="105"/>
        <v>17</v>
      </c>
      <c r="G185" s="455">
        <v>2</v>
      </c>
      <c r="H185" s="456">
        <v>1</v>
      </c>
      <c r="I185" s="457">
        <v>1</v>
      </c>
      <c r="J185" s="456"/>
      <c r="K185" s="457">
        <v>1</v>
      </c>
      <c r="L185" s="456"/>
      <c r="M185" s="457"/>
      <c r="N185" s="456"/>
      <c r="O185" s="457">
        <v>3</v>
      </c>
      <c r="P185" s="456">
        <v>1</v>
      </c>
      <c r="Q185" s="457">
        <v>2</v>
      </c>
      <c r="R185" s="456">
        <v>4</v>
      </c>
      <c r="S185" s="457">
        <v>8</v>
      </c>
      <c r="T185" s="456">
        <v>8</v>
      </c>
      <c r="U185" s="457"/>
      <c r="V185" s="458">
        <v>3</v>
      </c>
      <c r="W185" s="459">
        <v>0</v>
      </c>
      <c r="X185" s="460">
        <v>1</v>
      </c>
      <c r="Y185" s="460"/>
      <c r="Z185" s="460"/>
      <c r="AA185" s="225" t="str">
        <f t="shared" si="106"/>
        <v/>
      </c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8"/>
      <c r="BV185" s="3"/>
      <c r="BW185" s="3"/>
      <c r="CA185" s="31" t="str">
        <f t="shared" si="107"/>
        <v/>
      </c>
      <c r="CB185" s="31" t="str">
        <f t="shared" si="108"/>
        <v/>
      </c>
      <c r="CC185" s="31" t="str">
        <f t="shared" si="109"/>
        <v/>
      </c>
      <c r="CD185" s="31"/>
      <c r="CE185" s="31"/>
      <c r="CF185" s="31"/>
      <c r="CG185" s="32">
        <f t="shared" si="110"/>
        <v>0</v>
      </c>
      <c r="CH185" s="32">
        <f t="shared" si="111"/>
        <v>0</v>
      </c>
      <c r="CI185" s="32">
        <f t="shared" si="112"/>
        <v>0</v>
      </c>
      <c r="CJ185" s="32"/>
      <c r="CK185" s="32"/>
      <c r="CL185" s="32"/>
    </row>
    <row r="186" spans="1:90" ht="16.149999999999999" customHeight="1" x14ac:dyDescent="0.2">
      <c r="A186" s="861"/>
      <c r="B186" s="912" t="s">
        <v>208</v>
      </c>
      <c r="C186" s="912"/>
      <c r="D186" s="461">
        <f t="shared" si="103"/>
        <v>20</v>
      </c>
      <c r="E186" s="462">
        <f t="shared" si="104"/>
        <v>12</v>
      </c>
      <c r="F186" s="463">
        <f t="shared" si="105"/>
        <v>8</v>
      </c>
      <c r="G186" s="438"/>
      <c r="H186" s="439"/>
      <c r="I186" s="440"/>
      <c r="J186" s="439"/>
      <c r="K186" s="440"/>
      <c r="L186" s="439"/>
      <c r="M186" s="440"/>
      <c r="N186" s="439"/>
      <c r="O186" s="440">
        <v>1</v>
      </c>
      <c r="P186" s="439"/>
      <c r="Q186" s="440">
        <v>3</v>
      </c>
      <c r="R186" s="439">
        <v>1</v>
      </c>
      <c r="S186" s="440">
        <v>7</v>
      </c>
      <c r="T186" s="439">
        <v>5</v>
      </c>
      <c r="U186" s="440">
        <v>1</v>
      </c>
      <c r="V186" s="441">
        <v>2</v>
      </c>
      <c r="W186" s="442">
        <v>0</v>
      </c>
      <c r="X186" s="443">
        <v>0</v>
      </c>
      <c r="Y186" s="443"/>
      <c r="Z186" s="443"/>
      <c r="AA186" s="225" t="str">
        <f t="shared" si="106"/>
        <v/>
      </c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8"/>
      <c r="BV186" s="3"/>
      <c r="BW186" s="3"/>
      <c r="CA186" s="31" t="str">
        <f t="shared" si="107"/>
        <v/>
      </c>
      <c r="CB186" s="31" t="str">
        <f t="shared" si="108"/>
        <v/>
      </c>
      <c r="CC186" s="31" t="str">
        <f t="shared" si="109"/>
        <v/>
      </c>
      <c r="CD186" s="31"/>
      <c r="CE186" s="31"/>
      <c r="CF186" s="31"/>
      <c r="CG186" s="32">
        <f t="shared" si="110"/>
        <v>0</v>
      </c>
      <c r="CH186" s="32">
        <f t="shared" si="111"/>
        <v>0</v>
      </c>
      <c r="CI186" s="32">
        <f t="shared" si="112"/>
        <v>0</v>
      </c>
      <c r="CJ186" s="32"/>
      <c r="CK186" s="32"/>
      <c r="CL186" s="32"/>
    </row>
    <row r="187" spans="1:90" ht="16.149999999999999" customHeight="1" x14ac:dyDescent="0.2">
      <c r="A187" s="859" t="s">
        <v>78</v>
      </c>
      <c r="B187" s="914" t="s">
        <v>205</v>
      </c>
      <c r="C187" s="914"/>
      <c r="D187" s="378">
        <f t="shared" si="103"/>
        <v>49</v>
      </c>
      <c r="E187" s="464">
        <f t="shared" si="104"/>
        <v>14</v>
      </c>
      <c r="F187" s="465">
        <f t="shared" si="105"/>
        <v>35</v>
      </c>
      <c r="G187" s="428"/>
      <c r="H187" s="429"/>
      <c r="I187" s="430"/>
      <c r="J187" s="429"/>
      <c r="K187" s="430">
        <v>2</v>
      </c>
      <c r="L187" s="429"/>
      <c r="M187" s="430">
        <v>1</v>
      </c>
      <c r="N187" s="429">
        <v>1</v>
      </c>
      <c r="O187" s="430">
        <v>1</v>
      </c>
      <c r="P187" s="429">
        <v>5</v>
      </c>
      <c r="Q187" s="430">
        <v>1</v>
      </c>
      <c r="R187" s="429">
        <v>2</v>
      </c>
      <c r="S187" s="430">
        <v>7</v>
      </c>
      <c r="T187" s="429">
        <v>24</v>
      </c>
      <c r="U187" s="430">
        <v>2</v>
      </c>
      <c r="V187" s="431">
        <v>3</v>
      </c>
      <c r="W187" s="432">
        <v>4</v>
      </c>
      <c r="X187" s="433">
        <v>1</v>
      </c>
      <c r="Y187" s="433"/>
      <c r="Z187" s="452"/>
      <c r="AA187" s="225" t="str">
        <f t="shared" si="106"/>
        <v/>
      </c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8"/>
      <c r="BV187" s="3"/>
      <c r="BW187" s="3"/>
      <c r="CA187" s="31" t="str">
        <f t="shared" si="107"/>
        <v/>
      </c>
      <c r="CB187" s="31" t="str">
        <f t="shared" si="108"/>
        <v/>
      </c>
      <c r="CC187" s="31" t="str">
        <f t="shared" si="109"/>
        <v/>
      </c>
      <c r="CD187" s="31"/>
      <c r="CE187" s="31"/>
      <c r="CF187" s="31"/>
      <c r="CG187" s="32">
        <f t="shared" si="110"/>
        <v>0</v>
      </c>
      <c r="CH187" s="32">
        <f t="shared" si="111"/>
        <v>0</v>
      </c>
      <c r="CI187" s="32">
        <f t="shared" si="112"/>
        <v>0</v>
      </c>
      <c r="CJ187" s="32"/>
      <c r="CK187" s="32"/>
      <c r="CL187" s="32"/>
    </row>
    <row r="188" spans="1:90" ht="16.149999999999999" customHeight="1" x14ac:dyDescent="0.2">
      <c r="A188" s="860"/>
      <c r="B188" s="911" t="s">
        <v>206</v>
      </c>
      <c r="C188" s="911"/>
      <c r="D188" s="386">
        <f t="shared" si="103"/>
        <v>79</v>
      </c>
      <c r="E188" s="453">
        <f t="shared" si="104"/>
        <v>26</v>
      </c>
      <c r="F188" s="454">
        <f t="shared" si="105"/>
        <v>53</v>
      </c>
      <c r="G188" s="455"/>
      <c r="H188" s="456"/>
      <c r="I188" s="457"/>
      <c r="J188" s="456"/>
      <c r="K188" s="457">
        <v>1</v>
      </c>
      <c r="L188" s="456"/>
      <c r="M188" s="457">
        <v>1</v>
      </c>
      <c r="N188" s="456"/>
      <c r="O188" s="457">
        <v>4</v>
      </c>
      <c r="P188" s="456">
        <v>3</v>
      </c>
      <c r="Q188" s="457">
        <v>1</v>
      </c>
      <c r="R188" s="456">
        <v>11</v>
      </c>
      <c r="S188" s="457">
        <v>15</v>
      </c>
      <c r="T188" s="456">
        <v>36</v>
      </c>
      <c r="U188" s="457">
        <v>4</v>
      </c>
      <c r="V188" s="458">
        <v>3</v>
      </c>
      <c r="W188" s="459">
        <v>6</v>
      </c>
      <c r="X188" s="460">
        <v>1</v>
      </c>
      <c r="Y188" s="460"/>
      <c r="Z188" s="460"/>
      <c r="AA188" s="225" t="str">
        <f t="shared" si="106"/>
        <v/>
      </c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8"/>
      <c r="BV188" s="3"/>
      <c r="BW188" s="3"/>
      <c r="CA188" s="31" t="str">
        <f t="shared" si="107"/>
        <v/>
      </c>
      <c r="CB188" s="31" t="str">
        <f t="shared" si="108"/>
        <v/>
      </c>
      <c r="CC188" s="31" t="str">
        <f t="shared" si="109"/>
        <v/>
      </c>
      <c r="CD188" s="31"/>
      <c r="CE188" s="31"/>
      <c r="CF188" s="31"/>
      <c r="CG188" s="32">
        <f t="shared" si="110"/>
        <v>0</v>
      </c>
      <c r="CH188" s="32">
        <f t="shared" si="111"/>
        <v>0</v>
      </c>
      <c r="CI188" s="32">
        <f t="shared" si="112"/>
        <v>0</v>
      </c>
      <c r="CJ188" s="32"/>
      <c r="CK188" s="32"/>
      <c r="CL188" s="32"/>
    </row>
    <row r="189" spans="1:90" ht="16.149999999999999" customHeight="1" x14ac:dyDescent="0.2">
      <c r="A189" s="860"/>
      <c r="B189" s="911" t="s">
        <v>207</v>
      </c>
      <c r="C189" s="911"/>
      <c r="D189" s="386">
        <f t="shared" si="103"/>
        <v>44</v>
      </c>
      <c r="E189" s="453">
        <f t="shared" si="104"/>
        <v>13</v>
      </c>
      <c r="F189" s="454">
        <f t="shared" si="105"/>
        <v>31</v>
      </c>
      <c r="G189" s="455"/>
      <c r="H189" s="456"/>
      <c r="I189" s="457"/>
      <c r="J189" s="456"/>
      <c r="K189" s="457"/>
      <c r="L189" s="456"/>
      <c r="M189" s="457">
        <v>1</v>
      </c>
      <c r="N189" s="456">
        <v>1</v>
      </c>
      <c r="O189" s="457">
        <v>1</v>
      </c>
      <c r="P189" s="456">
        <v>5</v>
      </c>
      <c r="Q189" s="457">
        <v>1</v>
      </c>
      <c r="R189" s="456">
        <v>2</v>
      </c>
      <c r="S189" s="457">
        <v>9</v>
      </c>
      <c r="T189" s="456">
        <v>20</v>
      </c>
      <c r="U189" s="457">
        <v>1</v>
      </c>
      <c r="V189" s="458">
        <v>3</v>
      </c>
      <c r="W189" s="459">
        <v>3</v>
      </c>
      <c r="X189" s="460">
        <v>1</v>
      </c>
      <c r="Y189" s="460"/>
      <c r="Z189" s="460"/>
      <c r="AA189" s="225" t="str">
        <f t="shared" si="106"/>
        <v/>
      </c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8"/>
      <c r="BV189" s="3"/>
      <c r="BW189" s="3"/>
      <c r="CA189" s="31" t="str">
        <f t="shared" si="107"/>
        <v/>
      </c>
      <c r="CB189" s="31" t="str">
        <f t="shared" si="108"/>
        <v/>
      </c>
      <c r="CC189" s="31" t="str">
        <f t="shared" si="109"/>
        <v/>
      </c>
      <c r="CD189" s="31"/>
      <c r="CE189" s="31"/>
      <c r="CF189" s="31"/>
      <c r="CG189" s="32">
        <f t="shared" si="110"/>
        <v>0</v>
      </c>
      <c r="CH189" s="32">
        <f t="shared" si="111"/>
        <v>0</v>
      </c>
      <c r="CI189" s="32">
        <f t="shared" si="112"/>
        <v>0</v>
      </c>
      <c r="CJ189" s="32"/>
      <c r="CK189" s="32"/>
      <c r="CL189" s="32"/>
    </row>
    <row r="190" spans="1:90" ht="16.149999999999999" customHeight="1" x14ac:dyDescent="0.2">
      <c r="A190" s="861"/>
      <c r="B190" s="912" t="s">
        <v>208</v>
      </c>
      <c r="C190" s="912"/>
      <c r="D190" s="461">
        <f t="shared" si="103"/>
        <v>26</v>
      </c>
      <c r="E190" s="462">
        <f t="shared" si="104"/>
        <v>7</v>
      </c>
      <c r="F190" s="463">
        <f t="shared" si="105"/>
        <v>19</v>
      </c>
      <c r="G190" s="438"/>
      <c r="H190" s="439"/>
      <c r="I190" s="440"/>
      <c r="J190" s="439"/>
      <c r="K190" s="440"/>
      <c r="L190" s="439"/>
      <c r="M190" s="440"/>
      <c r="N190" s="439"/>
      <c r="O190" s="440">
        <v>1</v>
      </c>
      <c r="P190" s="439">
        <v>2</v>
      </c>
      <c r="Q190" s="440"/>
      <c r="R190" s="439">
        <v>3</v>
      </c>
      <c r="S190" s="440">
        <v>5</v>
      </c>
      <c r="T190" s="439">
        <v>13</v>
      </c>
      <c r="U190" s="440">
        <v>1</v>
      </c>
      <c r="V190" s="441">
        <v>1</v>
      </c>
      <c r="W190" s="442">
        <v>4</v>
      </c>
      <c r="X190" s="443">
        <v>0</v>
      </c>
      <c r="Y190" s="443"/>
      <c r="Z190" s="443"/>
      <c r="AA190" s="225" t="str">
        <f t="shared" si="106"/>
        <v/>
      </c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8"/>
      <c r="BV190" s="3"/>
      <c r="BW190" s="3"/>
      <c r="CA190" s="31" t="str">
        <f t="shared" si="107"/>
        <v/>
      </c>
      <c r="CB190" s="31" t="str">
        <f t="shared" si="108"/>
        <v/>
      </c>
      <c r="CC190" s="31" t="str">
        <f t="shared" si="109"/>
        <v/>
      </c>
      <c r="CD190" s="31"/>
      <c r="CE190" s="31"/>
      <c r="CF190" s="31"/>
      <c r="CG190" s="32">
        <f t="shared" si="110"/>
        <v>0</v>
      </c>
      <c r="CH190" s="32">
        <f t="shared" si="111"/>
        <v>0</v>
      </c>
      <c r="CI190" s="32">
        <f t="shared" si="112"/>
        <v>0</v>
      </c>
      <c r="CJ190" s="32"/>
      <c r="CK190" s="32"/>
      <c r="CL190" s="32"/>
    </row>
    <row r="191" spans="1:90" ht="16.149999999999999" customHeight="1" x14ac:dyDescent="0.2">
      <c r="A191" s="859" t="s">
        <v>210</v>
      </c>
      <c r="B191" s="914" t="s">
        <v>205</v>
      </c>
      <c r="C191" s="914"/>
      <c r="D191" s="378">
        <f t="shared" si="103"/>
        <v>32</v>
      </c>
      <c r="E191" s="464">
        <f>SUM(G191+I191+K191+M191+O191+Q191+U191)</f>
        <v>16</v>
      </c>
      <c r="F191" s="465">
        <f>SUM(H191+J191+L191+N191+P191+R191+V191)</f>
        <v>16</v>
      </c>
      <c r="G191" s="428">
        <v>2</v>
      </c>
      <c r="H191" s="429">
        <v>6</v>
      </c>
      <c r="I191" s="430">
        <v>1</v>
      </c>
      <c r="J191" s="429">
        <v>2</v>
      </c>
      <c r="K191" s="430">
        <v>2</v>
      </c>
      <c r="L191" s="429">
        <v>1</v>
      </c>
      <c r="M191" s="430"/>
      <c r="N191" s="429">
        <v>1</v>
      </c>
      <c r="O191" s="430">
        <v>8</v>
      </c>
      <c r="P191" s="429">
        <v>4</v>
      </c>
      <c r="Q191" s="430">
        <v>3</v>
      </c>
      <c r="R191" s="429">
        <v>2</v>
      </c>
      <c r="S191" s="466"/>
      <c r="T191" s="467"/>
      <c r="U191" s="466"/>
      <c r="V191" s="468"/>
      <c r="W191" s="469"/>
      <c r="X191" s="470"/>
      <c r="Y191" s="433"/>
      <c r="Z191" s="452"/>
      <c r="AA191" s="225" t="str">
        <f t="shared" si="106"/>
        <v/>
      </c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8"/>
      <c r="BV191" s="3"/>
      <c r="BW191" s="3"/>
      <c r="CA191" s="31"/>
      <c r="CB191" s="31" t="str">
        <f t="shared" si="108"/>
        <v/>
      </c>
      <c r="CC191" s="31"/>
      <c r="CD191" s="31"/>
      <c r="CE191" s="31"/>
      <c r="CF191" s="31"/>
      <c r="CG191" s="32"/>
      <c r="CH191" s="32">
        <f t="shared" si="111"/>
        <v>0</v>
      </c>
      <c r="CI191" s="32"/>
      <c r="CJ191" s="32"/>
      <c r="CK191" s="32"/>
      <c r="CL191" s="32"/>
    </row>
    <row r="192" spans="1:90" ht="16.149999999999999" customHeight="1" x14ac:dyDescent="0.2">
      <c r="A192" s="860"/>
      <c r="B192" s="911" t="s">
        <v>206</v>
      </c>
      <c r="C192" s="911"/>
      <c r="D192" s="386">
        <f t="shared" si="103"/>
        <v>106</v>
      </c>
      <c r="E192" s="453">
        <f>SUM(G192+I192+K192+M192+O192+Q192+U192)</f>
        <v>58</v>
      </c>
      <c r="F192" s="454">
        <f>SUM(H192+J192+L192+N192+P192+R192+V192)</f>
        <v>48</v>
      </c>
      <c r="G192" s="455">
        <v>26</v>
      </c>
      <c r="H192" s="456">
        <v>29</v>
      </c>
      <c r="I192" s="457">
        <v>7</v>
      </c>
      <c r="J192" s="456">
        <v>5</v>
      </c>
      <c r="K192" s="457">
        <v>3</v>
      </c>
      <c r="L192" s="456"/>
      <c r="M192" s="457">
        <v>1</v>
      </c>
      <c r="N192" s="456"/>
      <c r="O192" s="457">
        <v>21</v>
      </c>
      <c r="P192" s="456">
        <v>14</v>
      </c>
      <c r="Q192" s="457"/>
      <c r="R192" s="456"/>
      <c r="S192" s="471"/>
      <c r="T192" s="472"/>
      <c r="U192" s="471"/>
      <c r="V192" s="473"/>
      <c r="W192" s="474"/>
      <c r="X192" s="475"/>
      <c r="Y192" s="460"/>
      <c r="Z192" s="460"/>
      <c r="AA192" s="225" t="str">
        <f t="shared" si="106"/>
        <v/>
      </c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8"/>
      <c r="BV192" s="3"/>
      <c r="BW192" s="3"/>
      <c r="CA192" s="31"/>
      <c r="CB192" s="31" t="str">
        <f t="shared" si="108"/>
        <v/>
      </c>
      <c r="CC192" s="31"/>
      <c r="CD192" s="31"/>
      <c r="CE192" s="31"/>
      <c r="CF192" s="31"/>
      <c r="CG192" s="32"/>
      <c r="CH192" s="32">
        <f t="shared" si="111"/>
        <v>0</v>
      </c>
      <c r="CI192" s="32"/>
      <c r="CJ192" s="32"/>
      <c r="CK192" s="32"/>
      <c r="CL192" s="32"/>
    </row>
    <row r="193" spans="1:90" ht="16.149999999999999" customHeight="1" x14ac:dyDescent="0.2">
      <c r="A193" s="860"/>
      <c r="B193" s="911" t="s">
        <v>207</v>
      </c>
      <c r="C193" s="911"/>
      <c r="D193" s="386">
        <f t="shared" si="103"/>
        <v>30</v>
      </c>
      <c r="E193" s="453">
        <f t="shared" ref="E193:F227" si="113">SUM(G193+I193+K193+M193+O193+Q193+S193+U193)</f>
        <v>16</v>
      </c>
      <c r="F193" s="454">
        <f t="shared" ref="F193:F226" si="114">SUM(H193+J193+L193+N193+P193+R193+T193+V193)</f>
        <v>14</v>
      </c>
      <c r="G193" s="455">
        <v>6</v>
      </c>
      <c r="H193" s="456">
        <v>6</v>
      </c>
      <c r="I193" s="457">
        <v>3</v>
      </c>
      <c r="J193" s="456">
        <v>1</v>
      </c>
      <c r="K193" s="457">
        <v>1</v>
      </c>
      <c r="L193" s="456">
        <v>3</v>
      </c>
      <c r="M193" s="457">
        <v>1</v>
      </c>
      <c r="N193" s="456"/>
      <c r="O193" s="457">
        <v>5</v>
      </c>
      <c r="P193" s="456">
        <v>4</v>
      </c>
      <c r="Q193" s="457"/>
      <c r="R193" s="456"/>
      <c r="S193" s="471"/>
      <c r="T193" s="472"/>
      <c r="U193" s="471"/>
      <c r="V193" s="473"/>
      <c r="W193" s="474"/>
      <c r="X193" s="475"/>
      <c r="Y193" s="460"/>
      <c r="Z193" s="460"/>
      <c r="AA193" s="225" t="str">
        <f t="shared" si="106"/>
        <v/>
      </c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8"/>
      <c r="BV193" s="3"/>
      <c r="BW193" s="3"/>
      <c r="CA193" s="31"/>
      <c r="CB193" s="31" t="str">
        <f t="shared" si="108"/>
        <v/>
      </c>
      <c r="CC193" s="31"/>
      <c r="CD193" s="31"/>
      <c r="CE193" s="31"/>
      <c r="CF193" s="31"/>
      <c r="CG193" s="32"/>
      <c r="CH193" s="32">
        <f t="shared" si="111"/>
        <v>0</v>
      </c>
      <c r="CI193" s="32"/>
      <c r="CJ193" s="32"/>
      <c r="CK193" s="32"/>
      <c r="CL193" s="32"/>
    </row>
    <row r="194" spans="1:90" ht="16.149999999999999" customHeight="1" x14ac:dyDescent="0.2">
      <c r="A194" s="861"/>
      <c r="B194" s="912" t="s">
        <v>208</v>
      </c>
      <c r="C194" s="912"/>
      <c r="D194" s="461">
        <f t="shared" si="103"/>
        <v>21</v>
      </c>
      <c r="E194" s="462">
        <f t="shared" si="113"/>
        <v>13</v>
      </c>
      <c r="F194" s="463">
        <f t="shared" si="114"/>
        <v>8</v>
      </c>
      <c r="G194" s="438">
        <v>2</v>
      </c>
      <c r="H194" s="439">
        <v>2</v>
      </c>
      <c r="I194" s="440">
        <v>3</v>
      </c>
      <c r="J194" s="439">
        <v>2</v>
      </c>
      <c r="K194" s="440">
        <v>1</v>
      </c>
      <c r="L194" s="439">
        <v>1</v>
      </c>
      <c r="M194" s="440"/>
      <c r="N194" s="439"/>
      <c r="O194" s="440">
        <v>7</v>
      </c>
      <c r="P194" s="439">
        <v>2</v>
      </c>
      <c r="Q194" s="440"/>
      <c r="R194" s="439">
        <v>1</v>
      </c>
      <c r="S194" s="476"/>
      <c r="T194" s="477"/>
      <c r="U194" s="476"/>
      <c r="V194" s="478"/>
      <c r="W194" s="479"/>
      <c r="X194" s="480"/>
      <c r="Y194" s="443"/>
      <c r="Z194" s="443"/>
      <c r="AA194" s="225" t="str">
        <f t="shared" si="106"/>
        <v/>
      </c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8"/>
      <c r="BV194" s="3"/>
      <c r="BW194" s="3"/>
      <c r="CA194" s="31"/>
      <c r="CB194" s="31" t="str">
        <f t="shared" si="108"/>
        <v/>
      </c>
      <c r="CC194" s="31"/>
      <c r="CD194" s="31"/>
      <c r="CE194" s="31"/>
      <c r="CF194" s="31"/>
      <c r="CG194" s="32"/>
      <c r="CH194" s="32">
        <f t="shared" si="111"/>
        <v>0</v>
      </c>
      <c r="CI194" s="32"/>
      <c r="CJ194" s="32"/>
      <c r="CK194" s="32"/>
      <c r="CL194" s="32"/>
    </row>
    <row r="195" spans="1:90" ht="16.149999999999999" customHeight="1" x14ac:dyDescent="0.2">
      <c r="A195" s="859" t="s">
        <v>211</v>
      </c>
      <c r="B195" s="913" t="s">
        <v>205</v>
      </c>
      <c r="C195" s="913"/>
      <c r="D195" s="383">
        <f t="shared" si="103"/>
        <v>57</v>
      </c>
      <c r="E195" s="445">
        <f t="shared" si="113"/>
        <v>20</v>
      </c>
      <c r="F195" s="446">
        <f t="shared" si="114"/>
        <v>37</v>
      </c>
      <c r="G195" s="447"/>
      <c r="H195" s="448"/>
      <c r="I195" s="449"/>
      <c r="J195" s="448">
        <v>1</v>
      </c>
      <c r="K195" s="449"/>
      <c r="L195" s="448"/>
      <c r="M195" s="449"/>
      <c r="N195" s="448">
        <v>1</v>
      </c>
      <c r="O195" s="449">
        <v>1</v>
      </c>
      <c r="P195" s="448">
        <v>3</v>
      </c>
      <c r="Q195" s="449">
        <v>5</v>
      </c>
      <c r="R195" s="448">
        <v>3</v>
      </c>
      <c r="S195" s="449">
        <v>11</v>
      </c>
      <c r="T195" s="448">
        <v>23</v>
      </c>
      <c r="U195" s="449">
        <v>3</v>
      </c>
      <c r="V195" s="450">
        <v>6</v>
      </c>
      <c r="W195" s="451">
        <v>0</v>
      </c>
      <c r="X195" s="452">
        <v>0</v>
      </c>
      <c r="Y195" s="433"/>
      <c r="Z195" s="452"/>
      <c r="AA195" s="225" t="str">
        <f t="shared" si="106"/>
        <v/>
      </c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8"/>
      <c r="BV195" s="3"/>
      <c r="BW195" s="3"/>
      <c r="CA195" s="31" t="str">
        <f t="shared" si="107"/>
        <v/>
      </c>
      <c r="CB195" s="31" t="str">
        <f t="shared" si="108"/>
        <v/>
      </c>
      <c r="CC195" s="31" t="str">
        <f t="shared" si="109"/>
        <v/>
      </c>
      <c r="CD195" s="31"/>
      <c r="CE195" s="31"/>
      <c r="CF195" s="31"/>
      <c r="CG195" s="32">
        <f t="shared" si="110"/>
        <v>0</v>
      </c>
      <c r="CH195" s="32">
        <f t="shared" si="111"/>
        <v>0</v>
      </c>
      <c r="CI195" s="32">
        <f t="shared" si="112"/>
        <v>0</v>
      </c>
      <c r="CJ195" s="32"/>
      <c r="CK195" s="32"/>
      <c r="CL195" s="32"/>
    </row>
    <row r="196" spans="1:90" ht="16.149999999999999" customHeight="1" x14ac:dyDescent="0.2">
      <c r="A196" s="860"/>
      <c r="B196" s="911" t="s">
        <v>206</v>
      </c>
      <c r="C196" s="911"/>
      <c r="D196" s="386">
        <f t="shared" si="103"/>
        <v>70</v>
      </c>
      <c r="E196" s="453">
        <f t="shared" si="113"/>
        <v>13</v>
      </c>
      <c r="F196" s="454">
        <f t="shared" si="114"/>
        <v>57</v>
      </c>
      <c r="G196" s="455"/>
      <c r="H196" s="456"/>
      <c r="I196" s="457"/>
      <c r="J196" s="456"/>
      <c r="K196" s="457"/>
      <c r="L196" s="456"/>
      <c r="M196" s="457"/>
      <c r="N196" s="456"/>
      <c r="O196" s="457"/>
      <c r="P196" s="456">
        <v>1</v>
      </c>
      <c r="Q196" s="457"/>
      <c r="R196" s="456"/>
      <c r="S196" s="457">
        <v>12</v>
      </c>
      <c r="T196" s="456">
        <v>53</v>
      </c>
      <c r="U196" s="457">
        <v>1</v>
      </c>
      <c r="V196" s="458">
        <v>3</v>
      </c>
      <c r="W196" s="459">
        <v>0</v>
      </c>
      <c r="X196" s="460">
        <v>0</v>
      </c>
      <c r="Y196" s="460"/>
      <c r="Z196" s="460"/>
      <c r="AA196" s="225" t="str">
        <f t="shared" si="106"/>
        <v/>
      </c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8"/>
      <c r="BV196" s="3"/>
      <c r="BW196" s="3"/>
      <c r="CA196" s="31" t="str">
        <f t="shared" si="107"/>
        <v/>
      </c>
      <c r="CB196" s="31" t="str">
        <f t="shared" si="108"/>
        <v/>
      </c>
      <c r="CC196" s="31" t="str">
        <f t="shared" si="109"/>
        <v/>
      </c>
      <c r="CD196" s="31"/>
      <c r="CE196" s="31"/>
      <c r="CF196" s="31"/>
      <c r="CG196" s="32">
        <f t="shared" si="110"/>
        <v>0</v>
      </c>
      <c r="CH196" s="32">
        <f t="shared" si="111"/>
        <v>0</v>
      </c>
      <c r="CI196" s="32">
        <f t="shared" si="112"/>
        <v>0</v>
      </c>
      <c r="CJ196" s="32"/>
      <c r="CK196" s="32"/>
      <c r="CL196" s="32"/>
    </row>
    <row r="197" spans="1:90" ht="16.149999999999999" customHeight="1" x14ac:dyDescent="0.2">
      <c r="A197" s="860"/>
      <c r="B197" s="911" t="s">
        <v>207</v>
      </c>
      <c r="C197" s="911"/>
      <c r="D197" s="386">
        <f t="shared" si="103"/>
        <v>41</v>
      </c>
      <c r="E197" s="453">
        <f t="shared" si="113"/>
        <v>14</v>
      </c>
      <c r="F197" s="454">
        <f t="shared" si="114"/>
        <v>27</v>
      </c>
      <c r="G197" s="455"/>
      <c r="H197" s="456"/>
      <c r="I197" s="457"/>
      <c r="J197" s="456"/>
      <c r="K197" s="457"/>
      <c r="L197" s="456"/>
      <c r="M197" s="457"/>
      <c r="N197" s="456">
        <v>1</v>
      </c>
      <c r="O197" s="457">
        <v>2</v>
      </c>
      <c r="P197" s="456">
        <v>1</v>
      </c>
      <c r="Q197" s="457"/>
      <c r="R197" s="456"/>
      <c r="S197" s="457">
        <v>9</v>
      </c>
      <c r="T197" s="456">
        <v>21</v>
      </c>
      <c r="U197" s="457">
        <v>3</v>
      </c>
      <c r="V197" s="458">
        <v>4</v>
      </c>
      <c r="W197" s="459">
        <v>0</v>
      </c>
      <c r="X197" s="460">
        <v>1</v>
      </c>
      <c r="Y197" s="460"/>
      <c r="Z197" s="460"/>
      <c r="AA197" s="225" t="str">
        <f t="shared" si="106"/>
        <v/>
      </c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8"/>
      <c r="BV197" s="3"/>
      <c r="BW197" s="3"/>
      <c r="CA197" s="31" t="str">
        <f t="shared" si="107"/>
        <v/>
      </c>
      <c r="CB197" s="31" t="str">
        <f t="shared" si="108"/>
        <v/>
      </c>
      <c r="CC197" s="31" t="str">
        <f t="shared" si="109"/>
        <v/>
      </c>
      <c r="CD197" s="31"/>
      <c r="CE197" s="31"/>
      <c r="CF197" s="31"/>
      <c r="CG197" s="32">
        <f t="shared" si="110"/>
        <v>0</v>
      </c>
      <c r="CH197" s="32">
        <f t="shared" si="111"/>
        <v>0</v>
      </c>
      <c r="CI197" s="32">
        <f t="shared" si="112"/>
        <v>0</v>
      </c>
      <c r="CJ197" s="32"/>
      <c r="CK197" s="32"/>
      <c r="CL197" s="32"/>
    </row>
    <row r="198" spans="1:90" ht="16.149999999999999" customHeight="1" x14ac:dyDescent="0.2">
      <c r="A198" s="861"/>
      <c r="B198" s="915" t="s">
        <v>208</v>
      </c>
      <c r="C198" s="915"/>
      <c r="D198" s="481">
        <f t="shared" si="103"/>
        <v>35</v>
      </c>
      <c r="E198" s="482">
        <f t="shared" si="113"/>
        <v>11</v>
      </c>
      <c r="F198" s="483">
        <f t="shared" si="114"/>
        <v>24</v>
      </c>
      <c r="G198" s="484"/>
      <c r="H198" s="485"/>
      <c r="I198" s="486"/>
      <c r="J198" s="485"/>
      <c r="K198" s="486"/>
      <c r="L198" s="485"/>
      <c r="M198" s="486"/>
      <c r="N198" s="485">
        <v>1</v>
      </c>
      <c r="O198" s="486">
        <v>1</v>
      </c>
      <c r="P198" s="485"/>
      <c r="Q198" s="486"/>
      <c r="R198" s="485"/>
      <c r="S198" s="486">
        <v>9</v>
      </c>
      <c r="T198" s="485">
        <v>20</v>
      </c>
      <c r="U198" s="486">
        <v>1</v>
      </c>
      <c r="V198" s="487">
        <v>3</v>
      </c>
      <c r="W198" s="488">
        <v>0</v>
      </c>
      <c r="X198" s="489">
        <v>1</v>
      </c>
      <c r="Y198" s="443"/>
      <c r="Z198" s="443"/>
      <c r="AA198" s="225" t="str">
        <f t="shared" si="106"/>
        <v/>
      </c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8"/>
      <c r="BV198" s="3"/>
      <c r="BW198" s="3"/>
      <c r="CA198" s="31" t="str">
        <f t="shared" si="107"/>
        <v/>
      </c>
      <c r="CB198" s="31" t="str">
        <f t="shared" si="108"/>
        <v/>
      </c>
      <c r="CC198" s="31" t="str">
        <f t="shared" si="109"/>
        <v/>
      </c>
      <c r="CD198" s="31"/>
      <c r="CE198" s="31"/>
      <c r="CF198" s="31"/>
      <c r="CG198" s="32">
        <f t="shared" si="110"/>
        <v>0</v>
      </c>
      <c r="CH198" s="32">
        <f t="shared" si="111"/>
        <v>0</v>
      </c>
      <c r="CI198" s="32">
        <f t="shared" si="112"/>
        <v>0</v>
      </c>
      <c r="CJ198" s="32"/>
      <c r="CK198" s="32"/>
      <c r="CL198" s="32"/>
    </row>
    <row r="199" spans="1:90" ht="16.149999999999999" customHeight="1" x14ac:dyDescent="0.2">
      <c r="A199" s="859" t="s">
        <v>212</v>
      </c>
      <c r="B199" s="914" t="s">
        <v>205</v>
      </c>
      <c r="C199" s="914"/>
      <c r="D199" s="378">
        <f t="shared" si="103"/>
        <v>44</v>
      </c>
      <c r="E199" s="464">
        <f t="shared" si="113"/>
        <v>24</v>
      </c>
      <c r="F199" s="465">
        <f t="shared" si="114"/>
        <v>20</v>
      </c>
      <c r="G199" s="428">
        <v>2</v>
      </c>
      <c r="H199" s="429"/>
      <c r="I199" s="430"/>
      <c r="J199" s="429"/>
      <c r="K199" s="430"/>
      <c r="L199" s="429"/>
      <c r="M199" s="430">
        <v>1</v>
      </c>
      <c r="N199" s="429">
        <v>1</v>
      </c>
      <c r="O199" s="430">
        <v>7</v>
      </c>
      <c r="P199" s="429">
        <v>4</v>
      </c>
      <c r="Q199" s="430">
        <v>9</v>
      </c>
      <c r="R199" s="429">
        <v>8</v>
      </c>
      <c r="S199" s="430">
        <v>4</v>
      </c>
      <c r="T199" s="429">
        <v>7</v>
      </c>
      <c r="U199" s="430">
        <v>1</v>
      </c>
      <c r="V199" s="431"/>
      <c r="W199" s="469"/>
      <c r="X199" s="470"/>
      <c r="Y199" s="433"/>
      <c r="Z199" s="452"/>
      <c r="AA199" s="225" t="str">
        <f t="shared" si="106"/>
        <v/>
      </c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8"/>
      <c r="BV199" s="3"/>
      <c r="BW199" s="3"/>
      <c r="CA199" s="31"/>
      <c r="CB199" s="31" t="str">
        <f t="shared" si="108"/>
        <v/>
      </c>
      <c r="CC199" s="31"/>
      <c r="CD199" s="31"/>
      <c r="CE199" s="31"/>
      <c r="CF199" s="31"/>
      <c r="CG199" s="32"/>
      <c r="CH199" s="32">
        <f t="shared" si="111"/>
        <v>0</v>
      </c>
      <c r="CI199" s="32"/>
      <c r="CJ199" s="32"/>
      <c r="CK199" s="32"/>
      <c r="CL199" s="32"/>
    </row>
    <row r="200" spans="1:90" ht="16.149999999999999" customHeight="1" x14ac:dyDescent="0.2">
      <c r="A200" s="860"/>
      <c r="B200" s="911" t="s">
        <v>206</v>
      </c>
      <c r="C200" s="911"/>
      <c r="D200" s="386">
        <f t="shared" si="103"/>
        <v>333</v>
      </c>
      <c r="E200" s="453">
        <f t="shared" si="113"/>
        <v>153</v>
      </c>
      <c r="F200" s="454">
        <f t="shared" si="114"/>
        <v>180</v>
      </c>
      <c r="G200" s="455"/>
      <c r="H200" s="456"/>
      <c r="I200" s="457">
        <v>1</v>
      </c>
      <c r="J200" s="456">
        <v>3</v>
      </c>
      <c r="K200" s="457"/>
      <c r="L200" s="456">
        <v>1</v>
      </c>
      <c r="M200" s="457">
        <v>11</v>
      </c>
      <c r="N200" s="456">
        <v>15</v>
      </c>
      <c r="O200" s="457">
        <v>52</v>
      </c>
      <c r="P200" s="456">
        <v>63</v>
      </c>
      <c r="Q200" s="457">
        <v>65</v>
      </c>
      <c r="R200" s="456">
        <v>80</v>
      </c>
      <c r="S200" s="457">
        <v>23</v>
      </c>
      <c r="T200" s="456">
        <v>18</v>
      </c>
      <c r="U200" s="457">
        <v>1</v>
      </c>
      <c r="V200" s="458"/>
      <c r="W200" s="474"/>
      <c r="X200" s="475"/>
      <c r="Y200" s="460"/>
      <c r="Z200" s="460"/>
      <c r="AA200" s="225" t="str">
        <f t="shared" si="106"/>
        <v/>
      </c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8"/>
      <c r="BV200" s="3"/>
      <c r="BW200" s="3"/>
      <c r="CA200" s="31"/>
      <c r="CB200" s="31" t="str">
        <f t="shared" si="108"/>
        <v/>
      </c>
      <c r="CC200" s="31"/>
      <c r="CD200" s="31"/>
      <c r="CE200" s="31"/>
      <c r="CF200" s="31"/>
      <c r="CG200" s="32"/>
      <c r="CH200" s="32">
        <f t="shared" si="111"/>
        <v>0</v>
      </c>
      <c r="CI200" s="32"/>
      <c r="CJ200" s="32"/>
      <c r="CK200" s="32"/>
      <c r="CL200" s="32"/>
    </row>
    <row r="201" spans="1:90" ht="16.149999999999999" customHeight="1" x14ac:dyDescent="0.2">
      <c r="A201" s="860"/>
      <c r="B201" s="911" t="s">
        <v>207</v>
      </c>
      <c r="C201" s="911"/>
      <c r="D201" s="386">
        <f t="shared" si="103"/>
        <v>24</v>
      </c>
      <c r="E201" s="453">
        <f t="shared" si="113"/>
        <v>11</v>
      </c>
      <c r="F201" s="454">
        <f t="shared" si="114"/>
        <v>13</v>
      </c>
      <c r="G201" s="455">
        <v>1</v>
      </c>
      <c r="H201" s="456"/>
      <c r="I201" s="457"/>
      <c r="J201" s="456"/>
      <c r="K201" s="457"/>
      <c r="L201" s="456"/>
      <c r="M201" s="457">
        <v>3</v>
      </c>
      <c r="N201" s="456"/>
      <c r="O201" s="457">
        <v>1</v>
      </c>
      <c r="P201" s="456">
        <v>5</v>
      </c>
      <c r="Q201" s="457">
        <v>1</v>
      </c>
      <c r="R201" s="456">
        <v>2</v>
      </c>
      <c r="S201" s="457">
        <v>4</v>
      </c>
      <c r="T201" s="456">
        <v>6</v>
      </c>
      <c r="U201" s="457">
        <v>1</v>
      </c>
      <c r="V201" s="458"/>
      <c r="W201" s="474"/>
      <c r="X201" s="475"/>
      <c r="Y201" s="460"/>
      <c r="Z201" s="460"/>
      <c r="AA201" s="225" t="str">
        <f t="shared" si="106"/>
        <v/>
      </c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8"/>
      <c r="BV201" s="3"/>
      <c r="BW201" s="3"/>
      <c r="CA201" s="31"/>
      <c r="CB201" s="31" t="str">
        <f t="shared" si="108"/>
        <v/>
      </c>
      <c r="CC201" s="31"/>
      <c r="CD201" s="31"/>
      <c r="CE201" s="31"/>
      <c r="CF201" s="31"/>
      <c r="CG201" s="32"/>
      <c r="CH201" s="32">
        <f t="shared" si="111"/>
        <v>0</v>
      </c>
      <c r="CI201" s="32"/>
      <c r="CJ201" s="32"/>
      <c r="CK201" s="32"/>
      <c r="CL201" s="32"/>
    </row>
    <row r="202" spans="1:90" ht="16.149999999999999" customHeight="1" x14ac:dyDescent="0.2">
      <c r="A202" s="861"/>
      <c r="B202" s="912" t="s">
        <v>208</v>
      </c>
      <c r="C202" s="912"/>
      <c r="D202" s="461">
        <f t="shared" si="103"/>
        <v>30</v>
      </c>
      <c r="E202" s="462">
        <f t="shared" si="113"/>
        <v>11</v>
      </c>
      <c r="F202" s="463">
        <f t="shared" si="114"/>
        <v>19</v>
      </c>
      <c r="G202" s="438">
        <v>1</v>
      </c>
      <c r="H202" s="439"/>
      <c r="I202" s="440"/>
      <c r="J202" s="439"/>
      <c r="K202" s="440"/>
      <c r="L202" s="439"/>
      <c r="M202" s="440">
        <v>1</v>
      </c>
      <c r="N202" s="439">
        <v>1</v>
      </c>
      <c r="O202" s="440">
        <v>1</v>
      </c>
      <c r="P202" s="439">
        <v>3</v>
      </c>
      <c r="Q202" s="440">
        <v>5</v>
      </c>
      <c r="R202" s="439">
        <v>9</v>
      </c>
      <c r="S202" s="440">
        <v>3</v>
      </c>
      <c r="T202" s="439">
        <v>6</v>
      </c>
      <c r="U202" s="440"/>
      <c r="V202" s="441"/>
      <c r="W202" s="479"/>
      <c r="X202" s="480"/>
      <c r="Y202" s="443"/>
      <c r="Z202" s="443"/>
      <c r="AA202" s="225" t="str">
        <f t="shared" si="106"/>
        <v/>
      </c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8"/>
      <c r="BV202" s="3"/>
      <c r="BW202" s="3"/>
      <c r="CA202" s="31"/>
      <c r="CB202" s="31" t="str">
        <f t="shared" si="108"/>
        <v/>
      </c>
      <c r="CC202" s="31"/>
      <c r="CD202" s="31"/>
      <c r="CE202" s="31"/>
      <c r="CF202" s="31"/>
      <c r="CG202" s="32"/>
      <c r="CH202" s="32">
        <f t="shared" si="111"/>
        <v>0</v>
      </c>
      <c r="CI202" s="32"/>
      <c r="CJ202" s="32"/>
      <c r="CK202" s="32"/>
      <c r="CL202" s="32"/>
    </row>
    <row r="203" spans="1:90" ht="16.149999999999999" customHeight="1" x14ac:dyDescent="0.2">
      <c r="A203" s="859" t="s">
        <v>85</v>
      </c>
      <c r="B203" s="913" t="s">
        <v>205</v>
      </c>
      <c r="C203" s="913"/>
      <c r="D203" s="383">
        <f t="shared" si="103"/>
        <v>60</v>
      </c>
      <c r="E203" s="445">
        <f t="shared" si="113"/>
        <v>12</v>
      </c>
      <c r="F203" s="446">
        <f t="shared" si="114"/>
        <v>48</v>
      </c>
      <c r="G203" s="447"/>
      <c r="H203" s="448"/>
      <c r="I203" s="449"/>
      <c r="J203" s="448"/>
      <c r="K203" s="449"/>
      <c r="L203" s="448"/>
      <c r="M203" s="449"/>
      <c r="N203" s="448"/>
      <c r="O203" s="449">
        <v>3</v>
      </c>
      <c r="P203" s="448"/>
      <c r="Q203" s="449"/>
      <c r="R203" s="448">
        <v>1</v>
      </c>
      <c r="S203" s="449">
        <v>7</v>
      </c>
      <c r="T203" s="448">
        <v>39</v>
      </c>
      <c r="U203" s="449">
        <v>2</v>
      </c>
      <c r="V203" s="450">
        <v>8</v>
      </c>
      <c r="W203" s="451">
        <v>1</v>
      </c>
      <c r="X203" s="452">
        <v>1</v>
      </c>
      <c r="Y203" s="452"/>
      <c r="Z203" s="452"/>
      <c r="AA203" s="225" t="str">
        <f t="shared" si="106"/>
        <v/>
      </c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8"/>
      <c r="BV203" s="3"/>
      <c r="BW203" s="3"/>
      <c r="CA203" s="31" t="str">
        <f t="shared" ref="CA203:CA224" si="115">IF(CG203=1,"* El número de pacientes de 60 años NO DEBE Ser mayor a lo registrado en el grupo Etario 20-64 años. ","")</f>
        <v/>
      </c>
      <c r="CB203" s="31" t="str">
        <f t="shared" si="108"/>
        <v/>
      </c>
      <c r="CC203" s="31" t="str">
        <f t="shared" ref="CC203:CC224" si="116">IF(AND(D203&lt;&gt;0,W203=""),"* Recuerde que las Embarazadas deben ser incluídas en el ingreso por rango Etario (Digite CEROS si no tiene). ",IF(F203&lt;W203,"* Las Embarazadas NO DEBEN ser mayor al total de Mujeres. ",""))</f>
        <v/>
      </c>
      <c r="CD203" s="31"/>
      <c r="CE203" s="31"/>
      <c r="CF203" s="31"/>
      <c r="CG203" s="32">
        <f t="shared" ref="CG203:CG224" si="117">IF((S203+T203)&lt;X203,1,0)</f>
        <v>0</v>
      </c>
      <c r="CH203" s="32">
        <f t="shared" si="111"/>
        <v>0</v>
      </c>
      <c r="CI203" s="32">
        <f t="shared" ref="CI203:CI224" si="118">IF(AND(D203&lt;&gt;0,W203=""),1,IF(F203&lt;W203,1,0))</f>
        <v>0</v>
      </c>
      <c r="CJ203" s="32"/>
      <c r="CK203" s="32"/>
      <c r="CL203" s="32"/>
    </row>
    <row r="204" spans="1:90" ht="16.149999999999999" customHeight="1" x14ac:dyDescent="0.2">
      <c r="A204" s="860"/>
      <c r="B204" s="911" t="s">
        <v>206</v>
      </c>
      <c r="C204" s="911"/>
      <c r="D204" s="386">
        <f t="shared" si="103"/>
        <v>88</v>
      </c>
      <c r="E204" s="453">
        <f t="shared" si="113"/>
        <v>28</v>
      </c>
      <c r="F204" s="454">
        <f t="shared" si="114"/>
        <v>60</v>
      </c>
      <c r="G204" s="455"/>
      <c r="H204" s="456"/>
      <c r="I204" s="457"/>
      <c r="J204" s="456"/>
      <c r="K204" s="457"/>
      <c r="L204" s="456"/>
      <c r="M204" s="457"/>
      <c r="N204" s="456"/>
      <c r="O204" s="457">
        <v>2</v>
      </c>
      <c r="P204" s="456"/>
      <c r="Q204" s="457">
        <v>2</v>
      </c>
      <c r="R204" s="456">
        <v>4</v>
      </c>
      <c r="S204" s="457">
        <v>18</v>
      </c>
      <c r="T204" s="456">
        <v>48</v>
      </c>
      <c r="U204" s="457">
        <v>6</v>
      </c>
      <c r="V204" s="458">
        <v>8</v>
      </c>
      <c r="W204" s="459">
        <v>3</v>
      </c>
      <c r="X204" s="460">
        <v>1</v>
      </c>
      <c r="Y204" s="460"/>
      <c r="Z204" s="460"/>
      <c r="AA204" s="225" t="str">
        <f t="shared" si="106"/>
        <v/>
      </c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8"/>
      <c r="BV204" s="3"/>
      <c r="BW204" s="3"/>
      <c r="CA204" s="31" t="str">
        <f t="shared" si="115"/>
        <v/>
      </c>
      <c r="CB204" s="31" t="str">
        <f t="shared" si="108"/>
        <v/>
      </c>
      <c r="CC204" s="31" t="str">
        <f t="shared" si="116"/>
        <v/>
      </c>
      <c r="CD204" s="31"/>
      <c r="CE204" s="31"/>
      <c r="CF204" s="31"/>
      <c r="CG204" s="32">
        <f t="shared" si="117"/>
        <v>0</v>
      </c>
      <c r="CH204" s="32">
        <f t="shared" si="111"/>
        <v>0</v>
      </c>
      <c r="CI204" s="32">
        <f t="shared" si="118"/>
        <v>0</v>
      </c>
      <c r="CJ204" s="32"/>
      <c r="CK204" s="32"/>
      <c r="CL204" s="32"/>
    </row>
    <row r="205" spans="1:90" ht="16.149999999999999" customHeight="1" x14ac:dyDescent="0.2">
      <c r="A205" s="860"/>
      <c r="B205" s="911" t="s">
        <v>207</v>
      </c>
      <c r="C205" s="911"/>
      <c r="D205" s="386">
        <f t="shared" si="103"/>
        <v>54</v>
      </c>
      <c r="E205" s="453">
        <f t="shared" si="113"/>
        <v>12</v>
      </c>
      <c r="F205" s="454">
        <f t="shared" si="114"/>
        <v>42</v>
      </c>
      <c r="G205" s="455"/>
      <c r="H205" s="456"/>
      <c r="I205" s="457"/>
      <c r="J205" s="456"/>
      <c r="K205" s="457"/>
      <c r="L205" s="456"/>
      <c r="M205" s="457"/>
      <c r="N205" s="456"/>
      <c r="O205" s="457">
        <v>3</v>
      </c>
      <c r="P205" s="456"/>
      <c r="Q205" s="457"/>
      <c r="R205" s="456">
        <v>1</v>
      </c>
      <c r="S205" s="457">
        <v>7</v>
      </c>
      <c r="T205" s="456">
        <v>33</v>
      </c>
      <c r="U205" s="457">
        <v>2</v>
      </c>
      <c r="V205" s="458">
        <v>8</v>
      </c>
      <c r="W205" s="459">
        <v>5</v>
      </c>
      <c r="X205" s="460">
        <v>1</v>
      </c>
      <c r="Y205" s="460"/>
      <c r="Z205" s="460"/>
      <c r="AA205" s="225" t="str">
        <f t="shared" si="106"/>
        <v/>
      </c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8"/>
      <c r="BV205" s="3"/>
      <c r="BW205" s="3"/>
      <c r="CA205" s="31" t="str">
        <f t="shared" si="115"/>
        <v/>
      </c>
      <c r="CB205" s="31" t="str">
        <f t="shared" si="108"/>
        <v/>
      </c>
      <c r="CC205" s="31" t="str">
        <f t="shared" si="116"/>
        <v/>
      </c>
      <c r="CD205" s="31"/>
      <c r="CE205" s="31"/>
      <c r="CF205" s="31"/>
      <c r="CG205" s="32">
        <f t="shared" si="117"/>
        <v>0</v>
      </c>
      <c r="CH205" s="32">
        <f t="shared" si="111"/>
        <v>0</v>
      </c>
      <c r="CI205" s="32">
        <f t="shared" si="118"/>
        <v>0</v>
      </c>
      <c r="CJ205" s="32"/>
      <c r="CK205" s="32"/>
      <c r="CL205" s="32"/>
    </row>
    <row r="206" spans="1:90" ht="16.149999999999999" customHeight="1" x14ac:dyDescent="0.2">
      <c r="A206" s="861"/>
      <c r="B206" s="915" t="s">
        <v>208</v>
      </c>
      <c r="C206" s="915"/>
      <c r="D206" s="481">
        <f t="shared" si="103"/>
        <v>38</v>
      </c>
      <c r="E206" s="482">
        <f t="shared" si="113"/>
        <v>10</v>
      </c>
      <c r="F206" s="483">
        <f t="shared" si="114"/>
        <v>28</v>
      </c>
      <c r="G206" s="484"/>
      <c r="H206" s="485"/>
      <c r="I206" s="486"/>
      <c r="J206" s="485"/>
      <c r="K206" s="486"/>
      <c r="L206" s="485"/>
      <c r="M206" s="486"/>
      <c r="N206" s="485"/>
      <c r="O206" s="486">
        <v>2</v>
      </c>
      <c r="P206" s="485"/>
      <c r="Q206" s="486"/>
      <c r="R206" s="485">
        <v>2</v>
      </c>
      <c r="S206" s="486">
        <v>6</v>
      </c>
      <c r="T206" s="485">
        <v>22</v>
      </c>
      <c r="U206" s="486">
        <v>2</v>
      </c>
      <c r="V206" s="487">
        <v>4</v>
      </c>
      <c r="W206" s="488">
        <v>3</v>
      </c>
      <c r="X206" s="489"/>
      <c r="Y206" s="489"/>
      <c r="Z206" s="443"/>
      <c r="AA206" s="225" t="str">
        <f t="shared" si="106"/>
        <v/>
      </c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8"/>
      <c r="BV206" s="3"/>
      <c r="BW206" s="3"/>
      <c r="CA206" s="31" t="str">
        <f t="shared" si="115"/>
        <v/>
      </c>
      <c r="CB206" s="31" t="str">
        <f t="shared" si="108"/>
        <v/>
      </c>
      <c r="CC206" s="31" t="str">
        <f t="shared" si="116"/>
        <v/>
      </c>
      <c r="CD206" s="31"/>
      <c r="CE206" s="31"/>
      <c r="CF206" s="31"/>
      <c r="CG206" s="32">
        <f t="shared" si="117"/>
        <v>0</v>
      </c>
      <c r="CH206" s="32">
        <f t="shared" si="111"/>
        <v>0</v>
      </c>
      <c r="CI206" s="32">
        <f t="shared" si="118"/>
        <v>0</v>
      </c>
      <c r="CJ206" s="32"/>
      <c r="CK206" s="32"/>
      <c r="CL206" s="32"/>
    </row>
    <row r="207" spans="1:90" ht="16.149999999999999" customHeight="1" x14ac:dyDescent="0.2">
      <c r="A207" s="859" t="s">
        <v>213</v>
      </c>
      <c r="B207" s="914" t="s">
        <v>205</v>
      </c>
      <c r="C207" s="914"/>
      <c r="D207" s="378">
        <f t="shared" si="103"/>
        <v>0</v>
      </c>
      <c r="E207" s="464">
        <f t="shared" si="113"/>
        <v>0</v>
      </c>
      <c r="F207" s="465">
        <f t="shared" si="114"/>
        <v>0</v>
      </c>
      <c r="G207" s="490"/>
      <c r="H207" s="467"/>
      <c r="I207" s="466"/>
      <c r="J207" s="467"/>
      <c r="K207" s="466"/>
      <c r="L207" s="467"/>
      <c r="M207" s="430"/>
      <c r="N207" s="429"/>
      <c r="O207" s="430"/>
      <c r="P207" s="429"/>
      <c r="Q207" s="430"/>
      <c r="R207" s="429"/>
      <c r="S207" s="430"/>
      <c r="T207" s="429"/>
      <c r="U207" s="430"/>
      <c r="V207" s="431"/>
      <c r="W207" s="432"/>
      <c r="X207" s="433"/>
      <c r="Y207" s="433"/>
      <c r="Z207" s="452"/>
      <c r="AA207" s="225" t="str">
        <f t="shared" si="106"/>
        <v/>
      </c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8"/>
      <c r="BV207" s="3"/>
      <c r="BW207" s="3"/>
      <c r="CA207" s="31" t="str">
        <f t="shared" si="115"/>
        <v/>
      </c>
      <c r="CB207" s="31" t="str">
        <f t="shared" si="108"/>
        <v/>
      </c>
      <c r="CC207" s="31" t="str">
        <f t="shared" si="116"/>
        <v/>
      </c>
      <c r="CD207" s="31"/>
      <c r="CE207" s="31"/>
      <c r="CF207" s="31"/>
      <c r="CG207" s="32">
        <f t="shared" si="117"/>
        <v>0</v>
      </c>
      <c r="CH207" s="32">
        <f t="shared" si="111"/>
        <v>0</v>
      </c>
      <c r="CI207" s="32">
        <f t="shared" si="118"/>
        <v>0</v>
      </c>
      <c r="CJ207" s="32"/>
      <c r="CK207" s="32"/>
      <c r="CL207" s="32"/>
    </row>
    <row r="208" spans="1:90" ht="16.149999999999999" customHeight="1" x14ac:dyDescent="0.2">
      <c r="A208" s="860"/>
      <c r="B208" s="911" t="s">
        <v>206</v>
      </c>
      <c r="C208" s="911"/>
      <c r="D208" s="386">
        <f>SUM(E208+F208)</f>
        <v>0</v>
      </c>
      <c r="E208" s="491">
        <f t="shared" si="113"/>
        <v>0</v>
      </c>
      <c r="F208" s="492">
        <f t="shared" si="114"/>
        <v>0</v>
      </c>
      <c r="G208" s="493"/>
      <c r="H208" s="472"/>
      <c r="I208" s="471"/>
      <c r="J208" s="472"/>
      <c r="K208" s="471"/>
      <c r="L208" s="472"/>
      <c r="M208" s="457"/>
      <c r="N208" s="456"/>
      <c r="O208" s="457"/>
      <c r="P208" s="456"/>
      <c r="Q208" s="457"/>
      <c r="R208" s="456"/>
      <c r="S208" s="457"/>
      <c r="T208" s="456"/>
      <c r="U208" s="457"/>
      <c r="V208" s="458"/>
      <c r="W208" s="459"/>
      <c r="X208" s="460"/>
      <c r="Y208" s="460"/>
      <c r="Z208" s="460"/>
      <c r="AA208" s="225" t="str">
        <f t="shared" si="106"/>
        <v/>
      </c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8"/>
      <c r="BV208" s="3"/>
      <c r="BW208" s="3"/>
      <c r="CA208" s="31" t="str">
        <f t="shared" si="115"/>
        <v/>
      </c>
      <c r="CB208" s="31" t="str">
        <f t="shared" si="108"/>
        <v/>
      </c>
      <c r="CC208" s="31" t="str">
        <f t="shared" si="116"/>
        <v/>
      </c>
      <c r="CD208" s="31"/>
      <c r="CE208" s="31"/>
      <c r="CF208" s="31"/>
      <c r="CG208" s="32">
        <f t="shared" si="117"/>
        <v>0</v>
      </c>
      <c r="CH208" s="32">
        <f t="shared" si="111"/>
        <v>0</v>
      </c>
      <c r="CI208" s="32">
        <f t="shared" si="118"/>
        <v>0</v>
      </c>
      <c r="CJ208" s="32"/>
      <c r="CK208" s="32"/>
      <c r="CL208" s="32"/>
    </row>
    <row r="209" spans="1:90" ht="16.149999999999999" customHeight="1" x14ac:dyDescent="0.2">
      <c r="A209" s="860"/>
      <c r="B209" s="911" t="s">
        <v>207</v>
      </c>
      <c r="C209" s="911"/>
      <c r="D209" s="386">
        <f t="shared" ref="D209:D226" si="119">SUM(E209+F209)</f>
        <v>0</v>
      </c>
      <c r="E209" s="491">
        <f t="shared" si="113"/>
        <v>0</v>
      </c>
      <c r="F209" s="492">
        <f t="shared" si="114"/>
        <v>0</v>
      </c>
      <c r="G209" s="493"/>
      <c r="H209" s="472"/>
      <c r="I209" s="471"/>
      <c r="J209" s="472"/>
      <c r="K209" s="471"/>
      <c r="L209" s="472"/>
      <c r="M209" s="457"/>
      <c r="N209" s="456"/>
      <c r="O209" s="457"/>
      <c r="P209" s="456"/>
      <c r="Q209" s="457"/>
      <c r="R209" s="456"/>
      <c r="S209" s="457"/>
      <c r="T209" s="456"/>
      <c r="U209" s="457"/>
      <c r="V209" s="458"/>
      <c r="W209" s="459"/>
      <c r="X209" s="460"/>
      <c r="Y209" s="460"/>
      <c r="Z209" s="460"/>
      <c r="AA209" s="225" t="str">
        <f t="shared" si="106"/>
        <v/>
      </c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8"/>
      <c r="BV209" s="3"/>
      <c r="BW209" s="3"/>
      <c r="CA209" s="31" t="str">
        <f t="shared" si="115"/>
        <v/>
      </c>
      <c r="CB209" s="31" t="str">
        <f t="shared" si="108"/>
        <v/>
      </c>
      <c r="CC209" s="31" t="str">
        <f t="shared" si="116"/>
        <v/>
      </c>
      <c r="CD209" s="31"/>
      <c r="CE209" s="31"/>
      <c r="CF209" s="31"/>
      <c r="CG209" s="32">
        <f t="shared" si="117"/>
        <v>0</v>
      </c>
      <c r="CH209" s="32">
        <f t="shared" si="111"/>
        <v>0</v>
      </c>
      <c r="CI209" s="32">
        <f t="shared" si="118"/>
        <v>0</v>
      </c>
      <c r="CJ209" s="32"/>
      <c r="CK209" s="32"/>
      <c r="CL209" s="32"/>
    </row>
    <row r="210" spans="1:90" ht="16.149999999999999" customHeight="1" x14ac:dyDescent="0.2">
      <c r="A210" s="861"/>
      <c r="B210" s="912" t="s">
        <v>208</v>
      </c>
      <c r="C210" s="912"/>
      <c r="D210" s="461">
        <f t="shared" si="119"/>
        <v>0</v>
      </c>
      <c r="E210" s="494">
        <f t="shared" si="113"/>
        <v>0</v>
      </c>
      <c r="F210" s="495">
        <f t="shared" si="114"/>
        <v>0</v>
      </c>
      <c r="G210" s="496"/>
      <c r="H210" s="477"/>
      <c r="I210" s="476"/>
      <c r="J210" s="477"/>
      <c r="K210" s="476"/>
      <c r="L210" s="477"/>
      <c r="M210" s="440"/>
      <c r="N210" s="439"/>
      <c r="O210" s="440"/>
      <c r="P210" s="439"/>
      <c r="Q210" s="440"/>
      <c r="R210" s="439"/>
      <c r="S210" s="440"/>
      <c r="T210" s="439"/>
      <c r="U210" s="440"/>
      <c r="V210" s="441"/>
      <c r="W210" s="442"/>
      <c r="X210" s="443"/>
      <c r="Y210" s="443"/>
      <c r="Z210" s="443"/>
      <c r="AA210" s="225" t="str">
        <f t="shared" si="106"/>
        <v/>
      </c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8"/>
      <c r="BV210" s="3"/>
      <c r="BW210" s="3"/>
      <c r="CA210" s="31" t="str">
        <f t="shared" si="115"/>
        <v/>
      </c>
      <c r="CB210" s="31" t="str">
        <f t="shared" si="108"/>
        <v/>
      </c>
      <c r="CC210" s="31" t="str">
        <f t="shared" si="116"/>
        <v/>
      </c>
      <c r="CD210" s="31"/>
      <c r="CE210" s="31"/>
      <c r="CF210" s="31"/>
      <c r="CG210" s="32">
        <f t="shared" si="117"/>
        <v>0</v>
      </c>
      <c r="CH210" s="32">
        <f t="shared" si="111"/>
        <v>0</v>
      </c>
      <c r="CI210" s="32">
        <f t="shared" si="118"/>
        <v>0</v>
      </c>
      <c r="CJ210" s="32"/>
      <c r="CK210" s="32"/>
      <c r="CL210" s="32"/>
    </row>
    <row r="211" spans="1:90" ht="16.149999999999999" customHeight="1" x14ac:dyDescent="0.2">
      <c r="A211" s="859" t="s">
        <v>214</v>
      </c>
      <c r="B211" s="913" t="s">
        <v>205</v>
      </c>
      <c r="C211" s="913"/>
      <c r="D211" s="383">
        <f t="shared" si="119"/>
        <v>25</v>
      </c>
      <c r="E211" s="497">
        <f t="shared" si="113"/>
        <v>12</v>
      </c>
      <c r="F211" s="498">
        <f t="shared" si="114"/>
        <v>13</v>
      </c>
      <c r="G211" s="499"/>
      <c r="H211" s="500"/>
      <c r="I211" s="501"/>
      <c r="J211" s="500"/>
      <c r="K211" s="501"/>
      <c r="L211" s="500"/>
      <c r="M211" s="449"/>
      <c r="N211" s="448"/>
      <c r="O211" s="449"/>
      <c r="P211" s="448"/>
      <c r="Q211" s="449"/>
      <c r="R211" s="448"/>
      <c r="S211" s="449">
        <v>2</v>
      </c>
      <c r="T211" s="448">
        <v>8</v>
      </c>
      <c r="U211" s="449">
        <v>10</v>
      </c>
      <c r="V211" s="450">
        <v>5</v>
      </c>
      <c r="W211" s="451">
        <v>4</v>
      </c>
      <c r="X211" s="452"/>
      <c r="Y211" s="452"/>
      <c r="Z211" s="452"/>
      <c r="AA211" s="225" t="str">
        <f t="shared" si="106"/>
        <v/>
      </c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8"/>
      <c r="BV211" s="3"/>
      <c r="BW211" s="3"/>
      <c r="CA211" s="31" t="str">
        <f t="shared" si="115"/>
        <v/>
      </c>
      <c r="CB211" s="31" t="str">
        <f t="shared" si="108"/>
        <v/>
      </c>
      <c r="CC211" s="31" t="str">
        <f t="shared" si="116"/>
        <v/>
      </c>
      <c r="CD211" s="31"/>
      <c r="CE211" s="31"/>
      <c r="CF211" s="31"/>
      <c r="CG211" s="32">
        <f t="shared" si="117"/>
        <v>0</v>
      </c>
      <c r="CH211" s="32">
        <f t="shared" si="111"/>
        <v>0</v>
      </c>
      <c r="CI211" s="32">
        <f t="shared" si="118"/>
        <v>0</v>
      </c>
      <c r="CJ211" s="32"/>
      <c r="CK211" s="32"/>
      <c r="CL211" s="32"/>
    </row>
    <row r="212" spans="1:90" ht="16.149999999999999" customHeight="1" x14ac:dyDescent="0.2">
      <c r="A212" s="860"/>
      <c r="B212" s="911" t="s">
        <v>206</v>
      </c>
      <c r="C212" s="911"/>
      <c r="D212" s="386">
        <f t="shared" si="119"/>
        <v>90</v>
      </c>
      <c r="E212" s="491">
        <f t="shared" si="113"/>
        <v>27</v>
      </c>
      <c r="F212" s="492">
        <f t="shared" si="114"/>
        <v>63</v>
      </c>
      <c r="G212" s="493"/>
      <c r="H212" s="472"/>
      <c r="I212" s="471"/>
      <c r="J212" s="472"/>
      <c r="K212" s="471"/>
      <c r="L212" s="472"/>
      <c r="M212" s="457"/>
      <c r="N212" s="456"/>
      <c r="O212" s="457"/>
      <c r="P212" s="456"/>
      <c r="Q212" s="457"/>
      <c r="R212" s="456"/>
      <c r="S212" s="457">
        <v>11</v>
      </c>
      <c r="T212" s="456">
        <v>47</v>
      </c>
      <c r="U212" s="457">
        <v>16</v>
      </c>
      <c r="V212" s="458">
        <v>16</v>
      </c>
      <c r="W212" s="459">
        <v>6</v>
      </c>
      <c r="X212" s="460"/>
      <c r="Y212" s="460"/>
      <c r="Z212" s="460"/>
      <c r="AA212" s="225" t="str">
        <f t="shared" si="106"/>
        <v/>
      </c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8"/>
      <c r="BV212" s="3"/>
      <c r="BW212" s="3"/>
      <c r="CA212" s="31" t="str">
        <f t="shared" si="115"/>
        <v/>
      </c>
      <c r="CB212" s="31" t="str">
        <f t="shared" si="108"/>
        <v/>
      </c>
      <c r="CC212" s="31" t="str">
        <f t="shared" si="116"/>
        <v/>
      </c>
      <c r="CD212" s="31"/>
      <c r="CE212" s="31"/>
      <c r="CF212" s="31"/>
      <c r="CG212" s="32">
        <f t="shared" si="117"/>
        <v>0</v>
      </c>
      <c r="CH212" s="32">
        <f t="shared" si="111"/>
        <v>0</v>
      </c>
      <c r="CI212" s="32">
        <f t="shared" si="118"/>
        <v>0</v>
      </c>
      <c r="CJ212" s="32"/>
      <c r="CK212" s="32"/>
      <c r="CL212" s="32"/>
    </row>
    <row r="213" spans="1:90" ht="16.149999999999999" customHeight="1" x14ac:dyDescent="0.2">
      <c r="A213" s="860"/>
      <c r="B213" s="911" t="s">
        <v>207</v>
      </c>
      <c r="C213" s="911"/>
      <c r="D213" s="386">
        <f t="shared" si="119"/>
        <v>24</v>
      </c>
      <c r="E213" s="491">
        <f t="shared" si="113"/>
        <v>12</v>
      </c>
      <c r="F213" s="492">
        <f t="shared" si="114"/>
        <v>12</v>
      </c>
      <c r="G213" s="493"/>
      <c r="H213" s="472"/>
      <c r="I213" s="471"/>
      <c r="J213" s="472"/>
      <c r="K213" s="471"/>
      <c r="L213" s="472"/>
      <c r="M213" s="457"/>
      <c r="N213" s="456"/>
      <c r="O213" s="457"/>
      <c r="P213" s="456"/>
      <c r="Q213" s="457"/>
      <c r="R213" s="456"/>
      <c r="S213" s="457">
        <v>2</v>
      </c>
      <c r="T213" s="456">
        <v>8</v>
      </c>
      <c r="U213" s="457">
        <v>10</v>
      </c>
      <c r="V213" s="458">
        <v>4</v>
      </c>
      <c r="W213" s="459">
        <v>4</v>
      </c>
      <c r="X213" s="460"/>
      <c r="Y213" s="460"/>
      <c r="Z213" s="460"/>
      <c r="AA213" s="225" t="str">
        <f t="shared" si="106"/>
        <v/>
      </c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8"/>
      <c r="BV213" s="3"/>
      <c r="BW213" s="3"/>
      <c r="CA213" s="31" t="str">
        <f t="shared" si="115"/>
        <v/>
      </c>
      <c r="CB213" s="31" t="str">
        <f t="shared" si="108"/>
        <v/>
      </c>
      <c r="CC213" s="31" t="str">
        <f t="shared" si="116"/>
        <v/>
      </c>
      <c r="CD213" s="31"/>
      <c r="CE213" s="31"/>
      <c r="CF213" s="31"/>
      <c r="CG213" s="32">
        <f t="shared" si="117"/>
        <v>0</v>
      </c>
      <c r="CH213" s="32">
        <f t="shared" si="111"/>
        <v>0</v>
      </c>
      <c r="CI213" s="32">
        <f t="shared" si="118"/>
        <v>0</v>
      </c>
      <c r="CJ213" s="32"/>
      <c r="CK213" s="32"/>
      <c r="CL213" s="32"/>
    </row>
    <row r="214" spans="1:90" ht="16.149999999999999" customHeight="1" x14ac:dyDescent="0.2">
      <c r="A214" s="861"/>
      <c r="B214" s="912" t="s">
        <v>208</v>
      </c>
      <c r="C214" s="912"/>
      <c r="D214" s="461">
        <f t="shared" si="119"/>
        <v>30</v>
      </c>
      <c r="E214" s="494">
        <f t="shared" si="113"/>
        <v>7</v>
      </c>
      <c r="F214" s="495">
        <f t="shared" si="114"/>
        <v>23</v>
      </c>
      <c r="G214" s="496"/>
      <c r="H214" s="477"/>
      <c r="I214" s="476"/>
      <c r="J214" s="477"/>
      <c r="K214" s="476"/>
      <c r="L214" s="477"/>
      <c r="M214" s="440"/>
      <c r="N214" s="439"/>
      <c r="O214" s="440"/>
      <c r="P214" s="439"/>
      <c r="Q214" s="440"/>
      <c r="R214" s="439"/>
      <c r="S214" s="440">
        <v>5</v>
      </c>
      <c r="T214" s="439">
        <v>15</v>
      </c>
      <c r="U214" s="440">
        <v>2</v>
      </c>
      <c r="V214" s="441">
        <v>8</v>
      </c>
      <c r="W214" s="442">
        <v>7</v>
      </c>
      <c r="X214" s="443"/>
      <c r="Y214" s="443"/>
      <c r="Z214" s="443"/>
      <c r="AA214" s="225" t="str">
        <f t="shared" si="106"/>
        <v/>
      </c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8"/>
      <c r="BV214" s="3"/>
      <c r="BW214" s="3"/>
      <c r="CA214" s="31" t="str">
        <f t="shared" si="115"/>
        <v/>
      </c>
      <c r="CB214" s="31" t="str">
        <f t="shared" si="108"/>
        <v/>
      </c>
      <c r="CC214" s="31" t="str">
        <f t="shared" si="116"/>
        <v/>
      </c>
      <c r="CD214" s="31"/>
      <c r="CE214" s="31"/>
      <c r="CF214" s="31"/>
      <c r="CG214" s="32">
        <f t="shared" si="117"/>
        <v>0</v>
      </c>
      <c r="CH214" s="32">
        <f t="shared" si="111"/>
        <v>0</v>
      </c>
      <c r="CI214" s="32">
        <f t="shared" si="118"/>
        <v>0</v>
      </c>
      <c r="CJ214" s="32"/>
      <c r="CK214" s="32"/>
      <c r="CL214" s="32"/>
    </row>
    <row r="215" spans="1:90" ht="16.149999999999999" customHeight="1" x14ac:dyDescent="0.2">
      <c r="A215" s="859" t="s">
        <v>88</v>
      </c>
      <c r="B215" s="913" t="s">
        <v>205</v>
      </c>
      <c r="C215" s="913"/>
      <c r="D215" s="383">
        <f t="shared" si="119"/>
        <v>0</v>
      </c>
      <c r="E215" s="445">
        <f t="shared" si="113"/>
        <v>0</v>
      </c>
      <c r="F215" s="446">
        <f t="shared" si="114"/>
        <v>0</v>
      </c>
      <c r="G215" s="447"/>
      <c r="H215" s="448"/>
      <c r="I215" s="449"/>
      <c r="J215" s="448"/>
      <c r="K215" s="449"/>
      <c r="L215" s="448"/>
      <c r="M215" s="449"/>
      <c r="N215" s="448"/>
      <c r="O215" s="449"/>
      <c r="P215" s="448"/>
      <c r="Q215" s="449"/>
      <c r="R215" s="448"/>
      <c r="S215" s="449"/>
      <c r="T215" s="448"/>
      <c r="U215" s="449"/>
      <c r="V215" s="450"/>
      <c r="W215" s="451"/>
      <c r="X215" s="452"/>
      <c r="Y215" s="452"/>
      <c r="Z215" s="452"/>
      <c r="AA215" s="225" t="str">
        <f t="shared" si="106"/>
        <v/>
      </c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8"/>
      <c r="BV215" s="3"/>
      <c r="BW215" s="3"/>
      <c r="CA215" s="31" t="str">
        <f t="shared" si="115"/>
        <v/>
      </c>
      <c r="CB215" s="31" t="str">
        <f t="shared" si="108"/>
        <v/>
      </c>
      <c r="CC215" s="31" t="str">
        <f t="shared" si="116"/>
        <v/>
      </c>
      <c r="CD215" s="31"/>
      <c r="CE215" s="31"/>
      <c r="CF215" s="31"/>
      <c r="CG215" s="32">
        <f t="shared" si="117"/>
        <v>0</v>
      </c>
      <c r="CH215" s="32">
        <f t="shared" si="111"/>
        <v>0</v>
      </c>
      <c r="CI215" s="32">
        <f t="shared" si="118"/>
        <v>0</v>
      </c>
      <c r="CJ215" s="32"/>
      <c r="CK215" s="32"/>
      <c r="CL215" s="32"/>
    </row>
    <row r="216" spans="1:90" ht="16.149999999999999" customHeight="1" x14ac:dyDescent="0.2">
      <c r="A216" s="860"/>
      <c r="B216" s="911" t="s">
        <v>206</v>
      </c>
      <c r="C216" s="911"/>
      <c r="D216" s="386">
        <f t="shared" si="119"/>
        <v>0</v>
      </c>
      <c r="E216" s="453">
        <f t="shared" si="113"/>
        <v>0</v>
      </c>
      <c r="F216" s="454">
        <f t="shared" si="114"/>
        <v>0</v>
      </c>
      <c r="G216" s="455"/>
      <c r="H216" s="456"/>
      <c r="I216" s="457"/>
      <c r="J216" s="456"/>
      <c r="K216" s="457"/>
      <c r="L216" s="456"/>
      <c r="M216" s="457"/>
      <c r="N216" s="456"/>
      <c r="O216" s="457"/>
      <c r="P216" s="456"/>
      <c r="Q216" s="457"/>
      <c r="R216" s="456"/>
      <c r="S216" s="457"/>
      <c r="T216" s="456"/>
      <c r="U216" s="457"/>
      <c r="V216" s="458"/>
      <c r="W216" s="459"/>
      <c r="X216" s="460"/>
      <c r="Y216" s="460"/>
      <c r="Z216" s="460"/>
      <c r="AA216" s="225" t="str">
        <f t="shared" si="106"/>
        <v/>
      </c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8"/>
      <c r="BV216" s="3"/>
      <c r="BW216" s="3"/>
      <c r="CA216" s="31" t="str">
        <f t="shared" si="115"/>
        <v/>
      </c>
      <c r="CB216" s="31" t="str">
        <f t="shared" si="108"/>
        <v/>
      </c>
      <c r="CC216" s="31" t="str">
        <f t="shared" si="116"/>
        <v/>
      </c>
      <c r="CD216" s="31"/>
      <c r="CE216" s="31"/>
      <c r="CF216" s="31"/>
      <c r="CG216" s="32">
        <f t="shared" si="117"/>
        <v>0</v>
      </c>
      <c r="CH216" s="32">
        <f t="shared" si="111"/>
        <v>0</v>
      </c>
      <c r="CI216" s="32">
        <f t="shared" si="118"/>
        <v>0</v>
      </c>
      <c r="CJ216" s="32"/>
      <c r="CK216" s="32"/>
      <c r="CL216" s="32"/>
    </row>
    <row r="217" spans="1:90" ht="16.149999999999999" customHeight="1" x14ac:dyDescent="0.2">
      <c r="A217" s="860"/>
      <c r="B217" s="911" t="s">
        <v>207</v>
      </c>
      <c r="C217" s="911"/>
      <c r="D217" s="386">
        <f t="shared" si="119"/>
        <v>0</v>
      </c>
      <c r="E217" s="453">
        <f t="shared" si="113"/>
        <v>0</v>
      </c>
      <c r="F217" s="454">
        <f t="shared" si="114"/>
        <v>0</v>
      </c>
      <c r="G217" s="455"/>
      <c r="H217" s="456"/>
      <c r="I217" s="457"/>
      <c r="J217" s="456"/>
      <c r="K217" s="457"/>
      <c r="L217" s="456"/>
      <c r="M217" s="457"/>
      <c r="N217" s="456"/>
      <c r="O217" s="457"/>
      <c r="P217" s="456"/>
      <c r="Q217" s="457"/>
      <c r="R217" s="456"/>
      <c r="S217" s="457"/>
      <c r="T217" s="456"/>
      <c r="U217" s="457"/>
      <c r="V217" s="458"/>
      <c r="W217" s="459"/>
      <c r="X217" s="460"/>
      <c r="Y217" s="460"/>
      <c r="Z217" s="460"/>
      <c r="AA217" s="225" t="str">
        <f t="shared" si="106"/>
        <v/>
      </c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8"/>
      <c r="BV217" s="3"/>
      <c r="BW217" s="3"/>
      <c r="CA217" s="31" t="str">
        <f t="shared" si="115"/>
        <v/>
      </c>
      <c r="CB217" s="31" t="str">
        <f t="shared" si="108"/>
        <v/>
      </c>
      <c r="CC217" s="31" t="str">
        <f t="shared" si="116"/>
        <v/>
      </c>
      <c r="CD217" s="31"/>
      <c r="CE217" s="31"/>
      <c r="CF217" s="31"/>
      <c r="CG217" s="32">
        <f t="shared" si="117"/>
        <v>0</v>
      </c>
      <c r="CH217" s="32">
        <f t="shared" si="111"/>
        <v>0</v>
      </c>
      <c r="CI217" s="32">
        <f t="shared" si="118"/>
        <v>0</v>
      </c>
      <c r="CJ217" s="32"/>
      <c r="CK217" s="32"/>
      <c r="CL217" s="32"/>
    </row>
    <row r="218" spans="1:90" ht="16.149999999999999" customHeight="1" x14ac:dyDescent="0.2">
      <c r="A218" s="861"/>
      <c r="B218" s="912" t="s">
        <v>208</v>
      </c>
      <c r="C218" s="912"/>
      <c r="D218" s="461">
        <f t="shared" si="119"/>
        <v>0</v>
      </c>
      <c r="E218" s="462">
        <f t="shared" si="113"/>
        <v>0</v>
      </c>
      <c r="F218" s="463">
        <f t="shared" si="114"/>
        <v>0</v>
      </c>
      <c r="G218" s="438"/>
      <c r="H218" s="439"/>
      <c r="I218" s="440"/>
      <c r="J218" s="439"/>
      <c r="K218" s="440"/>
      <c r="L218" s="439"/>
      <c r="M218" s="440"/>
      <c r="N218" s="439"/>
      <c r="O218" s="440"/>
      <c r="P218" s="439"/>
      <c r="Q218" s="440"/>
      <c r="R218" s="439"/>
      <c r="S218" s="440"/>
      <c r="T218" s="439"/>
      <c r="U218" s="440"/>
      <c r="V218" s="441"/>
      <c r="W218" s="442"/>
      <c r="X218" s="443"/>
      <c r="Y218" s="443"/>
      <c r="Z218" s="443"/>
      <c r="AA218" s="225" t="str">
        <f t="shared" si="106"/>
        <v/>
      </c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8"/>
      <c r="BV218" s="3"/>
      <c r="BW218" s="3"/>
      <c r="CA218" s="31" t="str">
        <f t="shared" si="115"/>
        <v/>
      </c>
      <c r="CB218" s="31" t="str">
        <f t="shared" si="108"/>
        <v/>
      </c>
      <c r="CC218" s="31" t="str">
        <f t="shared" si="116"/>
        <v/>
      </c>
      <c r="CD218" s="31"/>
      <c r="CE218" s="31"/>
      <c r="CF218" s="31"/>
      <c r="CG218" s="32">
        <f t="shared" si="117"/>
        <v>0</v>
      </c>
      <c r="CH218" s="32">
        <f t="shared" si="111"/>
        <v>0</v>
      </c>
      <c r="CI218" s="32">
        <f t="shared" si="118"/>
        <v>0</v>
      </c>
      <c r="CJ218" s="32"/>
      <c r="CK218" s="32"/>
      <c r="CL218" s="32"/>
    </row>
    <row r="219" spans="1:90" ht="16.149999999999999" customHeight="1" x14ac:dyDescent="0.2">
      <c r="A219" s="859" t="s">
        <v>87</v>
      </c>
      <c r="B219" s="913" t="s">
        <v>205</v>
      </c>
      <c r="C219" s="913"/>
      <c r="D219" s="383">
        <f t="shared" si="119"/>
        <v>0</v>
      </c>
      <c r="E219" s="445">
        <f t="shared" si="113"/>
        <v>0</v>
      </c>
      <c r="F219" s="446">
        <f t="shared" si="114"/>
        <v>0</v>
      </c>
      <c r="G219" s="447"/>
      <c r="H219" s="448"/>
      <c r="I219" s="449"/>
      <c r="J219" s="448"/>
      <c r="K219" s="449"/>
      <c r="L219" s="448"/>
      <c r="M219" s="449"/>
      <c r="N219" s="448"/>
      <c r="O219" s="449"/>
      <c r="P219" s="448"/>
      <c r="Q219" s="449"/>
      <c r="R219" s="448"/>
      <c r="S219" s="449"/>
      <c r="T219" s="448"/>
      <c r="U219" s="449"/>
      <c r="V219" s="450"/>
      <c r="W219" s="451"/>
      <c r="X219" s="452"/>
      <c r="Y219" s="452"/>
      <c r="Z219" s="452"/>
      <c r="AA219" s="225" t="str">
        <f t="shared" si="106"/>
        <v/>
      </c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8"/>
      <c r="BV219" s="3"/>
      <c r="BW219" s="3"/>
      <c r="CA219" s="31" t="str">
        <f t="shared" si="115"/>
        <v/>
      </c>
      <c r="CB219" s="31" t="str">
        <f t="shared" si="108"/>
        <v/>
      </c>
      <c r="CC219" s="31" t="str">
        <f t="shared" si="116"/>
        <v/>
      </c>
      <c r="CD219" s="31"/>
      <c r="CE219" s="31"/>
      <c r="CF219" s="31"/>
      <c r="CG219" s="32">
        <f t="shared" si="117"/>
        <v>0</v>
      </c>
      <c r="CH219" s="32">
        <f t="shared" si="111"/>
        <v>0</v>
      </c>
      <c r="CI219" s="32">
        <f t="shared" si="118"/>
        <v>0</v>
      </c>
      <c r="CJ219" s="32"/>
      <c r="CK219" s="32"/>
      <c r="CL219" s="32"/>
    </row>
    <row r="220" spans="1:90" ht="16.149999999999999" customHeight="1" x14ac:dyDescent="0.2">
      <c r="A220" s="860"/>
      <c r="B220" s="911" t="s">
        <v>206</v>
      </c>
      <c r="C220" s="911"/>
      <c r="D220" s="386">
        <f t="shared" si="119"/>
        <v>0</v>
      </c>
      <c r="E220" s="453">
        <f t="shared" si="113"/>
        <v>0</v>
      </c>
      <c r="F220" s="454">
        <f t="shared" si="114"/>
        <v>0</v>
      </c>
      <c r="G220" s="455"/>
      <c r="H220" s="456"/>
      <c r="I220" s="457"/>
      <c r="J220" s="456"/>
      <c r="K220" s="457"/>
      <c r="L220" s="456"/>
      <c r="M220" s="457"/>
      <c r="N220" s="456"/>
      <c r="O220" s="457"/>
      <c r="P220" s="456"/>
      <c r="Q220" s="457"/>
      <c r="R220" s="456"/>
      <c r="S220" s="457"/>
      <c r="T220" s="456"/>
      <c r="U220" s="457"/>
      <c r="V220" s="458"/>
      <c r="W220" s="459"/>
      <c r="X220" s="460"/>
      <c r="Y220" s="460"/>
      <c r="Z220" s="460"/>
      <c r="AA220" s="225" t="str">
        <f t="shared" si="106"/>
        <v/>
      </c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8"/>
      <c r="BV220" s="3"/>
      <c r="BW220" s="3"/>
      <c r="CA220" s="31" t="str">
        <f t="shared" si="115"/>
        <v/>
      </c>
      <c r="CB220" s="31" t="str">
        <f t="shared" si="108"/>
        <v/>
      </c>
      <c r="CC220" s="31" t="str">
        <f t="shared" si="116"/>
        <v/>
      </c>
      <c r="CD220" s="31"/>
      <c r="CE220" s="31"/>
      <c r="CF220" s="31"/>
      <c r="CG220" s="32">
        <f t="shared" si="117"/>
        <v>0</v>
      </c>
      <c r="CH220" s="32">
        <f t="shared" si="111"/>
        <v>0</v>
      </c>
      <c r="CI220" s="32">
        <f t="shared" si="118"/>
        <v>0</v>
      </c>
      <c r="CJ220" s="32"/>
      <c r="CK220" s="32"/>
      <c r="CL220" s="32"/>
    </row>
    <row r="221" spans="1:90" ht="16.149999999999999" customHeight="1" x14ac:dyDescent="0.2">
      <c r="A221" s="860"/>
      <c r="B221" s="911" t="s">
        <v>207</v>
      </c>
      <c r="C221" s="911"/>
      <c r="D221" s="386">
        <f t="shared" si="119"/>
        <v>0</v>
      </c>
      <c r="E221" s="453">
        <f t="shared" si="113"/>
        <v>0</v>
      </c>
      <c r="F221" s="454">
        <f t="shared" si="114"/>
        <v>0</v>
      </c>
      <c r="G221" s="455"/>
      <c r="H221" s="456"/>
      <c r="I221" s="457"/>
      <c r="J221" s="456"/>
      <c r="K221" s="457"/>
      <c r="L221" s="456"/>
      <c r="M221" s="457"/>
      <c r="N221" s="456"/>
      <c r="O221" s="457"/>
      <c r="P221" s="456"/>
      <c r="Q221" s="457"/>
      <c r="R221" s="456"/>
      <c r="S221" s="457"/>
      <c r="T221" s="456"/>
      <c r="U221" s="457"/>
      <c r="V221" s="458"/>
      <c r="W221" s="459"/>
      <c r="X221" s="460"/>
      <c r="Y221" s="460"/>
      <c r="Z221" s="460"/>
      <c r="AA221" s="225" t="str">
        <f t="shared" si="106"/>
        <v/>
      </c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8"/>
      <c r="BV221" s="3"/>
      <c r="BW221" s="3"/>
      <c r="CA221" s="31" t="str">
        <f t="shared" si="115"/>
        <v/>
      </c>
      <c r="CB221" s="31" t="str">
        <f t="shared" si="108"/>
        <v/>
      </c>
      <c r="CC221" s="31" t="str">
        <f t="shared" si="116"/>
        <v/>
      </c>
      <c r="CD221" s="31"/>
      <c r="CE221" s="31"/>
      <c r="CF221" s="31"/>
      <c r="CG221" s="32">
        <f t="shared" si="117"/>
        <v>0</v>
      </c>
      <c r="CH221" s="32">
        <f t="shared" si="111"/>
        <v>0</v>
      </c>
      <c r="CI221" s="32">
        <f t="shared" si="118"/>
        <v>0</v>
      </c>
      <c r="CJ221" s="32"/>
      <c r="CK221" s="32"/>
      <c r="CL221" s="32"/>
    </row>
    <row r="222" spans="1:90" ht="16.149999999999999" customHeight="1" x14ac:dyDescent="0.2">
      <c r="A222" s="861"/>
      <c r="B222" s="912" t="s">
        <v>208</v>
      </c>
      <c r="C222" s="912"/>
      <c r="D222" s="461">
        <f t="shared" si="119"/>
        <v>0</v>
      </c>
      <c r="E222" s="462">
        <f t="shared" si="113"/>
        <v>0</v>
      </c>
      <c r="F222" s="463">
        <f t="shared" si="114"/>
        <v>0</v>
      </c>
      <c r="G222" s="438"/>
      <c r="H222" s="439"/>
      <c r="I222" s="440"/>
      <c r="J222" s="439"/>
      <c r="K222" s="440"/>
      <c r="L222" s="439"/>
      <c r="M222" s="440"/>
      <c r="N222" s="439"/>
      <c r="O222" s="440"/>
      <c r="P222" s="439"/>
      <c r="Q222" s="440"/>
      <c r="R222" s="439"/>
      <c r="S222" s="440"/>
      <c r="T222" s="439"/>
      <c r="U222" s="440"/>
      <c r="V222" s="441"/>
      <c r="W222" s="442"/>
      <c r="X222" s="443"/>
      <c r="Y222" s="443"/>
      <c r="Z222" s="443"/>
      <c r="AA222" s="225" t="str">
        <f t="shared" si="106"/>
        <v/>
      </c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8"/>
      <c r="BV222" s="3"/>
      <c r="BW222" s="3"/>
      <c r="CA222" s="31" t="str">
        <f t="shared" si="115"/>
        <v/>
      </c>
      <c r="CB222" s="31" t="str">
        <f t="shared" si="108"/>
        <v/>
      </c>
      <c r="CC222" s="31" t="str">
        <f t="shared" si="116"/>
        <v/>
      </c>
      <c r="CD222" s="31"/>
      <c r="CE222" s="31"/>
      <c r="CF222" s="31"/>
      <c r="CG222" s="32">
        <f t="shared" si="117"/>
        <v>0</v>
      </c>
      <c r="CH222" s="32">
        <f t="shared" si="111"/>
        <v>0</v>
      </c>
      <c r="CI222" s="32">
        <f t="shared" si="118"/>
        <v>0</v>
      </c>
      <c r="CJ222" s="32"/>
      <c r="CK222" s="32"/>
      <c r="CL222" s="32"/>
    </row>
    <row r="223" spans="1:90" ht="16.149999999999999" customHeight="1" x14ac:dyDescent="0.2">
      <c r="A223" s="903" t="s">
        <v>89</v>
      </c>
      <c r="B223" s="905" t="s">
        <v>205</v>
      </c>
      <c r="C223" s="906"/>
      <c r="D223" s="502">
        <f t="shared" si="119"/>
        <v>0</v>
      </c>
      <c r="E223" s="503">
        <f t="shared" si="113"/>
        <v>0</v>
      </c>
      <c r="F223" s="504">
        <f t="shared" si="114"/>
        <v>0</v>
      </c>
      <c r="G223" s="505"/>
      <c r="H223" s="506"/>
      <c r="I223" s="507"/>
      <c r="J223" s="506"/>
      <c r="K223" s="507"/>
      <c r="L223" s="506"/>
      <c r="M223" s="507"/>
      <c r="N223" s="506"/>
      <c r="O223" s="507"/>
      <c r="P223" s="506"/>
      <c r="Q223" s="507"/>
      <c r="R223" s="506"/>
      <c r="S223" s="507"/>
      <c r="T223" s="506"/>
      <c r="U223" s="507"/>
      <c r="V223" s="508"/>
      <c r="W223" s="509"/>
      <c r="X223" s="510"/>
      <c r="Y223" s="510"/>
      <c r="Z223" s="452"/>
      <c r="AA223" s="225" t="str">
        <f t="shared" si="106"/>
        <v/>
      </c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8"/>
      <c r="BV223" s="3"/>
      <c r="BW223" s="3"/>
      <c r="CA223" s="31" t="str">
        <f t="shared" si="115"/>
        <v/>
      </c>
      <c r="CB223" s="31" t="str">
        <f t="shared" si="108"/>
        <v/>
      </c>
      <c r="CC223" s="31" t="str">
        <f t="shared" si="116"/>
        <v/>
      </c>
      <c r="CD223" s="31"/>
      <c r="CE223" s="31"/>
      <c r="CF223" s="31"/>
      <c r="CG223" s="32">
        <f t="shared" si="117"/>
        <v>0</v>
      </c>
      <c r="CH223" s="32">
        <f t="shared" si="111"/>
        <v>0</v>
      </c>
      <c r="CI223" s="32">
        <f t="shared" si="118"/>
        <v>0</v>
      </c>
      <c r="CJ223" s="32"/>
      <c r="CK223" s="32"/>
      <c r="CL223" s="32"/>
    </row>
    <row r="224" spans="1:90" ht="16.149999999999999" customHeight="1" x14ac:dyDescent="0.2">
      <c r="A224" s="904"/>
      <c r="B224" s="905" t="s">
        <v>206</v>
      </c>
      <c r="C224" s="906"/>
      <c r="D224" s="511">
        <f t="shared" si="119"/>
        <v>0</v>
      </c>
      <c r="E224" s="503">
        <f t="shared" si="113"/>
        <v>0</v>
      </c>
      <c r="F224" s="512">
        <f t="shared" si="114"/>
        <v>0</v>
      </c>
      <c r="G224" s="513"/>
      <c r="H224" s="514"/>
      <c r="I224" s="515"/>
      <c r="J224" s="514"/>
      <c r="K224" s="515"/>
      <c r="L224" s="514"/>
      <c r="M224" s="515"/>
      <c r="N224" s="514"/>
      <c r="O224" s="515"/>
      <c r="P224" s="514"/>
      <c r="Q224" s="515"/>
      <c r="R224" s="514"/>
      <c r="S224" s="515"/>
      <c r="T224" s="514"/>
      <c r="U224" s="515"/>
      <c r="V224" s="508"/>
      <c r="W224" s="516"/>
      <c r="X224" s="510"/>
      <c r="Y224" s="510"/>
      <c r="Z224" s="460"/>
      <c r="AA224" s="225" t="str">
        <f t="shared" si="106"/>
        <v/>
      </c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8"/>
      <c r="BV224" s="3"/>
      <c r="BW224" s="3"/>
      <c r="CA224" s="31" t="str">
        <f t="shared" si="115"/>
        <v/>
      </c>
      <c r="CB224" s="31" t="str">
        <f t="shared" si="108"/>
        <v/>
      </c>
      <c r="CC224" s="31" t="str">
        <f t="shared" si="116"/>
        <v/>
      </c>
      <c r="CD224" s="31"/>
      <c r="CE224" s="31"/>
      <c r="CF224" s="31"/>
      <c r="CG224" s="32">
        <f t="shared" si="117"/>
        <v>0</v>
      </c>
      <c r="CH224" s="32">
        <f t="shared" si="111"/>
        <v>0</v>
      </c>
      <c r="CI224" s="32">
        <f t="shared" si="118"/>
        <v>0</v>
      </c>
      <c r="CJ224" s="32"/>
      <c r="CK224" s="32"/>
      <c r="CL224" s="32"/>
    </row>
    <row r="225" spans="1:90" ht="16.149999999999999" customHeight="1" x14ac:dyDescent="0.2">
      <c r="A225" s="904"/>
      <c r="B225" s="905" t="s">
        <v>207</v>
      </c>
      <c r="C225" s="906"/>
      <c r="D225" s="511">
        <f t="shared" si="119"/>
        <v>0</v>
      </c>
      <c r="E225" s="503">
        <f t="shared" si="113"/>
        <v>0</v>
      </c>
      <c r="F225" s="512">
        <f t="shared" si="114"/>
        <v>0</v>
      </c>
      <c r="G225" s="513"/>
      <c r="H225" s="514"/>
      <c r="I225" s="515"/>
      <c r="J225" s="514"/>
      <c r="K225" s="515"/>
      <c r="L225" s="514"/>
      <c r="M225" s="515"/>
      <c r="N225" s="514"/>
      <c r="O225" s="515"/>
      <c r="P225" s="514"/>
      <c r="Q225" s="515"/>
      <c r="R225" s="514"/>
      <c r="S225" s="515"/>
      <c r="T225" s="514"/>
      <c r="U225" s="515"/>
      <c r="V225" s="508"/>
      <c r="W225" s="516"/>
      <c r="X225" s="510"/>
      <c r="Y225" s="510"/>
      <c r="Z225" s="460"/>
      <c r="AA225" s="225" t="str">
        <f t="shared" si="106"/>
        <v/>
      </c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8"/>
      <c r="BV225" s="3"/>
      <c r="BW225" s="3"/>
      <c r="CA225" s="31" t="str">
        <f>IF(CG225=1,"* El número de pacientes de 60 años NO DEBE Ser mayor a lo registrado en el grupo Etario 20-64 años. ","")</f>
        <v/>
      </c>
      <c r="CB225" s="31" t="str">
        <f>IF(CH225=1,"* La consulta pertinente NO DEBE ser mayor al Total registrado. ","")</f>
        <v/>
      </c>
      <c r="CC225" s="31" t="str">
        <f>IF(AND(D225&lt;&gt;0,W225=""),"* Recuerde que las Embarazadas deben ser incluídas en el ingreso por rango Etario (Digite CEROS si no tiene). ",IF(F225&lt;W225,"* Las Embarazadas NO DEBEN ser mayor al total de Mujeres. ",""))</f>
        <v/>
      </c>
      <c r="CD225" s="31"/>
      <c r="CE225" s="31"/>
      <c r="CF225" s="31"/>
      <c r="CG225" s="32">
        <f>IF((S225+T225)&lt;X225,1,0)</f>
        <v>0</v>
      </c>
      <c r="CH225" s="32">
        <f>IF(D225&lt;Y225,1,0)</f>
        <v>0</v>
      </c>
      <c r="CI225" s="32">
        <f>IF(AND(D225&lt;&gt;0,W225=""),1,IF(F225&lt;W225,1,0))</f>
        <v>0</v>
      </c>
      <c r="CJ225" s="32"/>
      <c r="CK225" s="32"/>
      <c r="CL225" s="32"/>
    </row>
    <row r="226" spans="1:90" ht="16.149999999999999" customHeight="1" thickBot="1" x14ac:dyDescent="0.25">
      <c r="A226" s="904"/>
      <c r="B226" s="905" t="s">
        <v>208</v>
      </c>
      <c r="C226" s="906"/>
      <c r="D226" s="517">
        <f t="shared" si="119"/>
        <v>0</v>
      </c>
      <c r="E226" s="518">
        <f t="shared" si="113"/>
        <v>0</v>
      </c>
      <c r="F226" s="519">
        <f t="shared" si="114"/>
        <v>0</v>
      </c>
      <c r="G226" s="520"/>
      <c r="H226" s="521"/>
      <c r="I226" s="522"/>
      <c r="J226" s="521"/>
      <c r="K226" s="522"/>
      <c r="L226" s="521"/>
      <c r="M226" s="522"/>
      <c r="N226" s="521"/>
      <c r="O226" s="522"/>
      <c r="P226" s="521"/>
      <c r="Q226" s="522"/>
      <c r="R226" s="521"/>
      <c r="S226" s="522"/>
      <c r="T226" s="521"/>
      <c r="U226" s="520"/>
      <c r="V226" s="523"/>
      <c r="W226" s="524"/>
      <c r="X226" s="525"/>
      <c r="Y226" s="525"/>
      <c r="Z226" s="526"/>
      <c r="AA226" s="225" t="str">
        <f t="shared" si="106"/>
        <v/>
      </c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8"/>
      <c r="BV226" s="3"/>
      <c r="BW226" s="3"/>
      <c r="CA226" s="31" t="str">
        <f t="shared" ref="CA226" si="120">IF(CG226=1,"* El número de pacientes de 60 años NO DEBE Ser mayor a lo registrado en el grupo Etario 20-64 años. ","")</f>
        <v/>
      </c>
      <c r="CB226" s="31" t="str">
        <f t="shared" ref="CB226" si="121">IF(CH226=1,"* La consulta pertinente NO DEBE ser mayor al Total registrado. ","")</f>
        <v/>
      </c>
      <c r="CC226" s="31" t="str">
        <f t="shared" ref="CC226" si="122">IF(AND(D226&lt;&gt;0,W226=""),"* Recuerde que las Embarazadas deben ser incluídas en el ingreso por rango Etario (Digite CEROS si no tiene). ",IF(F226&lt;W226,"* Las Embarazadas NO DEBEN ser mayor al total de Mujeres. ",""))</f>
        <v/>
      </c>
      <c r="CD226" s="31"/>
      <c r="CE226" s="31"/>
      <c r="CF226" s="31"/>
      <c r="CG226" s="32">
        <f t="shared" ref="CG226" si="123">IF((S226+T226)&lt;X226,1,0)</f>
        <v>0</v>
      </c>
      <c r="CH226" s="32">
        <f t="shared" ref="CH226" si="124">IF(D226&lt;Y226,1,0)</f>
        <v>0</v>
      </c>
      <c r="CI226" s="32">
        <f t="shared" ref="CI226" si="125">IF(AND(D226&lt;&gt;0,W226=""),1,IF(F226&lt;W226,1,0))</f>
        <v>0</v>
      </c>
      <c r="CJ226" s="32"/>
      <c r="CK226" s="32"/>
      <c r="CL226" s="32"/>
    </row>
    <row r="227" spans="1:90" ht="16.149999999999999" customHeight="1" thickTop="1" x14ac:dyDescent="0.2">
      <c r="A227" s="907" t="s">
        <v>4</v>
      </c>
      <c r="B227" s="910" t="s">
        <v>205</v>
      </c>
      <c r="C227" s="910"/>
      <c r="D227" s="527">
        <f>SUM(E227+F227)</f>
        <v>304</v>
      </c>
      <c r="E227" s="528">
        <f t="shared" si="113"/>
        <v>114</v>
      </c>
      <c r="F227" s="529">
        <f t="shared" si="113"/>
        <v>190</v>
      </c>
      <c r="G227" s="530">
        <f t="shared" ref="G227:L230" si="126">SUM(G179+G183+G187+G191+G195+G199+G203+G215+G219+G223)</f>
        <v>6</v>
      </c>
      <c r="H227" s="529">
        <f t="shared" si="126"/>
        <v>7</v>
      </c>
      <c r="I227" s="530">
        <f t="shared" si="126"/>
        <v>2</v>
      </c>
      <c r="J227" s="529">
        <f t="shared" si="126"/>
        <v>3</v>
      </c>
      <c r="K227" s="530">
        <f t="shared" si="126"/>
        <v>5</v>
      </c>
      <c r="L227" s="529">
        <f t="shared" si="126"/>
        <v>1</v>
      </c>
      <c r="M227" s="530">
        <f>SUM(M179+M183+M187+M191+M195+M199+M203+M207+M211+M215+M219+M223)</f>
        <v>2</v>
      </c>
      <c r="N227" s="529">
        <f t="shared" ref="N227:R227" si="127">SUM(N179+N183+N187+N191+N195+N199+N203+N207+N211+N215+N219+N223)</f>
        <v>4</v>
      </c>
      <c r="O227" s="530">
        <f t="shared" si="127"/>
        <v>23</v>
      </c>
      <c r="P227" s="529">
        <f t="shared" si="127"/>
        <v>17</v>
      </c>
      <c r="Q227" s="530">
        <f t="shared" si="127"/>
        <v>20</v>
      </c>
      <c r="R227" s="529">
        <f t="shared" si="127"/>
        <v>22</v>
      </c>
      <c r="S227" s="530">
        <f t="shared" ref="S227:V230" si="128">SUM(S179+S183+S187+S195+S199+S203+S207+S211+S215+S219+S223)</f>
        <v>38</v>
      </c>
      <c r="T227" s="529">
        <f t="shared" si="128"/>
        <v>110</v>
      </c>
      <c r="U227" s="530">
        <f t="shared" si="128"/>
        <v>18</v>
      </c>
      <c r="V227" s="531">
        <f t="shared" si="128"/>
        <v>26</v>
      </c>
      <c r="W227" s="530">
        <f t="shared" ref="W227:X230" si="129">SUM(W179+W183+W187+W195+W203+W207+W211+W215+W219+W223)</f>
        <v>9</v>
      </c>
      <c r="X227" s="532">
        <f t="shared" si="129"/>
        <v>3</v>
      </c>
      <c r="Y227" s="532">
        <f t="shared" ref="Y227:Z230" si="130">SUM(Y179+Y183+Y187+Y195+Y203+Y207+Y211+Y215+Y219+Y223)</f>
        <v>0</v>
      </c>
      <c r="Z227" s="529">
        <f t="shared" si="130"/>
        <v>0</v>
      </c>
      <c r="AA227" s="273" t="s">
        <v>215</v>
      </c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BV227" s="3"/>
      <c r="BW227" s="3"/>
      <c r="CG227" s="13"/>
      <c r="CH227" s="13"/>
      <c r="CI227" s="13"/>
      <c r="CJ227" s="13"/>
      <c r="CK227" s="13"/>
      <c r="CL227" s="13"/>
    </row>
    <row r="228" spans="1:90" ht="16.149999999999999" customHeight="1" x14ac:dyDescent="0.2">
      <c r="A228" s="908"/>
      <c r="B228" s="911" t="s">
        <v>206</v>
      </c>
      <c r="C228" s="911"/>
      <c r="D228" s="386">
        <f>SUM(E228+F228)</f>
        <v>881</v>
      </c>
      <c r="E228" s="533">
        <f t="shared" ref="E228:F230" si="131">SUM(G228+I228+K228+M228+O228+Q228+S228+U228)</f>
        <v>370</v>
      </c>
      <c r="F228" s="534">
        <f>SUM(H228+J228+L228+N228+P228+R228+T228+V228)</f>
        <v>511</v>
      </c>
      <c r="G228" s="535">
        <f t="shared" si="126"/>
        <v>26</v>
      </c>
      <c r="H228" s="534">
        <f>SUM(H180+H184+H188+H192+H196+H200+H204+H216+H220+H224)</f>
        <v>30</v>
      </c>
      <c r="I228" s="535">
        <f t="shared" si="126"/>
        <v>8</v>
      </c>
      <c r="J228" s="534">
        <f>SUM(J180+J184+J188+J192+J196+J200+J204+J216+J220+J224)</f>
        <v>8</v>
      </c>
      <c r="K228" s="535">
        <f t="shared" si="126"/>
        <v>5</v>
      </c>
      <c r="L228" s="534">
        <f>SUM(L180+L184+L188+L192+L196+L200+L204+L216+L220+L224)</f>
        <v>2</v>
      </c>
      <c r="M228" s="535">
        <f t="shared" ref="M228:R230" si="132">SUM(M180+M184+M188+M192+M196+M200+M204+M208+M212+M216+M220+M224)</f>
        <v>14</v>
      </c>
      <c r="N228" s="534">
        <f t="shared" si="132"/>
        <v>17</v>
      </c>
      <c r="O228" s="535">
        <f t="shared" si="132"/>
        <v>82</v>
      </c>
      <c r="P228" s="534">
        <f t="shared" si="132"/>
        <v>88</v>
      </c>
      <c r="Q228" s="535">
        <f t="shared" si="132"/>
        <v>83</v>
      </c>
      <c r="R228" s="534">
        <f t="shared" si="132"/>
        <v>102</v>
      </c>
      <c r="S228" s="535">
        <f t="shared" si="128"/>
        <v>118</v>
      </c>
      <c r="T228" s="534">
        <f t="shared" si="128"/>
        <v>229</v>
      </c>
      <c r="U228" s="535">
        <f t="shared" si="128"/>
        <v>34</v>
      </c>
      <c r="V228" s="536">
        <f t="shared" si="128"/>
        <v>35</v>
      </c>
      <c r="W228" s="535">
        <f t="shared" si="129"/>
        <v>15</v>
      </c>
      <c r="X228" s="533">
        <f t="shared" si="129"/>
        <v>2</v>
      </c>
      <c r="Y228" s="533">
        <f t="shared" si="130"/>
        <v>0</v>
      </c>
      <c r="Z228" s="534">
        <f t="shared" si="130"/>
        <v>0</v>
      </c>
      <c r="AA228" s="273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BV228" s="3"/>
      <c r="BW228" s="3"/>
      <c r="CG228" s="13"/>
      <c r="CH228" s="13"/>
      <c r="CI228" s="13"/>
      <c r="CJ228" s="13"/>
      <c r="CK228" s="13"/>
      <c r="CL228" s="13"/>
    </row>
    <row r="229" spans="1:90" ht="16.149999999999999" customHeight="1" x14ac:dyDescent="0.2">
      <c r="A229" s="908"/>
      <c r="B229" s="911" t="s">
        <v>207</v>
      </c>
      <c r="C229" s="911"/>
      <c r="D229" s="386">
        <f>SUM(E229+F229)</f>
        <v>252</v>
      </c>
      <c r="E229" s="533">
        <f t="shared" si="131"/>
        <v>95</v>
      </c>
      <c r="F229" s="534">
        <f t="shared" si="131"/>
        <v>157</v>
      </c>
      <c r="G229" s="535">
        <f t="shared" ref="G229:G230" si="133">SUM(G181+G185+G189+G193+G197+G201+G205+G217+G221+G225)</f>
        <v>9</v>
      </c>
      <c r="H229" s="534">
        <f>SUM(H181+H185+H189+H193+H197+H201+H205+H217+H221+H225)</f>
        <v>7</v>
      </c>
      <c r="I229" s="535">
        <f t="shared" si="126"/>
        <v>4</v>
      </c>
      <c r="J229" s="534">
        <f>SUM(J181+J185+J189+J193+J197+J201+J205+J217+J221+J225)</f>
        <v>1</v>
      </c>
      <c r="K229" s="535">
        <f t="shared" si="126"/>
        <v>2</v>
      </c>
      <c r="L229" s="534">
        <f>SUM(L181+L185+L189+L193+L197+L201+L205+L217+L221+L225)</f>
        <v>3</v>
      </c>
      <c r="M229" s="535">
        <f t="shared" si="132"/>
        <v>5</v>
      </c>
      <c r="N229" s="534">
        <f t="shared" si="132"/>
        <v>2</v>
      </c>
      <c r="O229" s="535">
        <f t="shared" si="132"/>
        <v>15</v>
      </c>
      <c r="P229" s="534">
        <f t="shared" si="132"/>
        <v>16</v>
      </c>
      <c r="Q229" s="535">
        <f t="shared" si="132"/>
        <v>4</v>
      </c>
      <c r="R229" s="534">
        <f t="shared" si="132"/>
        <v>10</v>
      </c>
      <c r="S229" s="535">
        <f t="shared" si="128"/>
        <v>39</v>
      </c>
      <c r="T229" s="534">
        <f t="shared" si="128"/>
        <v>96</v>
      </c>
      <c r="U229" s="535">
        <f t="shared" si="128"/>
        <v>17</v>
      </c>
      <c r="V229" s="536">
        <f t="shared" si="128"/>
        <v>22</v>
      </c>
      <c r="W229" s="535">
        <f t="shared" si="129"/>
        <v>12</v>
      </c>
      <c r="X229" s="533">
        <f t="shared" si="129"/>
        <v>4</v>
      </c>
      <c r="Y229" s="533">
        <f t="shared" si="130"/>
        <v>0</v>
      </c>
      <c r="Z229" s="534">
        <f t="shared" si="130"/>
        <v>0</v>
      </c>
      <c r="AA229" s="273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BV229" s="3"/>
      <c r="BW229" s="3"/>
      <c r="CG229" s="13"/>
      <c r="CH229" s="13"/>
      <c r="CI229" s="13"/>
      <c r="CJ229" s="13"/>
      <c r="CK229" s="13"/>
      <c r="CL229" s="13"/>
    </row>
    <row r="230" spans="1:90" ht="16.149999999999999" customHeight="1" x14ac:dyDescent="0.2">
      <c r="A230" s="909"/>
      <c r="B230" s="912" t="s">
        <v>208</v>
      </c>
      <c r="C230" s="912"/>
      <c r="D230" s="461">
        <f>SUM(E230+F230)</f>
        <v>201</v>
      </c>
      <c r="E230" s="537">
        <f t="shared" si="131"/>
        <v>72</v>
      </c>
      <c r="F230" s="538">
        <f>SUM(H230+J230+L230+N230+P230+R230+T230+V230)</f>
        <v>129</v>
      </c>
      <c r="G230" s="539">
        <f t="shared" si="133"/>
        <v>3</v>
      </c>
      <c r="H230" s="538">
        <f>SUM(H182+H186+H190+H194+H198+H202+H206+H218+H222+H226)</f>
        <v>2</v>
      </c>
      <c r="I230" s="539">
        <f t="shared" si="126"/>
        <v>3</v>
      </c>
      <c r="J230" s="538">
        <f>SUM(J182+J186+J190+J194+J198+J202+J206+J218+J222+J226)</f>
        <v>2</v>
      </c>
      <c r="K230" s="539">
        <f t="shared" si="126"/>
        <v>1</v>
      </c>
      <c r="L230" s="538">
        <f>SUM(L182+L186+L190+L194+L198+L202+L206+L218+L222+L226)</f>
        <v>1</v>
      </c>
      <c r="M230" s="539">
        <f t="shared" si="132"/>
        <v>1</v>
      </c>
      <c r="N230" s="538">
        <f t="shared" si="132"/>
        <v>2</v>
      </c>
      <c r="O230" s="539">
        <f t="shared" si="132"/>
        <v>13</v>
      </c>
      <c r="P230" s="538">
        <f t="shared" si="132"/>
        <v>7</v>
      </c>
      <c r="Q230" s="539">
        <f t="shared" si="132"/>
        <v>9</v>
      </c>
      <c r="R230" s="538">
        <f t="shared" si="132"/>
        <v>16</v>
      </c>
      <c r="S230" s="539">
        <f t="shared" si="128"/>
        <v>35</v>
      </c>
      <c r="T230" s="538">
        <f t="shared" si="128"/>
        <v>81</v>
      </c>
      <c r="U230" s="539">
        <f t="shared" si="128"/>
        <v>7</v>
      </c>
      <c r="V230" s="540">
        <f>SUM(V182+V186+V190+V198+V202+V206+V210+V214+V218+V222+V226)</f>
        <v>18</v>
      </c>
      <c r="W230" s="541">
        <f t="shared" si="129"/>
        <v>14</v>
      </c>
      <c r="X230" s="537">
        <f t="shared" si="129"/>
        <v>1</v>
      </c>
      <c r="Y230" s="537">
        <f t="shared" si="130"/>
        <v>0</v>
      </c>
      <c r="Z230" s="538">
        <f t="shared" si="130"/>
        <v>0</v>
      </c>
      <c r="AA230" s="273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BV230" s="3"/>
      <c r="BW230" s="3"/>
      <c r="CG230" s="13"/>
      <c r="CH230" s="13"/>
      <c r="CI230" s="13"/>
      <c r="CJ230" s="13"/>
      <c r="CK230" s="13"/>
      <c r="CL230" s="13"/>
    </row>
    <row r="231" spans="1:90" ht="31.9" customHeight="1" x14ac:dyDescent="0.2">
      <c r="A231" s="236" t="s">
        <v>216</v>
      </c>
      <c r="B231" s="123"/>
      <c r="C231" s="123"/>
      <c r="D231" s="124"/>
      <c r="E231" s="124"/>
      <c r="F231" s="124"/>
      <c r="G231" s="124"/>
      <c r="H231" s="124"/>
      <c r="I231" s="124"/>
      <c r="BV231" s="3"/>
      <c r="BW231" s="3"/>
      <c r="CG231" s="13"/>
      <c r="CH231" s="13"/>
      <c r="CI231" s="13"/>
      <c r="CJ231" s="13"/>
      <c r="CK231" s="13"/>
      <c r="CL231" s="13"/>
    </row>
    <row r="232" spans="1:90" ht="16.149999999999999" customHeight="1" x14ac:dyDescent="0.2">
      <c r="A232" s="885" t="s">
        <v>31</v>
      </c>
      <c r="B232" s="886"/>
      <c r="C232" s="887"/>
      <c r="D232" s="894" t="s">
        <v>4</v>
      </c>
      <c r="E232" s="895"/>
      <c r="F232" s="896"/>
      <c r="G232" s="862" t="s">
        <v>56</v>
      </c>
      <c r="H232" s="900"/>
      <c r="I232" s="900"/>
      <c r="J232" s="900"/>
      <c r="K232" s="900"/>
      <c r="L232" s="900"/>
      <c r="M232" s="900"/>
      <c r="N232" s="901"/>
      <c r="O232" s="896" t="s">
        <v>6</v>
      </c>
      <c r="P232" s="859" t="s">
        <v>7</v>
      </c>
      <c r="BV232" s="3"/>
      <c r="BW232" s="3"/>
      <c r="CG232" s="13"/>
      <c r="CH232" s="13"/>
      <c r="CI232" s="13"/>
      <c r="CJ232" s="13"/>
      <c r="CK232" s="13"/>
      <c r="CL232" s="13"/>
    </row>
    <row r="233" spans="1:90" ht="16.149999999999999" customHeight="1" x14ac:dyDescent="0.2">
      <c r="A233" s="888"/>
      <c r="B233" s="889"/>
      <c r="C233" s="890"/>
      <c r="D233" s="897"/>
      <c r="E233" s="898"/>
      <c r="F233" s="899"/>
      <c r="G233" s="859" t="s">
        <v>186</v>
      </c>
      <c r="H233" s="859" t="s">
        <v>17</v>
      </c>
      <c r="I233" s="859" t="s">
        <v>198</v>
      </c>
      <c r="J233" s="859" t="s">
        <v>57</v>
      </c>
      <c r="K233" s="859" t="s">
        <v>199</v>
      </c>
      <c r="L233" s="859" t="s">
        <v>217</v>
      </c>
      <c r="M233" s="859" t="s">
        <v>21</v>
      </c>
      <c r="N233" s="877" t="s">
        <v>22</v>
      </c>
      <c r="O233" s="902"/>
      <c r="P233" s="860"/>
      <c r="BV233" s="3"/>
      <c r="BW233" s="3"/>
      <c r="CG233" s="13"/>
      <c r="CH233" s="13"/>
      <c r="CI233" s="13"/>
      <c r="CJ233" s="13"/>
      <c r="CK233" s="13"/>
      <c r="CL233" s="13"/>
    </row>
    <row r="234" spans="1:90" ht="16.149999999999999" customHeight="1" x14ac:dyDescent="0.2">
      <c r="A234" s="891"/>
      <c r="B234" s="892"/>
      <c r="C234" s="893"/>
      <c r="D234" s="622" t="s">
        <v>23</v>
      </c>
      <c r="E234" s="622" t="s">
        <v>24</v>
      </c>
      <c r="F234" s="628" t="s">
        <v>25</v>
      </c>
      <c r="G234" s="861"/>
      <c r="H234" s="861"/>
      <c r="I234" s="861"/>
      <c r="J234" s="861"/>
      <c r="K234" s="861"/>
      <c r="L234" s="861"/>
      <c r="M234" s="861"/>
      <c r="N234" s="878"/>
      <c r="O234" s="899"/>
      <c r="P234" s="861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BV234" s="3"/>
      <c r="BW234" s="3"/>
      <c r="CG234" s="13"/>
      <c r="CH234" s="13"/>
      <c r="CI234" s="13"/>
      <c r="CJ234" s="13"/>
      <c r="CK234" s="13"/>
      <c r="CL234" s="13"/>
    </row>
    <row r="235" spans="1:90" ht="16.149999999999999" customHeight="1" x14ac:dyDescent="0.2">
      <c r="A235" s="879" t="s">
        <v>38</v>
      </c>
      <c r="B235" s="880"/>
      <c r="C235" s="881"/>
      <c r="D235" s="427">
        <f>SUM(G235:N235)</f>
        <v>0</v>
      </c>
      <c r="E235" s="243"/>
      <c r="F235" s="243"/>
      <c r="G235" s="113"/>
      <c r="H235" s="113"/>
      <c r="I235" s="113"/>
      <c r="J235" s="113"/>
      <c r="K235" s="113"/>
      <c r="L235" s="113"/>
      <c r="M235" s="113"/>
      <c r="N235" s="544"/>
      <c r="O235" s="114"/>
      <c r="P235" s="326"/>
      <c r="Q235" s="225" t="str">
        <f>CA235&amp;CB235&amp;CC235</f>
        <v/>
      </c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8"/>
      <c r="AD235" s="8"/>
      <c r="BV235" s="3"/>
      <c r="BW235" s="3"/>
      <c r="CA235" s="31" t="str">
        <f t="shared" ref="CA235:CA240" si="134">IF(CG235=1,"* La suma de los sexos NO DEBE ser diferente al Total. ","")</f>
        <v/>
      </c>
      <c r="CB235" s="31" t="str">
        <f>IF(CH235=1,"* Las actividades de 60 años NO DEBE ser mayor que el de 20-64 Años. ","")</f>
        <v/>
      </c>
      <c r="CC235" s="31" t="str">
        <f>IF(AND(D235&lt;&gt;0,O235=""),"* Recuerde que las Embarazadas deben ser incluídas en el ingreso por rango Etario (Digite CEROS si no tiene). ",IF(F235&lt;O235,"* Las Embarazadas NO DEBEN ser mayor al total de Mujeres. ",""))</f>
        <v/>
      </c>
      <c r="CG235" s="32">
        <f>IF(D235&lt;&gt;(E235+F235),1,0)</f>
        <v>0</v>
      </c>
      <c r="CH235" s="32">
        <f>IF(M235&lt;P235,1,0)</f>
        <v>0</v>
      </c>
      <c r="CI235" s="32">
        <f>IF(AND(D235&lt;&gt;0,O235=""),1,IF(F235&lt;O235,1,0))</f>
        <v>0</v>
      </c>
      <c r="CJ235" s="13"/>
      <c r="CK235" s="13"/>
      <c r="CL235" s="13"/>
    </row>
    <row r="236" spans="1:90" ht="16.149999999999999" customHeight="1" x14ac:dyDescent="0.2">
      <c r="A236" s="882" t="s">
        <v>218</v>
      </c>
      <c r="B236" s="883"/>
      <c r="C236" s="884"/>
      <c r="D236" s="545">
        <f>SUM(G236:N236)</f>
        <v>0</v>
      </c>
      <c r="E236" s="38"/>
      <c r="F236" s="113"/>
      <c r="G236" s="33"/>
      <c r="H236" s="33"/>
      <c r="I236" s="33"/>
      <c r="J236" s="33"/>
      <c r="K236" s="33"/>
      <c r="L236" s="33"/>
      <c r="M236" s="33"/>
      <c r="N236" s="284"/>
      <c r="O236" s="34"/>
      <c r="P236" s="38"/>
      <c r="Q236" s="225" t="str">
        <f t="shared" ref="Q236:Q240" si="135">CA236&amp;CB236&amp;CC236</f>
        <v/>
      </c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8"/>
      <c r="AD236" s="8"/>
      <c r="BV236" s="3"/>
      <c r="BW236" s="3"/>
      <c r="CA236" s="31" t="str">
        <f t="shared" si="134"/>
        <v/>
      </c>
      <c r="CB236" s="31" t="str">
        <f t="shared" ref="CB236:CB240" si="136">IF(CH236=1,"* Las actividades de 60 años NO DEBE ser mayor que el de 20-64 Años. ","")</f>
        <v/>
      </c>
      <c r="CC236" s="31" t="str">
        <f t="shared" ref="CC236:CC240" si="137">IF(AND(D236&lt;&gt;0,O236=""),"* Recuerde que las Embarazadas deben ser incluídas en el ingreso por rango Etario (Digite CEROS si no tiene). ",IF(F236&lt;O236,"* Las Embarazadas NO DEBEN ser mayor al total de Mujeres. ",""))</f>
        <v/>
      </c>
      <c r="CG236" s="32">
        <f t="shared" ref="CG236:CG240" si="138">IF(D236&lt;&gt;(E236+F236),1,0)</f>
        <v>0</v>
      </c>
      <c r="CH236" s="32">
        <f t="shared" ref="CH236:CH240" si="139">IF(M236&lt;P236,1,0)</f>
        <v>0</v>
      </c>
      <c r="CI236" s="32">
        <f t="shared" ref="CI236:CI240" si="140">IF(AND(D236&lt;&gt;0,O236=""),1,IF(F236&lt;O236,1,0))</f>
        <v>0</v>
      </c>
      <c r="CJ236" s="13"/>
      <c r="CK236" s="13"/>
      <c r="CL236" s="13"/>
    </row>
    <row r="237" spans="1:90" ht="16.149999999999999" customHeight="1" x14ac:dyDescent="0.2">
      <c r="A237" s="882" t="s">
        <v>219</v>
      </c>
      <c r="B237" s="883"/>
      <c r="C237" s="884"/>
      <c r="D237" s="546">
        <f>SUM(G237:N237)</f>
        <v>0</v>
      </c>
      <c r="E237" s="33"/>
      <c r="F237" s="38"/>
      <c r="G237" s="33"/>
      <c r="H237" s="33"/>
      <c r="I237" s="33"/>
      <c r="J237" s="33"/>
      <c r="K237" s="33"/>
      <c r="L237" s="33"/>
      <c r="M237" s="33"/>
      <c r="N237" s="284"/>
      <c r="O237" s="34"/>
      <c r="P237" s="38"/>
      <c r="Q237" s="225" t="str">
        <f t="shared" si="135"/>
        <v/>
      </c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8"/>
      <c r="AD237" s="8"/>
      <c r="BV237" s="3"/>
      <c r="BW237" s="3"/>
      <c r="CA237" s="31" t="str">
        <f t="shared" si="134"/>
        <v/>
      </c>
      <c r="CB237" s="31" t="str">
        <f t="shared" si="136"/>
        <v/>
      </c>
      <c r="CC237" s="31" t="str">
        <f t="shared" si="137"/>
        <v/>
      </c>
      <c r="CG237" s="32">
        <f t="shared" si="138"/>
        <v>0</v>
      </c>
      <c r="CH237" s="32">
        <f t="shared" si="139"/>
        <v>0</v>
      </c>
      <c r="CI237" s="32">
        <f t="shared" si="140"/>
        <v>0</v>
      </c>
      <c r="CJ237" s="13"/>
      <c r="CK237" s="13"/>
      <c r="CL237" s="13"/>
    </row>
    <row r="238" spans="1:90" ht="16.149999999999999" customHeight="1" x14ac:dyDescent="0.2">
      <c r="A238" s="868"/>
      <c r="B238" s="869"/>
      <c r="C238" s="870"/>
      <c r="D238" s="547"/>
      <c r="E238" s="548"/>
      <c r="F238" s="547"/>
      <c r="G238" s="549"/>
      <c r="H238" s="549"/>
      <c r="I238" s="549"/>
      <c r="J238" s="549"/>
      <c r="K238" s="549"/>
      <c r="L238" s="549"/>
      <c r="M238" s="548"/>
      <c r="N238" s="550"/>
      <c r="O238" s="547"/>
      <c r="P238" s="549"/>
      <c r="Q238" s="225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BV238" s="3"/>
      <c r="BW238" s="3"/>
      <c r="CA238" s="31"/>
      <c r="CB238" s="31"/>
      <c r="CC238" s="31"/>
      <c r="CG238" s="32"/>
      <c r="CH238" s="32"/>
      <c r="CI238" s="32"/>
      <c r="CJ238" s="13"/>
      <c r="CK238" s="13"/>
      <c r="CL238" s="13"/>
    </row>
    <row r="239" spans="1:90" ht="16.149999999999999" customHeight="1" x14ac:dyDescent="0.2">
      <c r="A239" s="871" t="s">
        <v>35</v>
      </c>
      <c r="B239" s="872"/>
      <c r="C239" s="873"/>
      <c r="D239" s="551">
        <f>SUM(G239:N239)</f>
        <v>0</v>
      </c>
      <c r="E239" s="285"/>
      <c r="F239" s="38"/>
      <c r="G239" s="255"/>
      <c r="H239" s="255"/>
      <c r="I239" s="255"/>
      <c r="J239" s="255"/>
      <c r="K239" s="255"/>
      <c r="L239" s="255"/>
      <c r="M239" s="255"/>
      <c r="N239" s="552"/>
      <c r="O239" s="259"/>
      <c r="P239" s="285"/>
      <c r="Q239" s="225" t="str">
        <f t="shared" si="135"/>
        <v/>
      </c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8"/>
      <c r="AD239" s="8"/>
      <c r="BV239" s="3"/>
      <c r="BW239" s="3"/>
      <c r="CA239" s="31" t="str">
        <f t="shared" si="134"/>
        <v/>
      </c>
      <c r="CB239" s="31" t="str">
        <f t="shared" si="136"/>
        <v/>
      </c>
      <c r="CC239" s="31" t="str">
        <f t="shared" si="137"/>
        <v/>
      </c>
      <c r="CG239" s="32">
        <f t="shared" si="138"/>
        <v>0</v>
      </c>
      <c r="CH239" s="32">
        <f t="shared" si="139"/>
        <v>0</v>
      </c>
      <c r="CI239" s="32">
        <f t="shared" si="140"/>
        <v>0</v>
      </c>
      <c r="CJ239" s="13"/>
      <c r="CK239" s="13"/>
      <c r="CL239" s="13"/>
    </row>
    <row r="240" spans="1:90" ht="16.149999999999999" customHeight="1" x14ac:dyDescent="0.2">
      <c r="A240" s="874" t="s">
        <v>220</v>
      </c>
      <c r="B240" s="875"/>
      <c r="C240" s="876"/>
      <c r="D240" s="553">
        <f>SUM(G240:N240)</f>
        <v>0</v>
      </c>
      <c r="E240" s="285"/>
      <c r="F240" s="285"/>
      <c r="G240" s="42"/>
      <c r="H240" s="42"/>
      <c r="I240" s="42"/>
      <c r="J240" s="42"/>
      <c r="K240" s="42"/>
      <c r="L240" s="42"/>
      <c r="M240" s="42"/>
      <c r="N240" s="554"/>
      <c r="O240" s="43"/>
      <c r="P240" s="46"/>
      <c r="Q240" s="225" t="str">
        <f t="shared" si="135"/>
        <v/>
      </c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8"/>
      <c r="AD240" s="8"/>
      <c r="BV240" s="3"/>
      <c r="BW240" s="3"/>
      <c r="CA240" s="31" t="str">
        <f t="shared" si="134"/>
        <v/>
      </c>
      <c r="CB240" s="31" t="str">
        <f t="shared" si="136"/>
        <v/>
      </c>
      <c r="CC240" s="31" t="str">
        <f t="shared" si="137"/>
        <v/>
      </c>
      <c r="CG240" s="32">
        <f t="shared" si="138"/>
        <v>0</v>
      </c>
      <c r="CH240" s="32">
        <f t="shared" si="139"/>
        <v>0</v>
      </c>
      <c r="CI240" s="32">
        <f t="shared" si="140"/>
        <v>0</v>
      </c>
      <c r="CJ240" s="13"/>
      <c r="CK240" s="13"/>
      <c r="CL240" s="13"/>
    </row>
    <row r="241" spans="1:90" ht="31.9" customHeight="1" x14ac:dyDescent="0.2">
      <c r="A241" s="236" t="s">
        <v>221</v>
      </c>
      <c r="B241" s="555"/>
      <c r="C241" s="555"/>
      <c r="D241" s="555"/>
      <c r="E241" s="556"/>
      <c r="F241" s="557"/>
      <c r="G241" s="8"/>
      <c r="H241" s="8"/>
      <c r="I241" s="8"/>
      <c r="J241" s="8"/>
      <c r="Q241" s="8" t="s">
        <v>215</v>
      </c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BV241" s="3"/>
      <c r="BW241" s="3"/>
      <c r="CG241" s="13"/>
      <c r="CH241" s="13"/>
      <c r="CI241" s="13"/>
      <c r="CJ241" s="13"/>
      <c r="CK241" s="13"/>
      <c r="CL241" s="13"/>
    </row>
    <row r="242" spans="1:90" ht="16.149999999999999" customHeight="1" x14ac:dyDescent="0.2">
      <c r="A242" s="859" t="s">
        <v>201</v>
      </c>
      <c r="B242" s="859" t="s">
        <v>222</v>
      </c>
      <c r="C242" s="859" t="s">
        <v>223</v>
      </c>
      <c r="D242" s="859" t="s">
        <v>224</v>
      </c>
      <c r="E242" s="859" t="s">
        <v>225</v>
      </c>
      <c r="F242" s="8"/>
      <c r="G242" s="8"/>
      <c r="H242" s="8"/>
      <c r="I242" s="8"/>
      <c r="J242" s="8"/>
      <c r="BV242" s="3"/>
      <c r="BW242" s="3"/>
      <c r="CG242" s="13"/>
      <c r="CH242" s="13"/>
      <c r="CI242" s="13"/>
      <c r="CJ242" s="13"/>
      <c r="CK242" s="13"/>
      <c r="CL242" s="13"/>
    </row>
    <row r="243" spans="1:90" ht="16.149999999999999" customHeight="1" x14ac:dyDescent="0.2">
      <c r="A243" s="860"/>
      <c r="B243" s="860"/>
      <c r="C243" s="860"/>
      <c r="D243" s="860"/>
      <c r="E243" s="860"/>
      <c r="F243" s="8"/>
      <c r="G243" s="8"/>
      <c r="H243" s="8"/>
      <c r="I243" s="8"/>
      <c r="J243" s="8"/>
      <c r="BV243" s="3"/>
      <c r="BW243" s="3"/>
      <c r="CG243" s="13"/>
      <c r="CH243" s="13"/>
      <c r="CI243" s="13"/>
      <c r="CJ243" s="13"/>
      <c r="CK243" s="13"/>
      <c r="CL243" s="13"/>
    </row>
    <row r="244" spans="1:90" ht="16.149999999999999" customHeight="1" x14ac:dyDescent="0.2">
      <c r="A244" s="860"/>
      <c r="B244" s="860"/>
      <c r="C244" s="860"/>
      <c r="D244" s="860"/>
      <c r="E244" s="860"/>
      <c r="F244" s="8"/>
      <c r="G244" s="8"/>
      <c r="H244" s="8"/>
      <c r="I244" s="8"/>
      <c r="J244" s="8"/>
      <c r="BV244" s="3"/>
      <c r="BW244" s="3"/>
      <c r="CG244" s="13"/>
      <c r="CH244" s="13"/>
      <c r="CI244" s="13"/>
      <c r="CJ244" s="13"/>
      <c r="CK244" s="13"/>
      <c r="CL244" s="13"/>
    </row>
    <row r="245" spans="1:90" ht="16.149999999999999" customHeight="1" x14ac:dyDescent="0.2">
      <c r="A245" s="861"/>
      <c r="B245" s="861"/>
      <c r="C245" s="861"/>
      <c r="D245" s="861"/>
      <c r="E245" s="861"/>
      <c r="F245" s="8"/>
      <c r="G245" s="8"/>
      <c r="H245" s="8"/>
      <c r="I245" s="8"/>
      <c r="J245" s="8"/>
      <c r="BV245" s="3"/>
      <c r="BW245" s="3"/>
      <c r="CG245" s="13"/>
      <c r="CH245" s="13"/>
      <c r="CI245" s="13"/>
      <c r="CJ245" s="13"/>
      <c r="CK245" s="13"/>
      <c r="CL245" s="13"/>
    </row>
    <row r="246" spans="1:90" ht="16.149999999999999" customHeight="1" x14ac:dyDescent="0.2">
      <c r="A246" s="558" t="s">
        <v>226</v>
      </c>
      <c r="B246" s="559"/>
      <c r="C246" s="560"/>
      <c r="D246" s="561">
        <f>SUM(D247:D249)</f>
        <v>0</v>
      </c>
      <c r="E246" s="561">
        <f>SUM(E247:E249)</f>
        <v>0</v>
      </c>
      <c r="F246" s="8"/>
      <c r="G246" s="8"/>
      <c r="H246" s="8"/>
      <c r="I246" s="8"/>
      <c r="J246" s="8"/>
      <c r="BV246" s="3"/>
      <c r="BW246" s="3"/>
      <c r="CG246" s="13"/>
      <c r="CH246" s="13"/>
      <c r="CI246" s="13"/>
      <c r="CJ246" s="13"/>
      <c r="CK246" s="13"/>
      <c r="CL246" s="13"/>
    </row>
    <row r="247" spans="1:90" ht="16.149999999999999" customHeight="1" x14ac:dyDescent="0.2">
      <c r="A247" s="562" t="s">
        <v>227</v>
      </c>
      <c r="B247" s="563"/>
      <c r="C247" s="564"/>
      <c r="D247" s="63"/>
      <c r="E247" s="243"/>
      <c r="F247" s="8"/>
      <c r="G247" s="8"/>
      <c r="H247" s="8"/>
      <c r="I247" s="8"/>
      <c r="J247" s="8"/>
      <c r="BV247" s="3"/>
      <c r="BW247" s="3"/>
      <c r="CG247" s="13"/>
      <c r="CH247" s="13"/>
      <c r="CI247" s="13"/>
      <c r="CJ247" s="13"/>
      <c r="CK247" s="13"/>
      <c r="CL247" s="13"/>
    </row>
    <row r="248" spans="1:90" ht="16.149999999999999" customHeight="1" x14ac:dyDescent="0.2">
      <c r="A248" s="565" t="s">
        <v>228</v>
      </c>
      <c r="B248" s="150"/>
      <c r="C248" s="252"/>
      <c r="D248" s="86"/>
      <c r="E248" s="38"/>
      <c r="F248" s="8"/>
      <c r="G248" s="8"/>
      <c r="H248" s="8"/>
      <c r="I248" s="8"/>
      <c r="J248" s="8"/>
      <c r="BV248" s="3"/>
      <c r="BW248" s="3"/>
      <c r="CG248" s="13"/>
      <c r="CH248" s="13"/>
      <c r="CI248" s="13"/>
      <c r="CJ248" s="13"/>
      <c r="CK248" s="13"/>
      <c r="CL248" s="13"/>
    </row>
    <row r="249" spans="1:90" ht="16.149999999999999" customHeight="1" x14ac:dyDescent="0.2">
      <c r="A249" s="235" t="s">
        <v>229</v>
      </c>
      <c r="B249" s="566"/>
      <c r="C249" s="567"/>
      <c r="D249" s="568"/>
      <c r="E249" s="46"/>
      <c r="F249" s="8"/>
      <c r="G249" s="8"/>
      <c r="H249" s="8"/>
      <c r="I249" s="8"/>
      <c r="J249" s="8"/>
      <c r="BV249" s="3"/>
      <c r="BW249" s="3"/>
      <c r="CG249" s="13"/>
      <c r="CH249" s="13"/>
      <c r="CI249" s="13"/>
      <c r="CJ249" s="13"/>
      <c r="CK249" s="13"/>
      <c r="CL249" s="13"/>
    </row>
    <row r="250" spans="1:90" ht="31.9" customHeight="1" x14ac:dyDescent="0.2">
      <c r="A250" s="569" t="s">
        <v>230</v>
      </c>
      <c r="B250" s="570"/>
      <c r="C250" s="570"/>
      <c r="D250" s="570"/>
      <c r="E250" s="571"/>
      <c r="F250" s="8"/>
      <c r="G250" s="8"/>
      <c r="H250" s="8"/>
      <c r="I250" s="8"/>
      <c r="J250" s="8"/>
      <c r="BV250" s="3"/>
      <c r="BW250" s="3"/>
      <c r="CG250" s="13"/>
      <c r="CH250" s="13"/>
      <c r="CI250" s="13"/>
      <c r="CJ250" s="13"/>
      <c r="CK250" s="13"/>
      <c r="CL250" s="13"/>
    </row>
    <row r="251" spans="1:90" ht="37.15" customHeight="1" x14ac:dyDescent="0.2">
      <c r="A251" s="862" t="s">
        <v>231</v>
      </c>
      <c r="B251" s="863"/>
      <c r="C251" s="572" t="s">
        <v>232</v>
      </c>
      <c r="D251" s="572" t="s">
        <v>233</v>
      </c>
      <c r="E251" s="572" t="s">
        <v>234</v>
      </c>
      <c r="F251" s="8"/>
      <c r="G251" s="8"/>
      <c r="H251" s="8"/>
      <c r="I251" s="8"/>
      <c r="J251" s="8"/>
      <c r="BV251" s="3"/>
      <c r="BW251" s="3"/>
    </row>
    <row r="252" spans="1:90" ht="16.149999999999999" customHeight="1" x14ac:dyDescent="0.2">
      <c r="A252" s="864" t="s">
        <v>78</v>
      </c>
      <c r="B252" s="865"/>
      <c r="C252" s="243"/>
      <c r="D252" s="243"/>
      <c r="E252" s="243"/>
      <c r="F252" s="8"/>
      <c r="G252" s="8"/>
      <c r="H252" s="8"/>
      <c r="I252" s="8"/>
      <c r="J252" s="8"/>
      <c r="BV252" s="3"/>
      <c r="BW252" s="3"/>
    </row>
    <row r="253" spans="1:90" ht="16.149999999999999" customHeight="1" x14ac:dyDescent="0.2">
      <c r="A253" s="855" t="s">
        <v>86</v>
      </c>
      <c r="B253" s="856"/>
      <c r="C253" s="38"/>
      <c r="D253" s="38"/>
      <c r="E253" s="38"/>
      <c r="F253" s="8"/>
      <c r="G253" s="8"/>
      <c r="H253" s="8"/>
      <c r="I253" s="8"/>
      <c r="J253" s="8"/>
      <c r="BV253" s="3"/>
      <c r="BW253" s="3"/>
    </row>
    <row r="254" spans="1:90" ht="16.149999999999999" customHeight="1" x14ac:dyDescent="0.2">
      <c r="A254" s="866" t="s">
        <v>84</v>
      </c>
      <c r="B254" s="867"/>
      <c r="C254" s="38"/>
      <c r="D254" s="38"/>
      <c r="E254" s="38"/>
      <c r="F254" s="8"/>
      <c r="G254" s="8"/>
      <c r="H254" s="8"/>
      <c r="I254" s="8"/>
      <c r="J254" s="8"/>
      <c r="BV254" s="3"/>
      <c r="BW254" s="3"/>
    </row>
    <row r="255" spans="1:90" ht="16.149999999999999" customHeight="1" x14ac:dyDescent="0.2">
      <c r="A255" s="855" t="s">
        <v>210</v>
      </c>
      <c r="B255" s="856"/>
      <c r="C255" s="38"/>
      <c r="D255" s="38"/>
      <c r="E255" s="38"/>
      <c r="F255" s="8"/>
      <c r="G255" s="8"/>
      <c r="H255" s="8"/>
      <c r="I255" s="8"/>
      <c r="J255" s="8"/>
      <c r="BV255" s="3"/>
      <c r="BW255" s="3"/>
    </row>
    <row r="256" spans="1:90" ht="16.149999999999999" customHeight="1" x14ac:dyDescent="0.2">
      <c r="A256" s="855" t="s">
        <v>85</v>
      </c>
      <c r="B256" s="856"/>
      <c r="C256" s="38"/>
      <c r="D256" s="38"/>
      <c r="E256" s="38"/>
      <c r="F256" s="8"/>
      <c r="G256" s="8"/>
      <c r="H256" s="8"/>
      <c r="I256" s="8"/>
      <c r="J256" s="8"/>
      <c r="BV256" s="3"/>
      <c r="BW256" s="3"/>
    </row>
    <row r="257" spans="1:75" ht="16.149999999999999" customHeight="1" x14ac:dyDescent="0.2">
      <c r="A257" s="855" t="s">
        <v>79</v>
      </c>
      <c r="B257" s="856"/>
      <c r="C257" s="38"/>
      <c r="D257" s="38"/>
      <c r="E257" s="38"/>
      <c r="F257" s="8"/>
      <c r="G257" s="8"/>
      <c r="H257" s="8"/>
      <c r="I257" s="8"/>
      <c r="J257" s="8"/>
      <c r="BV257" s="3"/>
      <c r="BW257" s="3"/>
    </row>
    <row r="258" spans="1:75" ht="16.149999999999999" customHeight="1" x14ac:dyDescent="0.2">
      <c r="A258" s="857" t="s">
        <v>209</v>
      </c>
      <c r="B258" s="858"/>
      <c r="C258" s="573"/>
      <c r="D258" s="573"/>
      <c r="E258" s="573"/>
      <c r="F258" s="8"/>
      <c r="G258" s="8"/>
      <c r="H258" s="8"/>
      <c r="I258" s="8"/>
      <c r="J258" s="8"/>
      <c r="BV258" s="3"/>
      <c r="BW258" s="3"/>
    </row>
    <row r="259" spans="1:75" x14ac:dyDescent="0.2">
      <c r="F259" s="8"/>
      <c r="G259" s="8"/>
      <c r="H259" s="8"/>
      <c r="I259" s="8"/>
      <c r="J259" s="8"/>
      <c r="BV259" s="3"/>
      <c r="BW259" s="3"/>
    </row>
    <row r="260" spans="1:75" x14ac:dyDescent="0.2">
      <c r="F260" s="8"/>
      <c r="G260" s="8"/>
      <c r="H260" s="8"/>
      <c r="I260" s="8"/>
      <c r="J260" s="8"/>
      <c r="BV260" s="3"/>
      <c r="BW260" s="3"/>
    </row>
    <row r="261" spans="1:75" x14ac:dyDescent="0.2">
      <c r="F261" s="8"/>
      <c r="G261" s="8"/>
      <c r="H261" s="8"/>
      <c r="I261" s="8"/>
      <c r="J261" s="8"/>
      <c r="BV261" s="3"/>
      <c r="BW261" s="3"/>
    </row>
    <row r="262" spans="1:75" x14ac:dyDescent="0.2">
      <c r="BV262" s="3"/>
      <c r="BW262" s="3"/>
    </row>
    <row r="263" spans="1:75" x14ac:dyDescent="0.2">
      <c r="BV263" s="3"/>
      <c r="BW263" s="3"/>
    </row>
    <row r="264" spans="1:75" x14ac:dyDescent="0.2">
      <c r="BV264" s="3"/>
      <c r="BW264" s="3"/>
    </row>
    <row r="265" spans="1:75" x14ac:dyDescent="0.2">
      <c r="BV265" s="3"/>
      <c r="BW265" s="3"/>
    </row>
    <row r="266" spans="1:75" x14ac:dyDescent="0.2">
      <c r="BV266" s="3"/>
      <c r="BW266" s="3"/>
    </row>
    <row r="267" spans="1:75" x14ac:dyDescent="0.2">
      <c r="BV267" s="3"/>
      <c r="BW267" s="3"/>
    </row>
    <row r="268" spans="1:75" x14ac:dyDescent="0.2">
      <c r="BV268" s="3"/>
      <c r="BW268" s="3"/>
    </row>
    <row r="269" spans="1:75" x14ac:dyDescent="0.2">
      <c r="BV269" s="3"/>
      <c r="BW269" s="3"/>
    </row>
    <row r="270" spans="1:75" x14ac:dyDescent="0.2">
      <c r="BV270" s="3"/>
      <c r="BW270" s="3"/>
    </row>
    <row r="271" spans="1:75" x14ac:dyDescent="0.2">
      <c r="BV271" s="3"/>
      <c r="BW271" s="3"/>
    </row>
    <row r="272" spans="1:75" x14ac:dyDescent="0.2">
      <c r="BV272" s="3"/>
      <c r="BW272" s="3"/>
    </row>
    <row r="273" spans="74:75" x14ac:dyDescent="0.2">
      <c r="BV273" s="3"/>
      <c r="BW273" s="3"/>
    </row>
    <row r="274" spans="74:75" x14ac:dyDescent="0.2">
      <c r="BV274" s="3"/>
      <c r="BW274" s="3"/>
    </row>
    <row r="275" spans="74:75" x14ac:dyDescent="0.2">
      <c r="BV275" s="3"/>
      <c r="BW275" s="3"/>
    </row>
    <row r="276" spans="74:75" x14ac:dyDescent="0.2">
      <c r="BV276" s="3"/>
      <c r="BW276" s="3"/>
    </row>
    <row r="277" spans="74:75" x14ac:dyDescent="0.2">
      <c r="BV277" s="3"/>
      <c r="BW277" s="3"/>
    </row>
    <row r="278" spans="74:75" x14ac:dyDescent="0.2">
      <c r="BV278" s="3"/>
      <c r="BW278" s="3"/>
    </row>
    <row r="279" spans="74:75" x14ac:dyDescent="0.2">
      <c r="BV279" s="3"/>
      <c r="BW279" s="3"/>
    </row>
    <row r="280" spans="74:75" x14ac:dyDescent="0.2">
      <c r="BV280" s="3"/>
      <c r="BW280" s="3"/>
    </row>
    <row r="281" spans="74:75" x14ac:dyDescent="0.2">
      <c r="BV281" s="3"/>
      <c r="BW281" s="3"/>
    </row>
    <row r="282" spans="74:75" x14ac:dyDescent="0.2">
      <c r="BV282" s="3"/>
      <c r="BW282" s="3"/>
    </row>
    <row r="283" spans="74:75" x14ac:dyDescent="0.2">
      <c r="BV283" s="3"/>
      <c r="BW283" s="3"/>
    </row>
    <row r="284" spans="74:75" x14ac:dyDescent="0.2">
      <c r="BV284" s="3"/>
      <c r="BW284" s="3"/>
    </row>
    <row r="285" spans="74:75" x14ac:dyDescent="0.2">
      <c r="BV285" s="3"/>
      <c r="BW285" s="3"/>
    </row>
    <row r="286" spans="74:75" x14ac:dyDescent="0.2">
      <c r="BV286" s="3"/>
      <c r="BW286" s="3"/>
    </row>
    <row r="287" spans="74:75" x14ac:dyDescent="0.2">
      <c r="BV287" s="3"/>
      <c r="BW287" s="3"/>
    </row>
    <row r="288" spans="74:75" x14ac:dyDescent="0.2">
      <c r="BV288" s="3"/>
      <c r="BW288" s="3"/>
    </row>
    <row r="289" spans="1:118" x14ac:dyDescent="0.2">
      <c r="BV289" s="3"/>
      <c r="BW289" s="3"/>
    </row>
    <row r="290" spans="1:118" x14ac:dyDescent="0.2">
      <c r="BV290" s="3"/>
      <c r="BW290" s="3"/>
    </row>
    <row r="291" spans="1:118" x14ac:dyDescent="0.2">
      <c r="BV291" s="3"/>
      <c r="BW291" s="3"/>
    </row>
    <row r="292" spans="1:118" x14ac:dyDescent="0.2">
      <c r="BV292" s="3"/>
      <c r="BW292" s="3"/>
    </row>
    <row r="293" spans="1:118" x14ac:dyDescent="0.2">
      <c r="BV293" s="3"/>
      <c r="BW293" s="3"/>
    </row>
    <row r="294" spans="1:118" x14ac:dyDescent="0.2">
      <c r="BV294" s="3"/>
      <c r="BW294" s="3"/>
    </row>
    <row r="295" spans="1:118" x14ac:dyDescent="0.2">
      <c r="BV295" s="3"/>
      <c r="BW295" s="3"/>
    </row>
    <row r="296" spans="1:118" x14ac:dyDescent="0.2">
      <c r="BV296" s="3"/>
      <c r="BW296" s="3"/>
    </row>
    <row r="297" spans="1:118" x14ac:dyDescent="0.2">
      <c r="BV297" s="3"/>
      <c r="BW297" s="3"/>
    </row>
    <row r="298" spans="1:118" x14ac:dyDescent="0.2">
      <c r="BV298" s="3"/>
      <c r="BW298" s="3"/>
    </row>
    <row r="299" spans="1:118" x14ac:dyDescent="0.2">
      <c r="BV299" s="3"/>
      <c r="BW299" s="3"/>
    </row>
    <row r="300" spans="1:118" ht="12" customHeight="1" x14ac:dyDescent="0.2">
      <c r="BV300" s="3"/>
      <c r="BW300" s="3"/>
    </row>
    <row r="301" spans="1:118" s="574" customFormat="1" hidden="1" x14ac:dyDescent="0.2">
      <c r="A301" s="574">
        <f>SUM(D12:D15,D38,D56,D63:D73,D77:D78,D111,D122,D127:D155,D160:D163,D169:D171,D172,D227:D230,D235:D237,D239:D240,C252:C258,B246:C246,D247:E249)</f>
        <v>5391</v>
      </c>
      <c r="B301" s="574">
        <f>SUM(CG9:CL250)</f>
        <v>0</v>
      </c>
      <c r="BV301" s="575"/>
      <c r="BW301" s="575"/>
      <c r="BX301" s="575"/>
      <c r="BY301" s="575"/>
      <c r="BZ301" s="575"/>
      <c r="CA301" s="575"/>
      <c r="CB301" s="575"/>
      <c r="CC301" s="575"/>
      <c r="CD301" s="575"/>
      <c r="CE301" s="575"/>
      <c r="CF301" s="575"/>
      <c r="CG301" s="575"/>
      <c r="CH301" s="575"/>
      <c r="CI301" s="575"/>
      <c r="CJ301" s="575"/>
      <c r="CK301" s="575"/>
      <c r="CL301" s="575"/>
      <c r="CM301" s="575"/>
      <c r="CN301" s="575"/>
      <c r="CO301" s="575"/>
      <c r="CP301" s="575"/>
      <c r="CQ301" s="575"/>
      <c r="CR301" s="575"/>
      <c r="CS301" s="575"/>
      <c r="CT301" s="575"/>
      <c r="CU301" s="575"/>
      <c r="CV301" s="575"/>
      <c r="CW301" s="575"/>
      <c r="CX301" s="575"/>
      <c r="CY301" s="575"/>
      <c r="CZ301" s="575"/>
      <c r="DA301" s="575"/>
      <c r="DB301" s="575"/>
      <c r="DC301" s="575"/>
      <c r="DD301" s="575"/>
      <c r="DE301" s="575"/>
      <c r="DF301" s="575"/>
      <c r="DG301" s="575"/>
      <c r="DH301" s="575"/>
      <c r="DI301" s="575"/>
      <c r="DJ301" s="575"/>
      <c r="DK301" s="575"/>
      <c r="DL301" s="575"/>
      <c r="DM301" s="575"/>
      <c r="DN301" s="575"/>
    </row>
    <row r="302" spans="1:118" x14ac:dyDescent="0.2">
      <c r="BV302" s="3"/>
      <c r="BW302" s="3"/>
    </row>
    <row r="303" spans="1:118" x14ac:dyDescent="0.2">
      <c r="BV303" s="3"/>
      <c r="BW303" s="3"/>
    </row>
    <row r="304" spans="1:118" x14ac:dyDescent="0.2">
      <c r="BV304" s="3"/>
      <c r="BW304" s="3"/>
    </row>
    <row r="305" spans="74:75" x14ac:dyDescent="0.2">
      <c r="BV305" s="3"/>
      <c r="BW305" s="3"/>
    </row>
    <row r="306" spans="74:75" x14ac:dyDescent="0.2">
      <c r="BV306" s="3"/>
      <c r="BW306" s="3"/>
    </row>
    <row r="307" spans="74:75" x14ac:dyDescent="0.2">
      <c r="BV307" s="3"/>
      <c r="BW307" s="3"/>
    </row>
    <row r="308" spans="74:75" x14ac:dyDescent="0.2">
      <c r="BV308" s="3"/>
      <c r="BW308" s="3"/>
    </row>
    <row r="309" spans="74:75" x14ac:dyDescent="0.2">
      <c r="BV309" s="3"/>
      <c r="BW309" s="3"/>
    </row>
    <row r="310" spans="74:75" x14ac:dyDescent="0.2">
      <c r="BV310" s="3"/>
      <c r="BW310" s="3"/>
    </row>
    <row r="311" spans="74:75" x14ac:dyDescent="0.2">
      <c r="BV311" s="3"/>
      <c r="BW311" s="3"/>
    </row>
    <row r="312" spans="74:75" x14ac:dyDescent="0.2">
      <c r="BV312" s="3"/>
      <c r="BW312" s="3"/>
    </row>
    <row r="313" spans="74:75" x14ac:dyDescent="0.2">
      <c r="BV313" s="3"/>
      <c r="BW313" s="3"/>
    </row>
    <row r="314" spans="74:75" x14ac:dyDescent="0.2">
      <c r="BV314" s="3"/>
      <c r="BW314" s="3"/>
    </row>
    <row r="315" spans="74:75" x14ac:dyDescent="0.2">
      <c r="BV315" s="3"/>
      <c r="BW315" s="3"/>
    </row>
    <row r="316" spans="74:75" x14ac:dyDescent="0.2">
      <c r="BV316" s="3"/>
      <c r="BW316" s="3"/>
    </row>
    <row r="317" spans="74:75" x14ac:dyDescent="0.2">
      <c r="BV317" s="3"/>
      <c r="BW317" s="3"/>
    </row>
    <row r="318" spans="74:75" x14ac:dyDescent="0.2">
      <c r="BV318" s="3"/>
      <c r="BW318" s="3"/>
    </row>
    <row r="319" spans="74:75" x14ac:dyDescent="0.2">
      <c r="BV319" s="3"/>
      <c r="BW319" s="3"/>
    </row>
    <row r="320" spans="74:75" x14ac:dyDescent="0.2">
      <c r="BV320" s="3"/>
      <c r="BW320" s="3"/>
    </row>
    <row r="321" spans="74:75" x14ac:dyDescent="0.2">
      <c r="BV321" s="3"/>
      <c r="BW321" s="3"/>
    </row>
    <row r="322" spans="74:75" x14ac:dyDescent="0.2">
      <c r="BV322" s="3"/>
      <c r="BW322" s="3"/>
    </row>
    <row r="323" spans="74:75" x14ac:dyDescent="0.2">
      <c r="BV323" s="3"/>
      <c r="BW323" s="3"/>
    </row>
    <row r="324" spans="74:75" x14ac:dyDescent="0.2">
      <c r="BV324" s="3"/>
      <c r="BW324" s="3"/>
    </row>
    <row r="325" spans="74:75" x14ac:dyDescent="0.2">
      <c r="BV325" s="3"/>
      <c r="BW325" s="3"/>
    </row>
    <row r="326" spans="74:75" x14ac:dyDescent="0.2">
      <c r="BV326" s="3"/>
      <c r="BW326" s="3"/>
    </row>
    <row r="327" spans="74:75" x14ac:dyDescent="0.2">
      <c r="BV327" s="3"/>
      <c r="BW327" s="3"/>
    </row>
    <row r="328" spans="74:75" x14ac:dyDescent="0.2">
      <c r="BV328" s="3"/>
      <c r="BW328" s="3"/>
    </row>
    <row r="329" spans="74:75" x14ac:dyDescent="0.2">
      <c r="BV329" s="3"/>
      <c r="BW329" s="3"/>
    </row>
    <row r="330" spans="74:75" x14ac:dyDescent="0.2">
      <c r="BV330" s="3"/>
      <c r="BW330" s="3"/>
    </row>
    <row r="331" spans="74:75" x14ac:dyDescent="0.2">
      <c r="BV331" s="3"/>
      <c r="BW331" s="3"/>
    </row>
    <row r="332" spans="74:75" x14ac:dyDescent="0.2">
      <c r="BV332" s="3"/>
      <c r="BW332" s="3"/>
    </row>
    <row r="333" spans="74:75" x14ac:dyDescent="0.2">
      <c r="BV333" s="3"/>
      <c r="BW333" s="3"/>
    </row>
    <row r="334" spans="74:75" x14ac:dyDescent="0.2">
      <c r="BV334" s="3"/>
      <c r="BW334" s="3"/>
    </row>
    <row r="335" spans="74:75" x14ac:dyDescent="0.2">
      <c r="BV335" s="3"/>
      <c r="BW335" s="3"/>
    </row>
    <row r="336" spans="74:75" x14ac:dyDescent="0.2">
      <c r="BV336" s="3"/>
      <c r="BW336" s="3"/>
    </row>
    <row r="337" spans="74:75" x14ac:dyDescent="0.2">
      <c r="BV337" s="3"/>
      <c r="BW337" s="3"/>
    </row>
    <row r="338" spans="74:75" x14ac:dyDescent="0.2">
      <c r="BV338" s="3"/>
      <c r="BW338" s="3"/>
    </row>
    <row r="339" spans="74:75" x14ac:dyDescent="0.2">
      <c r="BV339" s="3"/>
      <c r="BW339" s="3"/>
    </row>
    <row r="340" spans="74:75" x14ac:dyDescent="0.2">
      <c r="BV340" s="3"/>
      <c r="BW340" s="3"/>
    </row>
    <row r="341" spans="74:75" x14ac:dyDescent="0.2">
      <c r="BV341" s="3"/>
      <c r="BW341" s="3"/>
    </row>
    <row r="342" spans="74:75" x14ac:dyDescent="0.2">
      <c r="BV342" s="3"/>
      <c r="BW342" s="3"/>
    </row>
    <row r="343" spans="74:75" x14ac:dyDescent="0.2">
      <c r="BV343" s="3"/>
      <c r="BW343" s="3"/>
    </row>
    <row r="344" spans="74:75" x14ac:dyDescent="0.2">
      <c r="BV344" s="3"/>
      <c r="BW344" s="3"/>
    </row>
    <row r="345" spans="74:75" x14ac:dyDescent="0.2">
      <c r="BV345" s="3"/>
      <c r="BW345" s="3"/>
    </row>
    <row r="346" spans="74:75" x14ac:dyDescent="0.2">
      <c r="BV346" s="3"/>
      <c r="BW346" s="3"/>
    </row>
    <row r="347" spans="74:75" x14ac:dyDescent="0.2">
      <c r="BV347" s="3"/>
      <c r="BW347" s="3"/>
    </row>
    <row r="348" spans="74:75" x14ac:dyDescent="0.2">
      <c r="BV348" s="3"/>
      <c r="BW348" s="3"/>
    </row>
    <row r="349" spans="74:75" x14ac:dyDescent="0.2">
      <c r="BV349" s="3"/>
      <c r="BW349" s="3"/>
    </row>
    <row r="350" spans="74:75" x14ac:dyDescent="0.2">
      <c r="BV350" s="3"/>
      <c r="BW350" s="3"/>
    </row>
    <row r="351" spans="74:75" x14ac:dyDescent="0.2">
      <c r="BV351" s="3"/>
      <c r="BW351" s="3"/>
    </row>
    <row r="352" spans="74:75" x14ac:dyDescent="0.2">
      <c r="BV352" s="3"/>
      <c r="BW352" s="3"/>
    </row>
    <row r="353" spans="74:75" x14ac:dyDescent="0.2">
      <c r="BV353" s="3"/>
      <c r="BW353" s="3"/>
    </row>
    <row r="354" spans="74:75" x14ac:dyDescent="0.2">
      <c r="BV354" s="3"/>
      <c r="BW354" s="3"/>
    </row>
    <row r="355" spans="74:75" x14ac:dyDescent="0.2">
      <c r="BV355" s="3"/>
      <c r="BW355" s="3"/>
    </row>
    <row r="356" spans="74:75" x14ac:dyDescent="0.2">
      <c r="BV356" s="3"/>
      <c r="BW356" s="3"/>
    </row>
    <row r="357" spans="74:75" x14ac:dyDescent="0.2">
      <c r="BV357" s="3"/>
      <c r="BW357" s="3"/>
    </row>
    <row r="358" spans="74:75" x14ac:dyDescent="0.2">
      <c r="BV358" s="3"/>
      <c r="BW358" s="3"/>
    </row>
    <row r="359" spans="74:75" x14ac:dyDescent="0.2">
      <c r="BV359" s="3"/>
      <c r="BW359" s="3"/>
    </row>
    <row r="360" spans="74:75" x14ac:dyDescent="0.2">
      <c r="BV360" s="3"/>
      <c r="BW360" s="3"/>
    </row>
    <row r="361" spans="74:75" x14ac:dyDescent="0.2">
      <c r="BV361" s="3"/>
      <c r="BW361" s="3"/>
    </row>
    <row r="362" spans="74:75" x14ac:dyDescent="0.2">
      <c r="BV362" s="3"/>
      <c r="BW362" s="3"/>
    </row>
    <row r="363" spans="74:75" x14ac:dyDescent="0.2">
      <c r="BV363" s="3"/>
      <c r="BW363" s="3"/>
    </row>
    <row r="364" spans="74:75" x14ac:dyDescent="0.2">
      <c r="BV364" s="3"/>
      <c r="BW364" s="3"/>
    </row>
    <row r="365" spans="74:75" x14ac:dyDescent="0.2">
      <c r="BV365" s="3"/>
      <c r="BW365" s="3"/>
    </row>
    <row r="366" spans="74:75" x14ac:dyDescent="0.2">
      <c r="BV366" s="3"/>
      <c r="BW366" s="3"/>
    </row>
    <row r="367" spans="74:75" x14ac:dyDescent="0.2">
      <c r="BV367" s="3"/>
      <c r="BW367" s="3"/>
    </row>
    <row r="368" spans="74:75" x14ac:dyDescent="0.2">
      <c r="BV368" s="3"/>
      <c r="BW368" s="3"/>
    </row>
    <row r="369" spans="74:75" x14ac:dyDescent="0.2">
      <c r="BV369" s="3"/>
      <c r="BW369" s="3"/>
    </row>
    <row r="370" spans="74:75" x14ac:dyDescent="0.2">
      <c r="BV370" s="3"/>
      <c r="BW370" s="3"/>
    </row>
    <row r="371" spans="74:75" x14ac:dyDescent="0.2">
      <c r="BV371" s="3"/>
      <c r="BW371" s="3"/>
    </row>
    <row r="372" spans="74:75" x14ac:dyDescent="0.2">
      <c r="BV372" s="3"/>
      <c r="BW372" s="3"/>
    </row>
    <row r="373" spans="74:75" x14ac:dyDescent="0.2">
      <c r="BV373" s="3"/>
      <c r="BW373" s="3"/>
    </row>
    <row r="374" spans="74:75" x14ac:dyDescent="0.2">
      <c r="BV374" s="3"/>
      <c r="BW374" s="3"/>
    </row>
    <row r="375" spans="74:75" x14ac:dyDescent="0.2">
      <c r="BV375" s="3"/>
      <c r="BW375" s="3"/>
    </row>
    <row r="376" spans="74:75" x14ac:dyDescent="0.2">
      <c r="BV376" s="3"/>
      <c r="BW376" s="3"/>
    </row>
    <row r="377" spans="74:75" x14ac:dyDescent="0.2">
      <c r="BV377" s="3"/>
      <c r="BW377" s="3"/>
    </row>
    <row r="378" spans="74:75" x14ac:dyDescent="0.2">
      <c r="BV378" s="3"/>
      <c r="BW378" s="3"/>
    </row>
    <row r="379" spans="74:75" x14ac:dyDescent="0.2">
      <c r="BV379" s="3"/>
      <c r="BW379" s="3"/>
    </row>
    <row r="380" spans="74:75" x14ac:dyDescent="0.2">
      <c r="BV380" s="3"/>
      <c r="BW380" s="3"/>
    </row>
    <row r="381" spans="74:75" x14ac:dyDescent="0.2">
      <c r="BV381" s="3"/>
      <c r="BW381" s="3"/>
    </row>
    <row r="382" spans="74:75" x14ac:dyDescent="0.2">
      <c r="BV382" s="3"/>
      <c r="BW382" s="3"/>
    </row>
    <row r="383" spans="74:75" x14ac:dyDescent="0.2">
      <c r="BV383" s="3"/>
      <c r="BW383" s="3"/>
    </row>
    <row r="384" spans="74:75" x14ac:dyDescent="0.2">
      <c r="BV384" s="3"/>
      <c r="BW384" s="3"/>
    </row>
    <row r="385" spans="74:75" x14ac:dyDescent="0.2">
      <c r="BV385" s="3"/>
      <c r="BW385" s="3"/>
    </row>
    <row r="386" spans="74:75" x14ac:dyDescent="0.2">
      <c r="BV386" s="3"/>
      <c r="BW386" s="3"/>
    </row>
    <row r="387" spans="74:75" x14ac:dyDescent="0.2">
      <c r="BV387" s="3"/>
      <c r="BW387" s="3"/>
    </row>
    <row r="388" spans="74:75" x14ac:dyDescent="0.2">
      <c r="BV388" s="3"/>
      <c r="BW388" s="3"/>
    </row>
    <row r="389" spans="74:75" x14ac:dyDescent="0.2">
      <c r="BV389" s="3"/>
      <c r="BW389" s="3"/>
    </row>
    <row r="390" spans="74:75" x14ac:dyDescent="0.2">
      <c r="BV390" s="3"/>
      <c r="BW390" s="3"/>
    </row>
    <row r="391" spans="74:75" x14ac:dyDescent="0.2">
      <c r="BV391" s="3"/>
      <c r="BW391" s="3"/>
    </row>
    <row r="392" spans="74:75" x14ac:dyDescent="0.2">
      <c r="BV392" s="3"/>
      <c r="BW392" s="3"/>
    </row>
    <row r="393" spans="74:75" x14ac:dyDescent="0.2">
      <c r="BV393" s="3"/>
      <c r="BW393" s="3"/>
    </row>
  </sheetData>
  <mergeCells count="347">
    <mergeCell ref="A6:P6"/>
    <mergeCell ref="A9:C11"/>
    <mergeCell ref="D9:F10"/>
    <mergeCell ref="G9:AD9"/>
    <mergeCell ref="AE9:AE11"/>
    <mergeCell ref="AF9:AF11"/>
    <mergeCell ref="U10:V10"/>
    <mergeCell ref="W10:X10"/>
    <mergeCell ref="Y10:Z10"/>
    <mergeCell ref="AA10:AB10"/>
    <mergeCell ref="AG9:AG11"/>
    <mergeCell ref="AH9:AH11"/>
    <mergeCell ref="AI9:AI11"/>
    <mergeCell ref="G10:H10"/>
    <mergeCell ref="I10:J10"/>
    <mergeCell ref="K10:L10"/>
    <mergeCell ref="M10:N10"/>
    <mergeCell ref="O10:P10"/>
    <mergeCell ref="Q10:R10"/>
    <mergeCell ref="S10:T10"/>
    <mergeCell ref="AC10:AD10"/>
    <mergeCell ref="A12:C12"/>
    <mergeCell ref="A13:C13"/>
    <mergeCell ref="A14:C14"/>
    <mergeCell ref="A15:C15"/>
    <mergeCell ref="A17:C18"/>
    <mergeCell ref="D17:F17"/>
    <mergeCell ref="G17:H17"/>
    <mergeCell ref="I17:J17"/>
    <mergeCell ref="K17:L17"/>
    <mergeCell ref="AK17:AK18"/>
    <mergeCell ref="A19:C19"/>
    <mergeCell ref="A20:C20"/>
    <mergeCell ref="Y17:Z17"/>
    <mergeCell ref="AA17:AB17"/>
    <mergeCell ref="AC17:AD17"/>
    <mergeCell ref="AE17:AE18"/>
    <mergeCell ref="AF17:AF18"/>
    <mergeCell ref="AG17:AG18"/>
    <mergeCell ref="M17:N17"/>
    <mergeCell ref="O17:P17"/>
    <mergeCell ref="Q17:R17"/>
    <mergeCell ref="S17:T17"/>
    <mergeCell ref="U17:V17"/>
    <mergeCell ref="W17:X17"/>
    <mergeCell ref="A21:C21"/>
    <mergeCell ref="A22:C22"/>
    <mergeCell ref="A23:C23"/>
    <mergeCell ref="A24:C24"/>
    <mergeCell ref="A25:C25"/>
    <mergeCell ref="A26:C26"/>
    <mergeCell ref="AH17:AH18"/>
    <mergeCell ref="AI17:AI18"/>
    <mergeCell ref="AJ17:AJ18"/>
    <mergeCell ref="A33:C33"/>
    <mergeCell ref="A34:C34"/>
    <mergeCell ref="A35:C35"/>
    <mergeCell ref="A36:C36"/>
    <mergeCell ref="A37:C37"/>
    <mergeCell ref="A38:C38"/>
    <mergeCell ref="A27:C27"/>
    <mergeCell ref="A28:C28"/>
    <mergeCell ref="A29:C29"/>
    <mergeCell ref="A30:C30"/>
    <mergeCell ref="A31:C31"/>
    <mergeCell ref="A32:C32"/>
    <mergeCell ref="A40:C42"/>
    <mergeCell ref="D40:F41"/>
    <mergeCell ref="G40:AD40"/>
    <mergeCell ref="AE40:AE42"/>
    <mergeCell ref="AF40:AF42"/>
    <mergeCell ref="AG40:AG42"/>
    <mergeCell ref="W41:X41"/>
    <mergeCell ref="Y41:Z41"/>
    <mergeCell ref="AA41:AB41"/>
    <mergeCell ref="AC41:AD41"/>
    <mergeCell ref="AH40:AH42"/>
    <mergeCell ref="AI40:AI42"/>
    <mergeCell ref="G41:H41"/>
    <mergeCell ref="I41:J41"/>
    <mergeCell ref="K41:L41"/>
    <mergeCell ref="M41:N41"/>
    <mergeCell ref="O41:P41"/>
    <mergeCell ref="Q41:R41"/>
    <mergeCell ref="S41:T41"/>
    <mergeCell ref="U41:V41"/>
    <mergeCell ref="A49:C49"/>
    <mergeCell ref="A50:B56"/>
    <mergeCell ref="A57:B60"/>
    <mergeCell ref="A62:C62"/>
    <mergeCell ref="A63:C63"/>
    <mergeCell ref="A64:A65"/>
    <mergeCell ref="B64:C64"/>
    <mergeCell ref="B65:C65"/>
    <mergeCell ref="A43:C43"/>
    <mergeCell ref="A44:C44"/>
    <mergeCell ref="A45:C45"/>
    <mergeCell ref="A46:C46"/>
    <mergeCell ref="A47:C47"/>
    <mergeCell ref="A48:C48"/>
    <mergeCell ref="A72:C72"/>
    <mergeCell ref="A73:C73"/>
    <mergeCell ref="A75:C76"/>
    <mergeCell ref="D75:F75"/>
    <mergeCell ref="A77:A78"/>
    <mergeCell ref="B77:C77"/>
    <mergeCell ref="B78:C78"/>
    <mergeCell ref="A66:C66"/>
    <mergeCell ref="A67:C67"/>
    <mergeCell ref="A68:C68"/>
    <mergeCell ref="A69:C69"/>
    <mergeCell ref="A70:C70"/>
    <mergeCell ref="A71:C71"/>
    <mergeCell ref="A86:C86"/>
    <mergeCell ref="A87:C87"/>
    <mergeCell ref="A88:C88"/>
    <mergeCell ref="A89:C89"/>
    <mergeCell ref="A90:C90"/>
    <mergeCell ref="A91:C91"/>
    <mergeCell ref="R80:R81"/>
    <mergeCell ref="S80:S81"/>
    <mergeCell ref="A82:C82"/>
    <mergeCell ref="A83:C83"/>
    <mergeCell ref="A84:C84"/>
    <mergeCell ref="A85:C85"/>
    <mergeCell ref="A80:C81"/>
    <mergeCell ref="D80:F80"/>
    <mergeCell ref="G80:N80"/>
    <mergeCell ref="O80:O81"/>
    <mergeCell ref="P80:P81"/>
    <mergeCell ref="Q80:Q81"/>
    <mergeCell ref="A98:C98"/>
    <mergeCell ref="A99:C99"/>
    <mergeCell ref="A100:C100"/>
    <mergeCell ref="A101:C101"/>
    <mergeCell ref="A102:C102"/>
    <mergeCell ref="A103:C103"/>
    <mergeCell ref="A92:C92"/>
    <mergeCell ref="A93:C93"/>
    <mergeCell ref="A94:C94"/>
    <mergeCell ref="A95:C95"/>
    <mergeCell ref="A96:C96"/>
    <mergeCell ref="A97:C97"/>
    <mergeCell ref="A110:C110"/>
    <mergeCell ref="A111:C111"/>
    <mergeCell ref="A113:C115"/>
    <mergeCell ref="D113:F114"/>
    <mergeCell ref="G113:N113"/>
    <mergeCell ref="O113:O115"/>
    <mergeCell ref="N114:N115"/>
    <mergeCell ref="A104:C104"/>
    <mergeCell ref="A105:C105"/>
    <mergeCell ref="A106:C106"/>
    <mergeCell ref="A107:C107"/>
    <mergeCell ref="A108:C108"/>
    <mergeCell ref="A109:C109"/>
    <mergeCell ref="A116:C116"/>
    <mergeCell ref="A117:C117"/>
    <mergeCell ref="A118:C118"/>
    <mergeCell ref="A119:C119"/>
    <mergeCell ref="A120:C120"/>
    <mergeCell ref="A121:C121"/>
    <mergeCell ref="P113:P115"/>
    <mergeCell ref="Q113:Q115"/>
    <mergeCell ref="R113:R115"/>
    <mergeCell ref="G114:G115"/>
    <mergeCell ref="H114:H115"/>
    <mergeCell ref="I114:I115"/>
    <mergeCell ref="J114:J115"/>
    <mergeCell ref="K114:K115"/>
    <mergeCell ref="L114:L115"/>
    <mergeCell ref="M114:M115"/>
    <mergeCell ref="A122:C122"/>
    <mergeCell ref="A124:C126"/>
    <mergeCell ref="D124:F125"/>
    <mergeCell ref="G124:L124"/>
    <mergeCell ref="M124:M126"/>
    <mergeCell ref="N124:N126"/>
    <mergeCell ref="G125:H125"/>
    <mergeCell ref="I125:J125"/>
    <mergeCell ref="K125:L125"/>
    <mergeCell ref="A142:A145"/>
    <mergeCell ref="B142:B143"/>
    <mergeCell ref="B144:B145"/>
    <mergeCell ref="A146:A150"/>
    <mergeCell ref="B146:C146"/>
    <mergeCell ref="B147:B148"/>
    <mergeCell ref="B149:B150"/>
    <mergeCell ref="A127:A136"/>
    <mergeCell ref="B127:C127"/>
    <mergeCell ref="B128:C128"/>
    <mergeCell ref="B129:C129"/>
    <mergeCell ref="B130:B136"/>
    <mergeCell ref="A137:A140"/>
    <mergeCell ref="B137:B140"/>
    <mergeCell ref="AC157:AC159"/>
    <mergeCell ref="AD157:AD159"/>
    <mergeCell ref="G158:H158"/>
    <mergeCell ref="I158:J158"/>
    <mergeCell ref="K158:L158"/>
    <mergeCell ref="M158:N158"/>
    <mergeCell ref="O158:P158"/>
    <mergeCell ref="A151:A153"/>
    <mergeCell ref="B151:B153"/>
    <mergeCell ref="A154:A155"/>
    <mergeCell ref="B154:B155"/>
    <mergeCell ref="A157:C159"/>
    <mergeCell ref="D157:F158"/>
    <mergeCell ref="Q158:R158"/>
    <mergeCell ref="S158:T158"/>
    <mergeCell ref="U158:V158"/>
    <mergeCell ref="W158:X158"/>
    <mergeCell ref="Y158:Z158"/>
    <mergeCell ref="A160:C160"/>
    <mergeCell ref="G157:Z157"/>
    <mergeCell ref="AA157:AA159"/>
    <mergeCell ref="AB157:AB159"/>
    <mergeCell ref="G166:J166"/>
    <mergeCell ref="G167:G168"/>
    <mergeCell ref="H167:H168"/>
    <mergeCell ref="I167:I168"/>
    <mergeCell ref="J167:J168"/>
    <mergeCell ref="A169:C169"/>
    <mergeCell ref="A161:C161"/>
    <mergeCell ref="A162:C162"/>
    <mergeCell ref="A163:C163"/>
    <mergeCell ref="A164:C164"/>
    <mergeCell ref="A166:C168"/>
    <mergeCell ref="D166:F167"/>
    <mergeCell ref="Z174:Z176"/>
    <mergeCell ref="G175:H175"/>
    <mergeCell ref="I175:J175"/>
    <mergeCell ref="K175:L175"/>
    <mergeCell ref="M175:N175"/>
    <mergeCell ref="O175:P175"/>
    <mergeCell ref="Q175:R175"/>
    <mergeCell ref="S175:T175"/>
    <mergeCell ref="A170:C170"/>
    <mergeCell ref="A171:C171"/>
    <mergeCell ref="A172:C172"/>
    <mergeCell ref="A174:C176"/>
    <mergeCell ref="D174:F175"/>
    <mergeCell ref="G174:V174"/>
    <mergeCell ref="U175:V175"/>
    <mergeCell ref="Y175:Y176"/>
    <mergeCell ref="X174:X176"/>
    <mergeCell ref="A177:A178"/>
    <mergeCell ref="B177:C177"/>
    <mergeCell ref="B178:C178"/>
    <mergeCell ref="A179:A182"/>
    <mergeCell ref="B179:C179"/>
    <mergeCell ref="B180:C180"/>
    <mergeCell ref="B181:C181"/>
    <mergeCell ref="B182:C182"/>
    <mergeCell ref="W174:W176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191:A194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O232:O234"/>
    <mergeCell ref="P232:P234"/>
    <mergeCell ref="G233:G234"/>
    <mergeCell ref="H233:H234"/>
    <mergeCell ref="I233:I234"/>
    <mergeCell ref="J233:J234"/>
    <mergeCell ref="K233:K234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38:C238"/>
    <mergeCell ref="A239:C239"/>
    <mergeCell ref="A240:C240"/>
    <mergeCell ref="A242:A245"/>
    <mergeCell ref="B242:B245"/>
    <mergeCell ref="C242:C245"/>
    <mergeCell ref="L233:L234"/>
    <mergeCell ref="M233:M234"/>
    <mergeCell ref="N233:N234"/>
    <mergeCell ref="A235:C235"/>
    <mergeCell ref="A236:C236"/>
    <mergeCell ref="A237:C237"/>
    <mergeCell ref="A232:C234"/>
    <mergeCell ref="D232:F233"/>
    <mergeCell ref="G232:N232"/>
    <mergeCell ref="A255:B255"/>
    <mergeCell ref="A256:B256"/>
    <mergeCell ref="A257:B257"/>
    <mergeCell ref="A258:B258"/>
    <mergeCell ref="D242:D245"/>
    <mergeCell ref="E242:E245"/>
    <mergeCell ref="A251:B251"/>
    <mergeCell ref="A252:B252"/>
    <mergeCell ref="A253:B253"/>
    <mergeCell ref="A254:B254"/>
  </mergeCells>
  <dataValidations count="1">
    <dataValidation type="whole" operator="greaterThanOrEqual" allowBlank="1" showInputMessage="1" showErrorMessage="1" error="Valor no Permitido" sqref="A9:AK258" xr:uid="{6EEA6638-868A-4B94-976F-C7F0D1FEED2A}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1554C-AB51-45A8-9D36-E150E93AE19B}">
  <dimension ref="A1:DQ393"/>
  <sheetViews>
    <sheetView topLeftCell="T13" workbookViewId="0">
      <selection sqref="A1:XFD1048576"/>
    </sheetView>
  </sheetViews>
  <sheetFormatPr baseColWidth="10" defaultColWidth="11.42578125" defaultRowHeight="14.25" x14ac:dyDescent="0.2"/>
  <cols>
    <col min="1" max="1" width="30.85546875" style="2" customWidth="1"/>
    <col min="2" max="2" width="27.28515625" style="2" customWidth="1"/>
    <col min="3" max="3" width="43" style="2" customWidth="1"/>
    <col min="4" max="4" width="14.140625" style="2" customWidth="1"/>
    <col min="5" max="13" width="13.28515625" style="2" customWidth="1"/>
    <col min="14" max="14" width="15.140625" style="2" customWidth="1"/>
    <col min="15" max="15" width="14.140625" style="2" customWidth="1"/>
    <col min="16" max="16" width="14.5703125" style="2" customWidth="1"/>
    <col min="17" max="17" width="13.140625" style="2" customWidth="1"/>
    <col min="18" max="18" width="12.5703125" style="2" customWidth="1"/>
    <col min="19" max="19" width="14.28515625" style="2" customWidth="1"/>
    <col min="20" max="22" width="11.42578125" style="2"/>
    <col min="23" max="23" width="13.42578125" style="2" customWidth="1"/>
    <col min="24" max="24" width="12.7109375" style="2" customWidth="1"/>
    <col min="25" max="25" width="11.42578125" style="2"/>
    <col min="26" max="26" width="12.85546875" style="2" customWidth="1"/>
    <col min="27" max="27" width="15.140625" style="2" customWidth="1"/>
    <col min="28" max="28" width="13.140625" style="2" customWidth="1"/>
    <col min="29" max="30" width="11.42578125" style="2"/>
    <col min="31" max="31" width="14.140625" style="2" customWidth="1"/>
    <col min="32" max="32" width="14.7109375" style="2" customWidth="1"/>
    <col min="33" max="33" width="15.140625" style="2" customWidth="1"/>
    <col min="34" max="34" width="14" style="2" customWidth="1"/>
    <col min="35" max="35" width="14.85546875" style="2" customWidth="1"/>
    <col min="36" max="36" width="14.42578125" style="2" customWidth="1"/>
    <col min="37" max="37" width="13.42578125" style="2" customWidth="1"/>
    <col min="38" max="72" width="11.42578125" style="2"/>
    <col min="73" max="73" width="10.140625" style="2" customWidth="1"/>
    <col min="74" max="75" width="11.42578125" style="2"/>
    <col min="76" max="78" width="11.42578125" style="4"/>
    <col min="79" max="103" width="11.42578125" style="5" hidden="1" customWidth="1"/>
    <col min="104" max="104" width="1.42578125" style="5" hidden="1" customWidth="1"/>
    <col min="105" max="118" width="11.42578125" style="3"/>
    <col min="119" max="16384" width="11.42578125" style="2"/>
  </cols>
  <sheetData>
    <row r="1" spans="1:90" ht="16.149999999999999" customHeight="1" x14ac:dyDescent="0.2">
      <c r="A1" s="1" t="s">
        <v>0</v>
      </c>
      <c r="BU1" s="3"/>
      <c r="BV1" s="3"/>
      <c r="BW1" s="3"/>
    </row>
    <row r="2" spans="1:90" ht="16.149999999999999" customHeight="1" x14ac:dyDescent="0.2">
      <c r="A2" s="6" t="str">
        <f>CONCATENATE("COMUNA: ",[5]NOMBRE!B2," - ","( ",[5]NOMBRE!C2,[5]NOMBRE!D2,[5]NOMBRE!E2,[5]NOMBRE!F2,[5]NOMBRE!G2," )")</f>
        <v>COMUNA: LINARES - ( 07401 )</v>
      </c>
      <c r="BU2" s="3"/>
      <c r="BV2" s="3"/>
      <c r="BW2" s="3"/>
    </row>
    <row r="3" spans="1:90" ht="16.149999999999999" customHeight="1" x14ac:dyDescent="0.2">
      <c r="A3" s="6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BU3" s="3"/>
      <c r="BV3" s="3"/>
      <c r="BW3" s="3"/>
    </row>
    <row r="4" spans="1:90" ht="16.149999999999999" customHeight="1" x14ac:dyDescent="0.2">
      <c r="A4" s="6" t="str">
        <f>CONCATENATE("MES: ",[5]NOMBRE!B6," - ","( ",[5]NOMBRE!C6,[5]NOMBRE!D6," )")</f>
        <v>MES: ABRIL - ( 04 )</v>
      </c>
      <c r="BU4" s="3"/>
      <c r="BV4" s="3"/>
      <c r="BW4" s="3"/>
    </row>
    <row r="5" spans="1:90" ht="16.149999999999999" customHeight="1" x14ac:dyDescent="0.2">
      <c r="A5" s="6" t="str">
        <f>CONCATENATE("AÑO: ",[5]NOMBRE!B7)</f>
        <v>AÑO: 2019</v>
      </c>
      <c r="BU5" s="3"/>
      <c r="BV5" s="3"/>
      <c r="BW5" s="3"/>
    </row>
    <row r="6" spans="1:90" ht="15" x14ac:dyDescent="0.2">
      <c r="A6" s="1070" t="s">
        <v>1</v>
      </c>
      <c r="B6" s="1070"/>
      <c r="C6" s="1070"/>
      <c r="D6" s="1070"/>
      <c r="E6" s="1070"/>
      <c r="F6" s="1070"/>
      <c r="G6" s="1070"/>
      <c r="H6" s="1070"/>
      <c r="I6" s="1070"/>
      <c r="J6" s="1070"/>
      <c r="K6" s="1070"/>
      <c r="L6" s="1070"/>
      <c r="M6" s="1070"/>
      <c r="N6" s="1070"/>
      <c r="O6" s="1070"/>
      <c r="P6" s="1070"/>
      <c r="BU6" s="3"/>
      <c r="BV6" s="3"/>
      <c r="BW6" s="3"/>
    </row>
    <row r="7" spans="1:90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BU7" s="3"/>
      <c r="BV7" s="3"/>
      <c r="BW7" s="3"/>
    </row>
    <row r="8" spans="1:90" ht="31.9" customHeight="1" x14ac:dyDescent="0.2">
      <c r="A8" s="9" t="s">
        <v>2</v>
      </c>
      <c r="B8" s="10"/>
      <c r="C8" s="10"/>
      <c r="D8" s="11"/>
      <c r="E8" s="11"/>
      <c r="F8" s="11"/>
      <c r="G8" s="12"/>
      <c r="H8" s="11"/>
      <c r="I8" s="11"/>
      <c r="J8" s="11"/>
      <c r="K8" s="11"/>
      <c r="L8" s="11"/>
      <c r="M8" s="11"/>
      <c r="N8" s="11"/>
      <c r="O8" s="11"/>
      <c r="P8" s="12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BU8" s="3"/>
      <c r="BV8" s="3"/>
      <c r="BW8" s="3"/>
    </row>
    <row r="9" spans="1:90" ht="30.75" customHeight="1" x14ac:dyDescent="0.2">
      <c r="A9" s="1098" t="s">
        <v>3</v>
      </c>
      <c r="B9" s="1098"/>
      <c r="C9" s="1099"/>
      <c r="D9" s="894" t="s">
        <v>4</v>
      </c>
      <c r="E9" s="895"/>
      <c r="F9" s="896"/>
      <c r="G9" s="862" t="s">
        <v>5</v>
      </c>
      <c r="H9" s="900"/>
      <c r="I9" s="900"/>
      <c r="J9" s="900"/>
      <c r="K9" s="900"/>
      <c r="L9" s="900"/>
      <c r="M9" s="900"/>
      <c r="N9" s="900"/>
      <c r="O9" s="900"/>
      <c r="P9" s="900"/>
      <c r="Q9" s="900"/>
      <c r="R9" s="900"/>
      <c r="S9" s="900"/>
      <c r="T9" s="900"/>
      <c r="U9" s="900"/>
      <c r="V9" s="900"/>
      <c r="W9" s="900"/>
      <c r="X9" s="900"/>
      <c r="Y9" s="900"/>
      <c r="Z9" s="900"/>
      <c r="AA9" s="900"/>
      <c r="AB9" s="900"/>
      <c r="AC9" s="900"/>
      <c r="AD9" s="901"/>
      <c r="AE9" s="896" t="s">
        <v>6</v>
      </c>
      <c r="AF9" s="1095" t="s">
        <v>7</v>
      </c>
      <c r="AG9" s="1095" t="s">
        <v>8</v>
      </c>
      <c r="AH9" s="985" t="s">
        <v>9</v>
      </c>
      <c r="AI9" s="985" t="s">
        <v>10</v>
      </c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BU9" s="3"/>
      <c r="BV9" s="3"/>
      <c r="BW9" s="3"/>
      <c r="CG9" s="13"/>
      <c r="CH9" s="13"/>
      <c r="CI9" s="13"/>
      <c r="CJ9" s="13"/>
      <c r="CK9" s="13"/>
      <c r="CL9" s="13"/>
    </row>
    <row r="10" spans="1:90" ht="27.75" customHeight="1" x14ac:dyDescent="0.2">
      <c r="A10" s="1073"/>
      <c r="B10" s="1073"/>
      <c r="C10" s="1074"/>
      <c r="D10" s="897"/>
      <c r="E10" s="1080"/>
      <c r="F10" s="1081"/>
      <c r="G10" s="974" t="s">
        <v>11</v>
      </c>
      <c r="H10" s="975"/>
      <c r="I10" s="862" t="s">
        <v>12</v>
      </c>
      <c r="J10" s="970"/>
      <c r="K10" s="900" t="s">
        <v>13</v>
      </c>
      <c r="L10" s="970"/>
      <c r="M10" s="862" t="s">
        <v>14</v>
      </c>
      <c r="N10" s="970"/>
      <c r="O10" s="862" t="s">
        <v>15</v>
      </c>
      <c r="P10" s="970"/>
      <c r="Q10" s="862" t="s">
        <v>16</v>
      </c>
      <c r="R10" s="970"/>
      <c r="S10" s="862" t="s">
        <v>17</v>
      </c>
      <c r="T10" s="970"/>
      <c r="U10" s="982" t="s">
        <v>18</v>
      </c>
      <c r="V10" s="983"/>
      <c r="W10" s="982" t="s">
        <v>19</v>
      </c>
      <c r="X10" s="983"/>
      <c r="Y10" s="982" t="s">
        <v>20</v>
      </c>
      <c r="Z10" s="983"/>
      <c r="AA10" s="982" t="s">
        <v>21</v>
      </c>
      <c r="AB10" s="983"/>
      <c r="AC10" s="982" t="s">
        <v>22</v>
      </c>
      <c r="AD10" s="984"/>
      <c r="AE10" s="902"/>
      <c r="AF10" s="1069"/>
      <c r="AG10" s="1069"/>
      <c r="AH10" s="986"/>
      <c r="AI10" s="986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BU10" s="3"/>
      <c r="BV10" s="3"/>
      <c r="BW10" s="3"/>
      <c r="CG10" s="13"/>
      <c r="CH10" s="13"/>
      <c r="CI10" s="13"/>
      <c r="CJ10" s="13"/>
      <c r="CK10" s="13"/>
      <c r="CL10" s="13"/>
    </row>
    <row r="11" spans="1:90" ht="32.25" customHeight="1" x14ac:dyDescent="0.2">
      <c r="A11" s="1100"/>
      <c r="B11" s="1100"/>
      <c r="C11" s="1101"/>
      <c r="D11" s="14" t="s">
        <v>23</v>
      </c>
      <c r="E11" s="15" t="s">
        <v>24</v>
      </c>
      <c r="F11" s="643" t="s">
        <v>25</v>
      </c>
      <c r="G11" s="638" t="s">
        <v>24</v>
      </c>
      <c r="H11" s="643" t="s">
        <v>25</v>
      </c>
      <c r="I11" s="638" t="s">
        <v>24</v>
      </c>
      <c r="J11" s="643" t="s">
        <v>25</v>
      </c>
      <c r="K11" s="638" t="s">
        <v>24</v>
      </c>
      <c r="L11" s="643" t="s">
        <v>25</v>
      </c>
      <c r="M11" s="638" t="s">
        <v>24</v>
      </c>
      <c r="N11" s="643" t="s">
        <v>25</v>
      </c>
      <c r="O11" s="638" t="s">
        <v>24</v>
      </c>
      <c r="P11" s="643" t="s">
        <v>25</v>
      </c>
      <c r="Q11" s="638" t="s">
        <v>24</v>
      </c>
      <c r="R11" s="643" t="s">
        <v>25</v>
      </c>
      <c r="S11" s="638" t="s">
        <v>24</v>
      </c>
      <c r="T11" s="643" t="s">
        <v>25</v>
      </c>
      <c r="U11" s="638" t="s">
        <v>24</v>
      </c>
      <c r="V11" s="643" t="s">
        <v>25</v>
      </c>
      <c r="W11" s="638" t="s">
        <v>24</v>
      </c>
      <c r="X11" s="643" t="s">
        <v>25</v>
      </c>
      <c r="Y11" s="638" t="s">
        <v>24</v>
      </c>
      <c r="Z11" s="643" t="s">
        <v>25</v>
      </c>
      <c r="AA11" s="638" t="s">
        <v>24</v>
      </c>
      <c r="AB11" s="643" t="s">
        <v>25</v>
      </c>
      <c r="AC11" s="638" t="s">
        <v>24</v>
      </c>
      <c r="AD11" s="640" t="s">
        <v>25</v>
      </c>
      <c r="AE11" s="1081"/>
      <c r="AF11" s="1060"/>
      <c r="AG11" s="1060"/>
      <c r="AH11" s="987"/>
      <c r="AI11" s="987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BU11" s="3"/>
      <c r="BV11" s="3"/>
      <c r="BW11" s="3"/>
      <c r="CG11" s="13"/>
      <c r="CH11" s="13"/>
      <c r="CI11" s="13"/>
      <c r="CJ11" s="13"/>
      <c r="CK11" s="13"/>
      <c r="CL11" s="13"/>
    </row>
    <row r="12" spans="1:90" ht="16.149999999999999" customHeight="1" x14ac:dyDescent="0.2">
      <c r="A12" s="1065" t="s">
        <v>26</v>
      </c>
      <c r="B12" s="1065"/>
      <c r="C12" s="1065"/>
      <c r="D12" s="19">
        <f>SUM(E12+F12)</f>
        <v>234</v>
      </c>
      <c r="E12" s="20">
        <f t="shared" ref="E12:F15" si="0">SUM(G12+I12+K12+M12+O12+Q12+S12+U12+W12+Y12+AA12+AC12)</f>
        <v>84</v>
      </c>
      <c r="F12" s="645">
        <f>SUM(H12+J12+L12+N12+P12+R12+T12+V12+X12+Z12+AB12+AD12)</f>
        <v>150</v>
      </c>
      <c r="G12" s="22">
        <v>0</v>
      </c>
      <c r="H12" s="23">
        <v>0</v>
      </c>
      <c r="I12" s="24">
        <v>0</v>
      </c>
      <c r="J12" s="23">
        <v>0</v>
      </c>
      <c r="K12" s="24">
        <v>0</v>
      </c>
      <c r="L12" s="23">
        <v>0</v>
      </c>
      <c r="M12" s="22">
        <v>1</v>
      </c>
      <c r="N12" s="23">
        <v>0</v>
      </c>
      <c r="O12" s="22">
        <v>3</v>
      </c>
      <c r="P12" s="23">
        <v>0</v>
      </c>
      <c r="Q12" s="22">
        <v>2</v>
      </c>
      <c r="R12" s="25">
        <v>0</v>
      </c>
      <c r="S12" s="22">
        <v>1</v>
      </c>
      <c r="T12" s="25">
        <v>1</v>
      </c>
      <c r="U12" s="22">
        <v>5</v>
      </c>
      <c r="V12" s="25">
        <v>2</v>
      </c>
      <c r="W12" s="22">
        <v>15</v>
      </c>
      <c r="X12" s="25">
        <v>11</v>
      </c>
      <c r="Y12" s="22">
        <v>13</v>
      </c>
      <c r="Z12" s="25">
        <v>28</v>
      </c>
      <c r="AA12" s="22">
        <v>29</v>
      </c>
      <c r="AB12" s="25">
        <v>84</v>
      </c>
      <c r="AC12" s="26">
        <v>15</v>
      </c>
      <c r="AD12" s="27">
        <v>24</v>
      </c>
      <c r="AE12" s="23">
        <v>8</v>
      </c>
      <c r="AF12" s="28">
        <v>0</v>
      </c>
      <c r="AG12" s="28">
        <v>0</v>
      </c>
      <c r="AH12" s="28">
        <v>0</v>
      </c>
      <c r="AI12" s="28">
        <v>0</v>
      </c>
      <c r="AJ12" s="29" t="str">
        <f>CA12&amp;CB12&amp;CC12&amp;CD12&amp;CE12</f>
        <v/>
      </c>
      <c r="AK12" s="30"/>
      <c r="AL12" s="30"/>
      <c r="AM12" s="30"/>
      <c r="AN12" s="30"/>
      <c r="AO12" s="30"/>
      <c r="AP12" s="30"/>
      <c r="AQ12" s="30"/>
      <c r="AR12" s="30"/>
      <c r="AS12" s="30"/>
      <c r="AT12" s="8"/>
      <c r="AU12" s="8"/>
      <c r="AV12" s="8"/>
      <c r="AW12" s="8"/>
      <c r="BU12" s="3"/>
      <c r="BV12" s="3"/>
      <c r="BW12" s="3"/>
      <c r="CA12" s="31" t="str">
        <f>IF(CG12=1,"* Las consultas de 60 años NO DEBEN ser mayor que el total de Consultas entre 20-64 Años. ","")</f>
        <v/>
      </c>
      <c r="CB12" s="31" t="str">
        <f>IF(CH12=1,"* Las actividades de usuarios en situación de discapacidad NO DEBEN superar el total. ","")</f>
        <v/>
      </c>
      <c r="CC12" s="31" t="str">
        <f>IF(AND(AE12="",D12&lt;&gt;0),"* Recuerde que las Embarazadas deben ser incluídas en el ingreso por rango Etario (Digite CEROS si no tiene). ",IF(F12&lt;AE12,"* Las Embarazadas NO DEBEN ser mayor al total de mujeres. ",""))</f>
        <v/>
      </c>
      <c r="CD12" s="31" t="str">
        <f>IF(AND(AH12="",D12&lt;&gt;0),"* No olvide digitar la población SENAME (Digite CEROS si no tiene). ",IF(D12&lt;AH12,"* La Población SENAME NO DEBE ser mayor al Total. ",""))</f>
        <v/>
      </c>
      <c r="CE12" s="31" t="str">
        <f>IF(AND(AI12="",D12&lt;&gt;0),"* No olvide digitar la población Migrante (Digite CEROS si no tiene). ",IF(D12&lt;AI12,"* La Población Migrante NO DEBE ser mayor al Total. ",""))</f>
        <v/>
      </c>
      <c r="CF12" s="31"/>
      <c r="CG12" s="32">
        <f>IF(AF12&gt;(AA12+AB12),1,0)</f>
        <v>0</v>
      </c>
      <c r="CH12" s="32">
        <f>IF(D12&lt;AG12,1,0)</f>
        <v>0</v>
      </c>
      <c r="CI12" s="32">
        <f>IF(AND(AE12="",D12&lt;&gt;0),1,IF(F12&lt;AE12,1,0))</f>
        <v>0</v>
      </c>
      <c r="CJ12" s="32">
        <f>IF(AND(AH12="",D12&lt;&gt;0),1,IF(D12&lt;AH12,1,0))</f>
        <v>0</v>
      </c>
      <c r="CK12" s="32">
        <f>IF(AND(AI12="",D12&lt;&gt;0),1,IF(D12&lt;AI12,1,0))</f>
        <v>0</v>
      </c>
      <c r="CL12" s="32"/>
    </row>
    <row r="13" spans="1:90" ht="16.149999999999999" customHeight="1" x14ac:dyDescent="0.2">
      <c r="A13" s="1065" t="s">
        <v>27</v>
      </c>
      <c r="B13" s="1065"/>
      <c r="C13" s="1065"/>
      <c r="D13" s="19">
        <f>SUM(E13+F13)</f>
        <v>863</v>
      </c>
      <c r="E13" s="20">
        <f t="shared" si="0"/>
        <v>335</v>
      </c>
      <c r="F13" s="645">
        <f t="shared" si="0"/>
        <v>528</v>
      </c>
      <c r="G13" s="33">
        <v>1</v>
      </c>
      <c r="H13" s="34">
        <v>0</v>
      </c>
      <c r="I13" s="33">
        <v>0</v>
      </c>
      <c r="J13" s="34">
        <v>0</v>
      </c>
      <c r="K13" s="33">
        <v>0</v>
      </c>
      <c r="L13" s="34">
        <v>3</v>
      </c>
      <c r="M13" s="33">
        <v>2</v>
      </c>
      <c r="N13" s="34">
        <v>1</v>
      </c>
      <c r="O13" s="33">
        <v>14</v>
      </c>
      <c r="P13" s="34">
        <v>13</v>
      </c>
      <c r="Q13" s="33">
        <v>10</v>
      </c>
      <c r="R13" s="35">
        <v>8</v>
      </c>
      <c r="S13" s="33">
        <v>9</v>
      </c>
      <c r="T13" s="35">
        <v>6</v>
      </c>
      <c r="U13" s="33">
        <v>26</v>
      </c>
      <c r="V13" s="35">
        <v>19</v>
      </c>
      <c r="W13" s="33">
        <v>73</v>
      </c>
      <c r="X13" s="35">
        <v>104</v>
      </c>
      <c r="Y13" s="33">
        <v>84</v>
      </c>
      <c r="Z13" s="35">
        <v>115</v>
      </c>
      <c r="AA13" s="33">
        <v>78</v>
      </c>
      <c r="AB13" s="35">
        <v>221</v>
      </c>
      <c r="AC13" s="36">
        <v>38</v>
      </c>
      <c r="AD13" s="37">
        <v>38</v>
      </c>
      <c r="AE13" s="34">
        <v>7</v>
      </c>
      <c r="AF13" s="38">
        <v>0</v>
      </c>
      <c r="AG13" s="38">
        <v>0</v>
      </c>
      <c r="AH13" s="38">
        <v>0</v>
      </c>
      <c r="AI13" s="38">
        <v>0</v>
      </c>
      <c r="AJ13" s="29" t="str">
        <f t="shared" ref="AJ13:AJ15" si="1">CA13&amp;CB13&amp;CC13&amp;CD13&amp;CE13</f>
        <v/>
      </c>
      <c r="AK13" s="30"/>
      <c r="AL13" s="30"/>
      <c r="AM13" s="30"/>
      <c r="AN13" s="30"/>
      <c r="AO13" s="30"/>
      <c r="AP13" s="30"/>
      <c r="AQ13" s="30"/>
      <c r="AR13" s="30"/>
      <c r="AS13" s="30"/>
      <c r="AT13" s="8"/>
      <c r="AU13" s="8"/>
      <c r="AV13" s="8"/>
      <c r="AW13" s="8"/>
      <c r="BU13" s="3"/>
      <c r="BV13" s="3"/>
      <c r="BW13" s="3"/>
      <c r="CA13" s="31" t="str">
        <f t="shared" ref="CA13:CA15" si="2">IF(CG13=1,"* Las consultas de 60 años NO DEBEN ser mayor que el total de Consultas entre 20-64 Años. ","")</f>
        <v/>
      </c>
      <c r="CB13" s="31" t="str">
        <f t="shared" ref="CB13:CB15" si="3">IF(CH13=1,"* Las actividades de usuarios en situación de discapacidad NO DEBEN superar el total. ","")</f>
        <v/>
      </c>
      <c r="CC13" s="31" t="str">
        <f t="shared" ref="CC13:CC15" si="4">IF(AND(AE13="",D13&lt;&gt;0),"* Recuerde que las Embarazadas deben ser incluídas en el ingreso por rango Etario (Digite CEROS si no tiene). ",IF(F13&lt;AE13,"* Las Embarazadas NO DEBEN ser mayor al total de mujeres. ",""))</f>
        <v/>
      </c>
      <c r="CD13" s="31" t="str">
        <f t="shared" ref="CD13:CD15" si="5">IF(AND(AH13="",D13&lt;&gt;0),"* No olvide digitar la población SENAME (Digite CEROS si no tiene). ",IF(D13&lt;AH13,"* La Población SENAME NO DEBE ser mayor al Total. ",""))</f>
        <v/>
      </c>
      <c r="CE13" s="31" t="str">
        <f t="shared" ref="CE13:CE15" si="6">IF(AND(AI13="",D13&lt;&gt;0),"* No olvide digitar la población Migrante (Digite CEROS si no tiene). ",IF(D13&lt;AI13,"* La Población Migrante NO DEBE ser mayor al Total. ",""))</f>
        <v/>
      </c>
      <c r="CF13" s="31"/>
      <c r="CG13" s="32">
        <f t="shared" ref="CG13:CG15" si="7">IF(AF13&gt;(AA13+AB13),1,0)</f>
        <v>0</v>
      </c>
      <c r="CH13" s="32">
        <f t="shared" ref="CH13:CH14" si="8">IF(D13&lt;AG13,1,0)</f>
        <v>0</v>
      </c>
      <c r="CI13" s="32">
        <f t="shared" ref="CI13:CI14" si="9">IF(AND(AE13="",D13&lt;&gt;0),1,IF(F13&lt;AE13,1,0))</f>
        <v>0</v>
      </c>
      <c r="CJ13" s="32">
        <f t="shared" ref="CJ13:CJ15" si="10">IF(AND(AH13="",D13&lt;&gt;0),1,IF(D13&lt;AH13,1,0))</f>
        <v>0</v>
      </c>
      <c r="CK13" s="32">
        <f t="shared" ref="CK13:CK15" si="11">IF(AND(AI13="",D13&lt;&gt;0),1,IF(D13&lt;AI13,1,0))</f>
        <v>0</v>
      </c>
      <c r="CL13" s="32"/>
    </row>
    <row r="14" spans="1:90" ht="16.149999999999999" customHeight="1" x14ac:dyDescent="0.2">
      <c r="A14" s="1065" t="s">
        <v>28</v>
      </c>
      <c r="B14" s="1065"/>
      <c r="C14" s="1065"/>
      <c r="D14" s="19">
        <f>SUM(E14+F14)</f>
        <v>34</v>
      </c>
      <c r="E14" s="20">
        <f t="shared" si="0"/>
        <v>19</v>
      </c>
      <c r="F14" s="645">
        <f t="shared" si="0"/>
        <v>15</v>
      </c>
      <c r="G14" s="33">
        <v>1</v>
      </c>
      <c r="H14" s="34">
        <v>0</v>
      </c>
      <c r="I14" s="33">
        <v>1</v>
      </c>
      <c r="J14" s="34">
        <v>1</v>
      </c>
      <c r="K14" s="33">
        <v>1</v>
      </c>
      <c r="L14" s="34">
        <v>1</v>
      </c>
      <c r="M14" s="33">
        <v>1</v>
      </c>
      <c r="N14" s="35">
        <v>0</v>
      </c>
      <c r="O14" s="33">
        <v>1</v>
      </c>
      <c r="P14" s="35">
        <v>0</v>
      </c>
      <c r="Q14" s="33">
        <v>0</v>
      </c>
      <c r="R14" s="35">
        <v>1</v>
      </c>
      <c r="S14" s="33">
        <v>4</v>
      </c>
      <c r="T14" s="35">
        <v>2</v>
      </c>
      <c r="U14" s="33">
        <v>0</v>
      </c>
      <c r="V14" s="35">
        <v>0</v>
      </c>
      <c r="W14" s="33">
        <v>9</v>
      </c>
      <c r="X14" s="35">
        <v>7</v>
      </c>
      <c r="Y14" s="33">
        <v>1</v>
      </c>
      <c r="Z14" s="35">
        <v>0</v>
      </c>
      <c r="AA14" s="33">
        <v>0</v>
      </c>
      <c r="AB14" s="35">
        <v>3</v>
      </c>
      <c r="AC14" s="33">
        <v>0</v>
      </c>
      <c r="AD14" s="37">
        <v>0</v>
      </c>
      <c r="AE14" s="34">
        <v>0</v>
      </c>
      <c r="AF14" s="38">
        <v>0</v>
      </c>
      <c r="AG14" s="38">
        <v>0</v>
      </c>
      <c r="AH14" s="38">
        <v>0</v>
      </c>
      <c r="AI14" s="38">
        <v>0</v>
      </c>
      <c r="AJ14" s="29" t="str">
        <f t="shared" si="1"/>
        <v/>
      </c>
      <c r="AK14" s="30"/>
      <c r="AL14" s="30"/>
      <c r="AM14" s="30"/>
      <c r="AN14" s="30"/>
      <c r="AO14" s="30"/>
      <c r="AP14" s="30"/>
      <c r="AQ14" s="30"/>
      <c r="AR14" s="30"/>
      <c r="AS14" s="30"/>
      <c r="AT14" s="8"/>
      <c r="AU14" s="8"/>
      <c r="AV14" s="8"/>
      <c r="AW14" s="8"/>
      <c r="BU14" s="3"/>
      <c r="BV14" s="3"/>
      <c r="BW14" s="3"/>
      <c r="CA14" s="31" t="str">
        <f t="shared" si="2"/>
        <v/>
      </c>
      <c r="CB14" s="31" t="str">
        <f t="shared" si="3"/>
        <v/>
      </c>
      <c r="CC14" s="31" t="str">
        <f t="shared" si="4"/>
        <v/>
      </c>
      <c r="CD14" s="31" t="str">
        <f t="shared" si="5"/>
        <v/>
      </c>
      <c r="CE14" s="31" t="str">
        <f t="shared" si="6"/>
        <v/>
      </c>
      <c r="CF14" s="31"/>
      <c r="CG14" s="32">
        <f t="shared" si="7"/>
        <v>0</v>
      </c>
      <c r="CH14" s="32">
        <f t="shared" si="8"/>
        <v>0</v>
      </c>
      <c r="CI14" s="32">
        <f t="shared" si="9"/>
        <v>0</v>
      </c>
      <c r="CJ14" s="32">
        <f t="shared" si="10"/>
        <v>0</v>
      </c>
      <c r="CK14" s="32">
        <f t="shared" si="11"/>
        <v>0</v>
      </c>
      <c r="CL14" s="32"/>
    </row>
    <row r="15" spans="1:90" ht="16.149999999999999" customHeight="1" x14ac:dyDescent="0.2">
      <c r="A15" s="1097" t="s">
        <v>29</v>
      </c>
      <c r="B15" s="1097"/>
      <c r="C15" s="1097"/>
      <c r="D15" s="39">
        <f>SUM(E15+F15)</f>
        <v>224</v>
      </c>
      <c r="E15" s="40">
        <f t="shared" si="0"/>
        <v>74</v>
      </c>
      <c r="F15" s="660">
        <f t="shared" si="0"/>
        <v>150</v>
      </c>
      <c r="G15" s="42">
        <v>0</v>
      </c>
      <c r="H15" s="43">
        <v>0</v>
      </c>
      <c r="I15" s="42">
        <v>0</v>
      </c>
      <c r="J15" s="43">
        <v>0</v>
      </c>
      <c r="K15" s="42">
        <v>0</v>
      </c>
      <c r="L15" s="43">
        <v>0</v>
      </c>
      <c r="M15" s="42">
        <v>1</v>
      </c>
      <c r="N15" s="44">
        <v>1</v>
      </c>
      <c r="O15" s="42">
        <v>3</v>
      </c>
      <c r="P15" s="44">
        <v>2</v>
      </c>
      <c r="Q15" s="42">
        <v>6</v>
      </c>
      <c r="R15" s="44">
        <v>5</v>
      </c>
      <c r="S15" s="42">
        <v>3</v>
      </c>
      <c r="T15" s="44">
        <v>4</v>
      </c>
      <c r="U15" s="42">
        <v>0</v>
      </c>
      <c r="V15" s="44">
        <v>0</v>
      </c>
      <c r="W15" s="42">
        <v>12</v>
      </c>
      <c r="X15" s="44">
        <v>8</v>
      </c>
      <c r="Y15" s="42">
        <v>18</v>
      </c>
      <c r="Z15" s="44">
        <v>20</v>
      </c>
      <c r="AA15" s="42">
        <v>28</v>
      </c>
      <c r="AB15" s="44">
        <v>96</v>
      </c>
      <c r="AC15" s="42">
        <v>3</v>
      </c>
      <c r="AD15" s="45">
        <v>14</v>
      </c>
      <c r="AE15" s="43">
        <v>0</v>
      </c>
      <c r="AF15" s="46">
        <v>0</v>
      </c>
      <c r="AG15" s="46">
        <v>0</v>
      </c>
      <c r="AH15" s="46">
        <v>0</v>
      </c>
      <c r="AI15" s="46">
        <v>0</v>
      </c>
      <c r="AJ15" s="29" t="str">
        <f t="shared" si="1"/>
        <v/>
      </c>
      <c r="AK15" s="30"/>
      <c r="AL15" s="30"/>
      <c r="AM15" s="30"/>
      <c r="AN15" s="30"/>
      <c r="AO15" s="30"/>
      <c r="AP15" s="30"/>
      <c r="AQ15" s="30"/>
      <c r="AR15" s="30"/>
      <c r="AS15" s="30"/>
      <c r="AT15" s="8"/>
      <c r="AU15" s="8"/>
      <c r="AV15" s="8"/>
      <c r="AW15" s="8"/>
      <c r="AX15" s="8"/>
      <c r="AY15" s="8"/>
      <c r="BU15" s="3"/>
      <c r="BV15" s="3"/>
      <c r="BW15" s="3"/>
      <c r="CA15" s="31" t="str">
        <f t="shared" si="2"/>
        <v/>
      </c>
      <c r="CB15" s="31" t="str">
        <f t="shared" si="3"/>
        <v/>
      </c>
      <c r="CC15" s="31" t="str">
        <f t="shared" si="4"/>
        <v/>
      </c>
      <c r="CD15" s="31" t="str">
        <f t="shared" si="5"/>
        <v/>
      </c>
      <c r="CE15" s="31" t="str">
        <f t="shared" si="6"/>
        <v/>
      </c>
      <c r="CF15" s="31"/>
      <c r="CG15" s="32">
        <f t="shared" si="7"/>
        <v>0</v>
      </c>
      <c r="CH15" s="32">
        <f>IF(D15&lt;AG15,1,0)</f>
        <v>0</v>
      </c>
      <c r="CI15" s="32">
        <f>IF(AND(AE15="",D15&lt;&gt;0),1,IF(F15&lt;AE15,1,0))</f>
        <v>0</v>
      </c>
      <c r="CJ15" s="32">
        <f t="shared" si="10"/>
        <v>0</v>
      </c>
      <c r="CK15" s="32">
        <f t="shared" si="11"/>
        <v>0</v>
      </c>
      <c r="CL15" s="32"/>
    </row>
    <row r="16" spans="1:90" ht="31.9" customHeight="1" x14ac:dyDescent="0.2">
      <c r="A16" s="47" t="s">
        <v>30</v>
      </c>
      <c r="B16" s="10"/>
      <c r="C16" s="10"/>
      <c r="D16" s="11"/>
      <c r="E16" s="11"/>
      <c r="F16" s="11"/>
      <c r="G16" s="48"/>
      <c r="H16" s="48"/>
      <c r="I16" s="11"/>
      <c r="J16" s="11"/>
      <c r="K16" s="11"/>
      <c r="L16" s="11"/>
      <c r="M16" s="11"/>
      <c r="N16" s="11"/>
      <c r="O16" s="11"/>
      <c r="P16" s="49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BU16" s="3"/>
      <c r="BV16" s="3"/>
      <c r="BW16" s="3"/>
      <c r="CG16" s="13"/>
      <c r="CH16" s="13"/>
      <c r="CI16" s="13"/>
      <c r="CJ16" s="13"/>
      <c r="CK16" s="13"/>
      <c r="CL16" s="13"/>
    </row>
    <row r="17" spans="1:118" ht="33" customHeight="1" x14ac:dyDescent="0.2">
      <c r="A17" s="885" t="s">
        <v>31</v>
      </c>
      <c r="B17" s="886"/>
      <c r="C17" s="887"/>
      <c r="D17" s="862" t="s">
        <v>32</v>
      </c>
      <c r="E17" s="900"/>
      <c r="F17" s="970"/>
      <c r="G17" s="1067" t="s">
        <v>11</v>
      </c>
      <c r="H17" s="1068"/>
      <c r="I17" s="862" t="s">
        <v>12</v>
      </c>
      <c r="J17" s="970"/>
      <c r="K17" s="862" t="s">
        <v>13</v>
      </c>
      <c r="L17" s="970"/>
      <c r="M17" s="862" t="s">
        <v>14</v>
      </c>
      <c r="N17" s="970"/>
      <c r="O17" s="900" t="s">
        <v>15</v>
      </c>
      <c r="P17" s="900"/>
      <c r="Q17" s="862" t="s">
        <v>16</v>
      </c>
      <c r="R17" s="970"/>
      <c r="S17" s="900" t="s">
        <v>17</v>
      </c>
      <c r="T17" s="900"/>
      <c r="U17" s="982" t="s">
        <v>18</v>
      </c>
      <c r="V17" s="983"/>
      <c r="W17" s="982" t="s">
        <v>19</v>
      </c>
      <c r="X17" s="983"/>
      <c r="Y17" s="982" t="s">
        <v>20</v>
      </c>
      <c r="Z17" s="983"/>
      <c r="AA17" s="982" t="s">
        <v>21</v>
      </c>
      <c r="AB17" s="983"/>
      <c r="AC17" s="982" t="s">
        <v>22</v>
      </c>
      <c r="AD17" s="984"/>
      <c r="AE17" s="896" t="s">
        <v>6</v>
      </c>
      <c r="AF17" s="1095" t="s">
        <v>33</v>
      </c>
      <c r="AG17" s="1095" t="s">
        <v>7</v>
      </c>
      <c r="AH17" s="1095" t="s">
        <v>34</v>
      </c>
      <c r="AI17" s="903" t="s">
        <v>8</v>
      </c>
      <c r="AJ17" s="1096" t="s">
        <v>9</v>
      </c>
      <c r="AK17" s="1096" t="s">
        <v>10</v>
      </c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4"/>
      <c r="BU17" s="4"/>
      <c r="BV17" s="4"/>
      <c r="BW17" s="4"/>
      <c r="CG17" s="13"/>
      <c r="CH17" s="13"/>
      <c r="CI17" s="13"/>
      <c r="CJ17" s="13"/>
      <c r="CK17" s="13"/>
      <c r="CZ17" s="4"/>
      <c r="DA17" s="4"/>
      <c r="DN17" s="2"/>
    </row>
    <row r="18" spans="1:118" ht="44.25" customHeight="1" x14ac:dyDescent="0.2">
      <c r="A18" s="891"/>
      <c r="B18" s="1084"/>
      <c r="C18" s="1085"/>
      <c r="D18" s="50" t="s">
        <v>23</v>
      </c>
      <c r="E18" s="51" t="s">
        <v>24</v>
      </c>
      <c r="F18" s="659" t="s">
        <v>25</v>
      </c>
      <c r="G18" s="50" t="s">
        <v>24</v>
      </c>
      <c r="H18" s="643" t="s">
        <v>25</v>
      </c>
      <c r="I18" s="576" t="s">
        <v>24</v>
      </c>
      <c r="J18" s="655" t="s">
        <v>25</v>
      </c>
      <c r="K18" s="576" t="s">
        <v>24</v>
      </c>
      <c r="L18" s="653" t="s">
        <v>25</v>
      </c>
      <c r="M18" s="576" t="s">
        <v>24</v>
      </c>
      <c r="N18" s="641" t="s">
        <v>25</v>
      </c>
      <c r="O18" s="576" t="s">
        <v>24</v>
      </c>
      <c r="P18" s="655" t="s">
        <v>25</v>
      </c>
      <c r="Q18" s="576" t="s">
        <v>24</v>
      </c>
      <c r="R18" s="641" t="s">
        <v>25</v>
      </c>
      <c r="S18" s="576" t="s">
        <v>24</v>
      </c>
      <c r="T18" s="655" t="s">
        <v>25</v>
      </c>
      <c r="U18" s="654" t="s">
        <v>24</v>
      </c>
      <c r="V18" s="641" t="s">
        <v>25</v>
      </c>
      <c r="W18" s="654" t="s">
        <v>24</v>
      </c>
      <c r="X18" s="641" t="s">
        <v>25</v>
      </c>
      <c r="Y18" s="654" t="s">
        <v>24</v>
      </c>
      <c r="Z18" s="641" t="s">
        <v>25</v>
      </c>
      <c r="AA18" s="654" t="s">
        <v>24</v>
      </c>
      <c r="AB18" s="641" t="s">
        <v>25</v>
      </c>
      <c r="AC18" s="654" t="s">
        <v>24</v>
      </c>
      <c r="AD18" s="577" t="s">
        <v>25</v>
      </c>
      <c r="AE18" s="1064"/>
      <c r="AF18" s="1060"/>
      <c r="AG18" s="1060"/>
      <c r="AH18" s="1060"/>
      <c r="AI18" s="1092"/>
      <c r="AJ18" s="1062"/>
      <c r="AK18" s="1062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4"/>
      <c r="BU18" s="4"/>
      <c r="BV18" s="4"/>
      <c r="BW18" s="4"/>
      <c r="CG18" s="13"/>
      <c r="CH18" s="13"/>
      <c r="CI18" s="13"/>
      <c r="CJ18" s="13"/>
      <c r="CK18" s="13"/>
      <c r="CZ18" s="4"/>
      <c r="DA18" s="4"/>
      <c r="DN18" s="2"/>
    </row>
    <row r="19" spans="1:118" ht="16.149999999999999" customHeight="1" x14ac:dyDescent="0.2">
      <c r="A19" s="948" t="s">
        <v>35</v>
      </c>
      <c r="B19" s="949"/>
      <c r="C19" s="1063"/>
      <c r="D19" s="59">
        <f t="shared" ref="D19:D29" si="12">SUM(E19+F19)</f>
        <v>1</v>
      </c>
      <c r="E19" s="60">
        <f>SUM(G19+I19+K19+M19+O19+Q19+S19+U19+W19+Y19+AA19+AC19)</f>
        <v>0</v>
      </c>
      <c r="F19" s="61">
        <f>SUM(H19+J19+L19+N19+P19+R19+T19+V19+X19+Z19+AB19+AD19)</f>
        <v>1</v>
      </c>
      <c r="G19" s="24">
        <v>0</v>
      </c>
      <c r="H19" s="62">
        <v>0</v>
      </c>
      <c r="I19" s="24">
        <v>0</v>
      </c>
      <c r="J19" s="63">
        <v>0</v>
      </c>
      <c r="K19" s="24">
        <v>0</v>
      </c>
      <c r="L19" s="62">
        <v>0</v>
      </c>
      <c r="M19" s="24">
        <v>0</v>
      </c>
      <c r="N19" s="62">
        <v>0</v>
      </c>
      <c r="O19" s="24">
        <v>0</v>
      </c>
      <c r="P19" s="63">
        <v>0</v>
      </c>
      <c r="Q19" s="24">
        <v>0</v>
      </c>
      <c r="R19" s="62">
        <v>0</v>
      </c>
      <c r="S19" s="24">
        <v>0</v>
      </c>
      <c r="T19" s="63">
        <v>0</v>
      </c>
      <c r="U19" s="24">
        <v>0</v>
      </c>
      <c r="V19" s="62">
        <v>0</v>
      </c>
      <c r="W19" s="24">
        <v>0</v>
      </c>
      <c r="X19" s="62">
        <v>0</v>
      </c>
      <c r="Y19" s="24">
        <v>0</v>
      </c>
      <c r="Z19" s="62">
        <v>0</v>
      </c>
      <c r="AA19" s="24">
        <v>0</v>
      </c>
      <c r="AB19" s="62">
        <v>1</v>
      </c>
      <c r="AC19" s="24">
        <v>0</v>
      </c>
      <c r="AD19" s="64">
        <v>0</v>
      </c>
      <c r="AE19" s="62">
        <v>0</v>
      </c>
      <c r="AF19" s="65">
        <v>1</v>
      </c>
      <c r="AG19" s="65"/>
      <c r="AH19" s="65"/>
      <c r="AI19" s="65"/>
      <c r="AJ19" s="65">
        <v>0</v>
      </c>
      <c r="AK19" s="65">
        <v>0</v>
      </c>
      <c r="AL19" s="66" t="str">
        <f>CA19&amp;CB19&amp;CC19&amp;CD19&amp;CE19&amp;CF19</f>
        <v/>
      </c>
      <c r="AM19" s="30"/>
      <c r="AN19" s="30"/>
      <c r="AO19" s="30"/>
      <c r="AP19" s="30"/>
      <c r="AQ19" s="30"/>
      <c r="AR19" s="30"/>
      <c r="AS19" s="30"/>
      <c r="AT19" s="30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4"/>
      <c r="BU19" s="4"/>
      <c r="BV19" s="4"/>
      <c r="BW19" s="4"/>
      <c r="CA19" s="31" t="str">
        <f t="shared" ref="CA19:CA37" si="13">IF(CG19=1,"* Las consultas de 60 años NO DEBEN ser mayor que el total de Consultas entre 20-64 Años. ","")</f>
        <v/>
      </c>
      <c r="CB19" s="31" t="str">
        <f>IF(CH19=1,"* Las actividades de usuarios en situación de discapacidad NO DEBEN superar el total. ","")</f>
        <v/>
      </c>
      <c r="CC19" s="31" t="str">
        <f>IF(AND(AE19="",D19&lt;&gt;0),"* Recuerde que las Embarazadas deben ser incluídas en el ingreso por rango Etario (Digite CEROS si no tiene). ",IF(F19&lt;AE19,"* Las Embarazadas NO DEBEN ser mayor al total de mujeres. ",""))</f>
        <v/>
      </c>
      <c r="CD19" s="31" t="str">
        <f>IF(AND(AF19="",D19&lt;&gt;0),"* No olvide digitar la columna Beneficiarios (Digite CEROS si no tiene). ",IF(D19&lt;AF19,"* El número de Beneficiarios NO DEBE ser mayor que el Total. ",""))</f>
        <v/>
      </c>
      <c r="CE19" s="31" t="str">
        <f>IF(AND(AJ19="",D19&lt;&gt;0),"* No olvide digitar la Población SENAME (Digite CEROS si no tiene). ",IF(D19&lt;AJ19,"* La Población SENAME NO DEBE ser mayor al Total. ",""))</f>
        <v/>
      </c>
      <c r="CF19" s="31" t="str">
        <f>IF(AND(AK19="",D19&lt;&gt;0),"* No olvide digitar la Población Migrante (Digite CEROS si no tiene). ",IF(D19&lt;AK19,"* La Población Migrante NO DEBE superar el Total. ",""))</f>
        <v/>
      </c>
      <c r="CG19" s="32">
        <f>IF(AG19&gt;(AA19+AB19),1,0)</f>
        <v>0</v>
      </c>
      <c r="CH19" s="32">
        <f>IF(D19&lt;AI19,1,0)</f>
        <v>0</v>
      </c>
      <c r="CI19" s="32">
        <f>IF(AND(AE19="",D19&lt;&gt;0),1,IF(F19&lt;AE19,1,0))</f>
        <v>0</v>
      </c>
      <c r="CJ19" s="32">
        <f>IF(AND(AF19="",D19&lt;&gt;0),1,IF(D19&lt;AF19,1,0))</f>
        <v>0</v>
      </c>
      <c r="CK19" s="32">
        <f>IF(AND(AJ19="",D19&lt;&gt;0),1,IF(D19&lt;AJ19,1,0))</f>
        <v>0</v>
      </c>
      <c r="CL19" s="32">
        <f>IF(AND(AK19="",D19&lt;&gt;0),1,IF(D19&lt;AK19,1,0))</f>
        <v>0</v>
      </c>
      <c r="CZ19" s="4"/>
      <c r="DA19" s="4"/>
      <c r="DN19" s="2"/>
    </row>
    <row r="20" spans="1:118" ht="16.149999999999999" customHeight="1" x14ac:dyDescent="0.2">
      <c r="A20" s="948" t="s">
        <v>36</v>
      </c>
      <c r="B20" s="949"/>
      <c r="C20" s="1063"/>
      <c r="D20" s="67">
        <f t="shared" si="12"/>
        <v>0</v>
      </c>
      <c r="E20" s="68">
        <f>SUM(U20+W20+Y20+AA20+AC20)</f>
        <v>0</v>
      </c>
      <c r="F20" s="69">
        <f>SUM(V20+X20+Z20+AB20+AD20)</f>
        <v>0</v>
      </c>
      <c r="G20" s="70"/>
      <c r="H20" s="71"/>
      <c r="I20" s="70"/>
      <c r="J20" s="72"/>
      <c r="K20" s="70"/>
      <c r="L20" s="72"/>
      <c r="M20" s="70"/>
      <c r="N20" s="72"/>
      <c r="O20" s="70"/>
      <c r="P20" s="72"/>
      <c r="Q20" s="70"/>
      <c r="R20" s="72"/>
      <c r="S20" s="70"/>
      <c r="T20" s="72"/>
      <c r="U20" s="22"/>
      <c r="V20" s="23"/>
      <c r="W20" s="22"/>
      <c r="X20" s="23"/>
      <c r="Y20" s="22"/>
      <c r="Z20" s="23"/>
      <c r="AA20" s="22"/>
      <c r="AB20" s="23"/>
      <c r="AC20" s="22"/>
      <c r="AD20" s="73"/>
      <c r="AE20" s="23">
        <v>0</v>
      </c>
      <c r="AF20" s="74"/>
      <c r="AG20" s="74"/>
      <c r="AH20" s="74"/>
      <c r="AI20" s="74"/>
      <c r="AJ20" s="74">
        <v>0</v>
      </c>
      <c r="AK20" s="74">
        <v>0</v>
      </c>
      <c r="AL20" s="66" t="str">
        <f t="shared" ref="AL20:AL37" si="14">CA20&amp;CB20&amp;CC20&amp;CD20&amp;CE20&amp;CF20</f>
        <v/>
      </c>
      <c r="AM20" s="30"/>
      <c r="AN20" s="30"/>
      <c r="AO20" s="30"/>
      <c r="AP20" s="30"/>
      <c r="AQ20" s="30"/>
      <c r="AR20" s="30"/>
      <c r="AS20" s="30"/>
      <c r="AT20" s="30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4"/>
      <c r="BU20" s="4"/>
      <c r="BV20" s="4"/>
      <c r="BW20" s="4"/>
      <c r="CA20" s="31" t="str">
        <f t="shared" si="13"/>
        <v/>
      </c>
      <c r="CB20" s="31" t="str">
        <f t="shared" ref="CB20:CB37" si="15">IF(CH20=1,"* Las actividades de usuarios en situación de discapacidad NO DEBEN superar el total. ","")</f>
        <v/>
      </c>
      <c r="CC20" s="31" t="str">
        <f t="shared" ref="CC20:CC37" si="16">IF(AND(AE20="",D20&lt;&gt;0),"* Recuerde que las Embarazadas deben ser incluídas en el ingreso por rango Etario (Digite CEROS si no tiene). ",IF(F20&lt;AE20,"* Las Embarazadas NO DEBEN ser mayor al total de mujeres. ",""))</f>
        <v/>
      </c>
      <c r="CD20" s="31" t="str">
        <f t="shared" ref="CD20:CD37" si="17">IF(AND(AF20="",D20&lt;&gt;0),"* No olvide digitar la columna Beneficiarios (Digite CEROS si no tiene). ",IF(D20&lt;AF20,"* El número de Beneficiarios NO DEBE ser mayor que el Total. ",""))</f>
        <v/>
      </c>
      <c r="CE20" s="31" t="str">
        <f t="shared" ref="CE20:CE37" si="18">IF(AND(AJ20="",D20&lt;&gt;0),"* No olvide digitar la Población SENAME (Digite CEROS si no tiene). ",IF(D20&lt;AJ20,"* La Población SENAME NO DEBE ser mayor al Total. ",""))</f>
        <v/>
      </c>
      <c r="CF20" s="31" t="str">
        <f t="shared" ref="CF20:CF37" si="19">IF(AND(AK20="",D20&lt;&gt;0),"* No olvide digitar la Población Migrante (Digite CEROS si no tiene). ",IF(D20&lt;AK20,"* La Población Migrante NO DEBE superar el Total. ",""))</f>
        <v/>
      </c>
      <c r="CG20" s="32">
        <f t="shared" ref="CG20:CG37" si="20">IF(AG20&gt;(AA20+AB20),1,0)</f>
        <v>0</v>
      </c>
      <c r="CH20" s="32">
        <f t="shared" ref="CH20:CH37" si="21">IF(D20&lt;AI20,1,0)</f>
        <v>0</v>
      </c>
      <c r="CI20" s="32">
        <f t="shared" ref="CI20:CI37" si="22">IF(AND(AE20="",D20&lt;&gt;0),1,IF(F20&lt;AE20,1,0))</f>
        <v>0</v>
      </c>
      <c r="CJ20" s="32">
        <f t="shared" ref="CJ20:CJ37" si="23">IF(AND(AF20="",D20&lt;&gt;0),1,IF(D20&lt;AF20,1,0))</f>
        <v>0</v>
      </c>
      <c r="CK20" s="32">
        <f t="shared" ref="CK20:CK37" si="24">IF(AND(AJ20="",D20&lt;&gt;0),1,IF(D20&lt;AJ20,1,0))</f>
        <v>0</v>
      </c>
      <c r="CL20" s="32">
        <f t="shared" ref="CL20:CL37" si="25">IF(AND(AK20="",D20&lt;&gt;0),1,IF(D20&lt;AK20,1,0))</f>
        <v>0</v>
      </c>
      <c r="CZ20" s="4"/>
      <c r="DA20" s="4"/>
      <c r="DN20" s="2"/>
    </row>
    <row r="21" spans="1:118" ht="16.149999999999999" customHeight="1" x14ac:dyDescent="0.2">
      <c r="A21" s="1056"/>
      <c r="B21" s="1057"/>
      <c r="C21" s="1058"/>
      <c r="D21" s="75"/>
      <c r="E21" s="76"/>
      <c r="F21" s="77"/>
      <c r="G21" s="75"/>
      <c r="H21" s="78"/>
      <c r="I21" s="75"/>
      <c r="J21" s="79"/>
      <c r="K21" s="75"/>
      <c r="L21" s="79"/>
      <c r="M21" s="75"/>
      <c r="N21" s="79"/>
      <c r="O21" s="75"/>
      <c r="P21" s="79"/>
      <c r="Q21" s="75"/>
      <c r="R21" s="79"/>
      <c r="S21" s="75"/>
      <c r="T21" s="79"/>
      <c r="U21" s="75"/>
      <c r="V21" s="79"/>
      <c r="W21" s="75"/>
      <c r="X21" s="79"/>
      <c r="Y21" s="75"/>
      <c r="Z21" s="79"/>
      <c r="AA21" s="75"/>
      <c r="AB21" s="79"/>
      <c r="AC21" s="75"/>
      <c r="AD21" s="79"/>
      <c r="AE21" s="75"/>
      <c r="AF21" s="79"/>
      <c r="AG21" s="75"/>
      <c r="AH21" s="79"/>
      <c r="AI21" s="75"/>
      <c r="AJ21" s="75"/>
      <c r="AK21" s="75"/>
      <c r="AL21" s="66" t="str">
        <f t="shared" si="14"/>
        <v/>
      </c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4"/>
      <c r="BU21" s="4"/>
      <c r="BV21" s="4"/>
      <c r="BW21" s="81"/>
      <c r="BX21" s="81"/>
      <c r="BY21" s="81"/>
      <c r="CA21" s="31" t="str">
        <f t="shared" si="13"/>
        <v/>
      </c>
      <c r="CB21" s="31" t="str">
        <f t="shared" si="15"/>
        <v/>
      </c>
      <c r="CC21" s="31" t="str">
        <f t="shared" si="16"/>
        <v/>
      </c>
      <c r="CD21" s="31" t="str">
        <f t="shared" si="17"/>
        <v/>
      </c>
      <c r="CE21" s="31" t="str">
        <f t="shared" si="18"/>
        <v/>
      </c>
      <c r="CF21" s="31" t="str">
        <f t="shared" si="19"/>
        <v/>
      </c>
      <c r="CG21" s="32">
        <f t="shared" si="20"/>
        <v>0</v>
      </c>
      <c r="CH21" s="32">
        <f t="shared" si="21"/>
        <v>0</v>
      </c>
      <c r="CI21" s="32">
        <f t="shared" si="22"/>
        <v>0</v>
      </c>
      <c r="CJ21" s="32">
        <f t="shared" si="23"/>
        <v>0</v>
      </c>
      <c r="CK21" s="32">
        <f t="shared" si="24"/>
        <v>0</v>
      </c>
      <c r="CL21" s="32">
        <f t="shared" si="25"/>
        <v>0</v>
      </c>
      <c r="CM21" s="82"/>
      <c r="CN21" s="82"/>
      <c r="CO21" s="82"/>
      <c r="CZ21" s="4"/>
      <c r="DA21" s="4"/>
      <c r="DN21" s="2"/>
    </row>
    <row r="22" spans="1:118" ht="16.149999999999999" customHeight="1" x14ac:dyDescent="0.2">
      <c r="A22" s="879" t="s">
        <v>37</v>
      </c>
      <c r="B22" s="880"/>
      <c r="C22" s="881"/>
      <c r="D22" s="59">
        <f t="shared" si="12"/>
        <v>0</v>
      </c>
      <c r="E22" s="60">
        <f t="shared" ref="E22:E29" si="26">SUM(G22+I22+K22+M22+O22+Q22+S22+U22+W22+Y22+AA22+AC22)</f>
        <v>0</v>
      </c>
      <c r="F22" s="61">
        <f t="shared" ref="F22:F29" si="27">SUM(H22+J22+L22+N22+P22+R22+T22+V22+X22+Z22+AB22+AD22)</f>
        <v>0</v>
      </c>
      <c r="G22" s="24"/>
      <c r="H22" s="62"/>
      <c r="I22" s="24"/>
      <c r="J22" s="63"/>
      <c r="K22" s="24"/>
      <c r="L22" s="62"/>
      <c r="M22" s="24"/>
      <c r="N22" s="62"/>
      <c r="O22" s="24"/>
      <c r="P22" s="63"/>
      <c r="Q22" s="24"/>
      <c r="R22" s="62"/>
      <c r="S22" s="24"/>
      <c r="T22" s="63"/>
      <c r="U22" s="24"/>
      <c r="V22" s="62"/>
      <c r="W22" s="24"/>
      <c r="X22" s="62"/>
      <c r="Y22" s="24"/>
      <c r="Z22" s="62"/>
      <c r="AA22" s="24"/>
      <c r="AB22" s="62"/>
      <c r="AC22" s="24"/>
      <c r="AD22" s="64"/>
      <c r="AE22" s="62">
        <v>0</v>
      </c>
      <c r="AF22" s="65"/>
      <c r="AG22" s="65"/>
      <c r="AH22" s="65"/>
      <c r="AI22" s="65"/>
      <c r="AJ22" s="65">
        <v>0</v>
      </c>
      <c r="AK22" s="65">
        <v>0</v>
      </c>
      <c r="AL22" s="66" t="str">
        <f t="shared" si="14"/>
        <v/>
      </c>
      <c r="AM22" s="30"/>
      <c r="AN22" s="30"/>
      <c r="AO22" s="30"/>
      <c r="AP22" s="30"/>
      <c r="AQ22" s="30"/>
      <c r="AR22" s="30"/>
      <c r="AS22" s="30"/>
      <c r="AT22" s="30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4"/>
      <c r="BU22" s="4"/>
      <c r="BV22" s="4"/>
      <c r="BW22" s="4"/>
      <c r="CA22" s="31" t="str">
        <f t="shared" si="13"/>
        <v/>
      </c>
      <c r="CB22" s="31" t="str">
        <f t="shared" si="15"/>
        <v/>
      </c>
      <c r="CC22" s="31" t="str">
        <f t="shared" si="16"/>
        <v/>
      </c>
      <c r="CD22" s="31" t="str">
        <f t="shared" si="17"/>
        <v/>
      </c>
      <c r="CE22" s="31" t="str">
        <f t="shared" si="18"/>
        <v/>
      </c>
      <c r="CF22" s="31" t="str">
        <f t="shared" si="19"/>
        <v/>
      </c>
      <c r="CG22" s="32">
        <f t="shared" si="20"/>
        <v>0</v>
      </c>
      <c r="CH22" s="32">
        <f t="shared" si="21"/>
        <v>0</v>
      </c>
      <c r="CI22" s="32">
        <f t="shared" si="22"/>
        <v>0</v>
      </c>
      <c r="CJ22" s="32">
        <f t="shared" si="23"/>
        <v>0</v>
      </c>
      <c r="CK22" s="32">
        <f t="shared" si="24"/>
        <v>0</v>
      </c>
      <c r="CL22" s="32">
        <f t="shared" si="25"/>
        <v>0</v>
      </c>
      <c r="CZ22" s="4"/>
      <c r="DA22" s="4"/>
      <c r="DN22" s="2"/>
    </row>
    <row r="23" spans="1:118" ht="16.149999999999999" customHeight="1" x14ac:dyDescent="0.2">
      <c r="A23" s="882" t="s">
        <v>38</v>
      </c>
      <c r="B23" s="883"/>
      <c r="C23" s="884"/>
      <c r="D23" s="83">
        <f t="shared" si="12"/>
        <v>5</v>
      </c>
      <c r="E23" s="84">
        <f>SUM(G23+I23+K23+M23+O23+Q23+S23+U23+W23+Y23+AA23+AC23)</f>
        <v>4</v>
      </c>
      <c r="F23" s="85">
        <f t="shared" si="27"/>
        <v>1</v>
      </c>
      <c r="G23" s="33">
        <v>0</v>
      </c>
      <c r="H23" s="34">
        <v>0</v>
      </c>
      <c r="I23" s="33">
        <v>0</v>
      </c>
      <c r="J23" s="86">
        <v>0</v>
      </c>
      <c r="K23" s="33">
        <v>0</v>
      </c>
      <c r="L23" s="34">
        <v>0</v>
      </c>
      <c r="M23" s="33">
        <v>0</v>
      </c>
      <c r="N23" s="34">
        <v>0</v>
      </c>
      <c r="O23" s="33">
        <v>0</v>
      </c>
      <c r="P23" s="86">
        <v>0</v>
      </c>
      <c r="Q23" s="33">
        <v>0</v>
      </c>
      <c r="R23" s="34">
        <v>0</v>
      </c>
      <c r="S23" s="33">
        <v>0</v>
      </c>
      <c r="T23" s="86">
        <v>0</v>
      </c>
      <c r="U23" s="33">
        <v>0</v>
      </c>
      <c r="V23" s="34">
        <v>0</v>
      </c>
      <c r="W23" s="33">
        <v>2</v>
      </c>
      <c r="X23" s="34">
        <v>1</v>
      </c>
      <c r="Y23" s="33">
        <v>2</v>
      </c>
      <c r="Z23" s="34">
        <v>0</v>
      </c>
      <c r="AA23" s="33">
        <v>0</v>
      </c>
      <c r="AB23" s="34">
        <v>0</v>
      </c>
      <c r="AC23" s="33">
        <v>0</v>
      </c>
      <c r="AD23" s="87">
        <v>0</v>
      </c>
      <c r="AE23" s="34">
        <v>0</v>
      </c>
      <c r="AF23" s="88">
        <v>5</v>
      </c>
      <c r="AG23" s="88"/>
      <c r="AH23" s="88"/>
      <c r="AI23" s="88"/>
      <c r="AJ23" s="88">
        <v>0</v>
      </c>
      <c r="AK23" s="88">
        <v>0</v>
      </c>
      <c r="AL23" s="66" t="str">
        <f t="shared" si="14"/>
        <v/>
      </c>
      <c r="AM23" s="30"/>
      <c r="AN23" s="30"/>
      <c r="AO23" s="30"/>
      <c r="AP23" s="30"/>
      <c r="AQ23" s="30"/>
      <c r="AR23" s="30"/>
      <c r="AS23" s="30"/>
      <c r="AT23" s="30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4"/>
      <c r="BU23" s="4"/>
      <c r="BV23" s="4"/>
      <c r="BW23" s="4"/>
      <c r="CA23" s="31" t="str">
        <f t="shared" si="13"/>
        <v/>
      </c>
      <c r="CB23" s="31" t="str">
        <f t="shared" si="15"/>
        <v/>
      </c>
      <c r="CC23" s="31" t="str">
        <f t="shared" si="16"/>
        <v/>
      </c>
      <c r="CD23" s="31" t="str">
        <f t="shared" si="17"/>
        <v/>
      </c>
      <c r="CE23" s="31" t="str">
        <f t="shared" si="18"/>
        <v/>
      </c>
      <c r="CF23" s="31" t="str">
        <f t="shared" si="19"/>
        <v/>
      </c>
      <c r="CG23" s="32">
        <f t="shared" si="20"/>
        <v>0</v>
      </c>
      <c r="CH23" s="32">
        <f t="shared" si="21"/>
        <v>0</v>
      </c>
      <c r="CI23" s="32">
        <f t="shared" si="22"/>
        <v>0</v>
      </c>
      <c r="CJ23" s="32">
        <f t="shared" si="23"/>
        <v>0</v>
      </c>
      <c r="CK23" s="32">
        <f t="shared" si="24"/>
        <v>0</v>
      </c>
      <c r="CL23" s="32">
        <f t="shared" si="25"/>
        <v>0</v>
      </c>
      <c r="CZ23" s="4"/>
      <c r="DA23" s="4"/>
      <c r="DN23" s="2"/>
    </row>
    <row r="24" spans="1:118" ht="16.149999999999999" customHeight="1" x14ac:dyDescent="0.2">
      <c r="A24" s="882" t="s">
        <v>39</v>
      </c>
      <c r="B24" s="883"/>
      <c r="C24" s="884"/>
      <c r="D24" s="83">
        <f t="shared" si="12"/>
        <v>1</v>
      </c>
      <c r="E24" s="84">
        <f t="shared" si="26"/>
        <v>0</v>
      </c>
      <c r="F24" s="85">
        <f t="shared" si="27"/>
        <v>1</v>
      </c>
      <c r="G24" s="33">
        <v>0</v>
      </c>
      <c r="H24" s="34">
        <v>0</v>
      </c>
      <c r="I24" s="33">
        <v>0</v>
      </c>
      <c r="J24" s="86">
        <v>0</v>
      </c>
      <c r="K24" s="33">
        <v>0</v>
      </c>
      <c r="L24" s="34">
        <v>0</v>
      </c>
      <c r="M24" s="33">
        <v>0</v>
      </c>
      <c r="N24" s="34">
        <v>0</v>
      </c>
      <c r="O24" s="33">
        <v>0</v>
      </c>
      <c r="P24" s="86">
        <v>0</v>
      </c>
      <c r="Q24" s="33">
        <v>0</v>
      </c>
      <c r="R24" s="34">
        <v>0</v>
      </c>
      <c r="S24" s="33">
        <v>0</v>
      </c>
      <c r="T24" s="86">
        <v>0</v>
      </c>
      <c r="U24" s="33">
        <v>0</v>
      </c>
      <c r="V24" s="34">
        <v>0</v>
      </c>
      <c r="W24" s="33">
        <v>0</v>
      </c>
      <c r="X24" s="34">
        <v>0</v>
      </c>
      <c r="Y24" s="33">
        <v>0</v>
      </c>
      <c r="Z24" s="34">
        <v>0</v>
      </c>
      <c r="AA24" s="33">
        <v>0</v>
      </c>
      <c r="AB24" s="34">
        <v>1</v>
      </c>
      <c r="AC24" s="33">
        <v>0</v>
      </c>
      <c r="AD24" s="87">
        <v>0</v>
      </c>
      <c r="AE24" s="34">
        <v>0</v>
      </c>
      <c r="AF24" s="88">
        <v>1</v>
      </c>
      <c r="AG24" s="88"/>
      <c r="AH24" s="88"/>
      <c r="AI24" s="88"/>
      <c r="AJ24" s="88">
        <v>0</v>
      </c>
      <c r="AK24" s="88">
        <v>0</v>
      </c>
      <c r="AL24" s="66" t="str">
        <f t="shared" si="14"/>
        <v/>
      </c>
      <c r="AM24" s="30"/>
      <c r="AN24" s="30"/>
      <c r="AO24" s="30"/>
      <c r="AP24" s="30"/>
      <c r="AQ24" s="30"/>
      <c r="AR24" s="30"/>
      <c r="AS24" s="30"/>
      <c r="AT24" s="30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4"/>
      <c r="BU24" s="4"/>
      <c r="BV24" s="4"/>
      <c r="BW24" s="4"/>
      <c r="CA24" s="31" t="str">
        <f t="shared" si="13"/>
        <v/>
      </c>
      <c r="CB24" s="31" t="str">
        <f t="shared" si="15"/>
        <v/>
      </c>
      <c r="CC24" s="31" t="str">
        <f t="shared" si="16"/>
        <v/>
      </c>
      <c r="CD24" s="31" t="str">
        <f t="shared" si="17"/>
        <v/>
      </c>
      <c r="CE24" s="31" t="str">
        <f t="shared" si="18"/>
        <v/>
      </c>
      <c r="CF24" s="31" t="str">
        <f t="shared" si="19"/>
        <v/>
      </c>
      <c r="CG24" s="32">
        <f t="shared" si="20"/>
        <v>0</v>
      </c>
      <c r="CH24" s="32">
        <f t="shared" si="21"/>
        <v>0</v>
      </c>
      <c r="CI24" s="32">
        <f t="shared" si="22"/>
        <v>0</v>
      </c>
      <c r="CJ24" s="32">
        <f t="shared" si="23"/>
        <v>0</v>
      </c>
      <c r="CK24" s="32">
        <f t="shared" si="24"/>
        <v>0</v>
      </c>
      <c r="CL24" s="32">
        <f t="shared" si="25"/>
        <v>0</v>
      </c>
      <c r="CZ24" s="4"/>
      <c r="DA24" s="4"/>
      <c r="DN24" s="2"/>
    </row>
    <row r="25" spans="1:118" ht="16.149999999999999" customHeight="1" x14ac:dyDescent="0.2">
      <c r="A25" s="882" t="s">
        <v>40</v>
      </c>
      <c r="B25" s="883"/>
      <c r="C25" s="884"/>
      <c r="D25" s="83">
        <f t="shared" si="12"/>
        <v>6</v>
      </c>
      <c r="E25" s="84">
        <f t="shared" si="26"/>
        <v>3</v>
      </c>
      <c r="F25" s="85">
        <f t="shared" si="27"/>
        <v>3</v>
      </c>
      <c r="G25" s="33">
        <v>0</v>
      </c>
      <c r="H25" s="34">
        <v>0</v>
      </c>
      <c r="I25" s="33">
        <v>0</v>
      </c>
      <c r="J25" s="86">
        <v>0</v>
      </c>
      <c r="K25" s="33">
        <v>0</v>
      </c>
      <c r="L25" s="34">
        <v>0</v>
      </c>
      <c r="M25" s="33">
        <v>0</v>
      </c>
      <c r="N25" s="34">
        <v>0</v>
      </c>
      <c r="O25" s="33">
        <v>0</v>
      </c>
      <c r="P25" s="86">
        <v>0</v>
      </c>
      <c r="Q25" s="33">
        <v>0</v>
      </c>
      <c r="R25" s="34">
        <v>0</v>
      </c>
      <c r="S25" s="33">
        <v>0</v>
      </c>
      <c r="T25" s="86">
        <v>0</v>
      </c>
      <c r="U25" s="33">
        <v>0</v>
      </c>
      <c r="V25" s="34">
        <v>0</v>
      </c>
      <c r="W25" s="33">
        <v>0</v>
      </c>
      <c r="X25" s="34">
        <v>1</v>
      </c>
      <c r="Y25" s="33">
        <v>0</v>
      </c>
      <c r="Z25" s="34">
        <v>0</v>
      </c>
      <c r="AA25" s="33">
        <v>3</v>
      </c>
      <c r="AB25" s="34">
        <v>2</v>
      </c>
      <c r="AC25" s="33">
        <v>0</v>
      </c>
      <c r="AD25" s="87">
        <v>0</v>
      </c>
      <c r="AE25" s="34">
        <v>0</v>
      </c>
      <c r="AF25" s="88">
        <v>6</v>
      </c>
      <c r="AG25" s="88"/>
      <c r="AH25" s="88"/>
      <c r="AI25" s="88"/>
      <c r="AJ25" s="88">
        <v>0</v>
      </c>
      <c r="AK25" s="88">
        <v>0</v>
      </c>
      <c r="AL25" s="66" t="str">
        <f t="shared" si="14"/>
        <v/>
      </c>
      <c r="AM25" s="30"/>
      <c r="AN25" s="30"/>
      <c r="AO25" s="30"/>
      <c r="AP25" s="30"/>
      <c r="AQ25" s="30"/>
      <c r="AR25" s="30"/>
      <c r="AS25" s="30"/>
      <c r="AT25" s="30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4"/>
      <c r="BU25" s="4"/>
      <c r="BV25" s="4"/>
      <c r="BW25" s="4"/>
      <c r="CA25" s="31" t="str">
        <f t="shared" si="13"/>
        <v/>
      </c>
      <c r="CB25" s="31" t="str">
        <f t="shared" si="15"/>
        <v/>
      </c>
      <c r="CC25" s="31" t="str">
        <f t="shared" si="16"/>
        <v/>
      </c>
      <c r="CD25" s="31" t="str">
        <f t="shared" si="17"/>
        <v/>
      </c>
      <c r="CE25" s="31" t="str">
        <f t="shared" si="18"/>
        <v/>
      </c>
      <c r="CF25" s="31" t="str">
        <f t="shared" si="19"/>
        <v/>
      </c>
      <c r="CG25" s="32">
        <f t="shared" si="20"/>
        <v>0</v>
      </c>
      <c r="CH25" s="32">
        <f t="shared" si="21"/>
        <v>0</v>
      </c>
      <c r="CI25" s="32">
        <f t="shared" si="22"/>
        <v>0</v>
      </c>
      <c r="CJ25" s="32">
        <f t="shared" si="23"/>
        <v>0</v>
      </c>
      <c r="CK25" s="32">
        <f t="shared" si="24"/>
        <v>0</v>
      </c>
      <c r="CL25" s="32">
        <f t="shared" si="25"/>
        <v>0</v>
      </c>
      <c r="CZ25" s="4"/>
      <c r="DA25" s="4"/>
      <c r="DN25" s="2"/>
    </row>
    <row r="26" spans="1:118" ht="16.149999999999999" customHeight="1" x14ac:dyDescent="0.2">
      <c r="A26" s="882" t="s">
        <v>41</v>
      </c>
      <c r="B26" s="883"/>
      <c r="C26" s="884"/>
      <c r="D26" s="83">
        <f t="shared" si="12"/>
        <v>0</v>
      </c>
      <c r="E26" s="84">
        <f t="shared" si="26"/>
        <v>0</v>
      </c>
      <c r="F26" s="85">
        <f t="shared" si="27"/>
        <v>0</v>
      </c>
      <c r="G26" s="33"/>
      <c r="H26" s="34"/>
      <c r="I26" s="33"/>
      <c r="J26" s="86"/>
      <c r="K26" s="33"/>
      <c r="L26" s="34"/>
      <c r="M26" s="33"/>
      <c r="N26" s="34"/>
      <c r="O26" s="33"/>
      <c r="P26" s="86"/>
      <c r="Q26" s="33"/>
      <c r="R26" s="34"/>
      <c r="S26" s="33"/>
      <c r="T26" s="86"/>
      <c r="U26" s="33"/>
      <c r="V26" s="34"/>
      <c r="W26" s="33"/>
      <c r="X26" s="34"/>
      <c r="Y26" s="33"/>
      <c r="Z26" s="34"/>
      <c r="AA26" s="33"/>
      <c r="AB26" s="34"/>
      <c r="AC26" s="33"/>
      <c r="AD26" s="87"/>
      <c r="AE26" s="34">
        <v>0</v>
      </c>
      <c r="AF26" s="88"/>
      <c r="AG26" s="88"/>
      <c r="AH26" s="88"/>
      <c r="AI26" s="88"/>
      <c r="AJ26" s="88">
        <v>0</v>
      </c>
      <c r="AK26" s="88">
        <v>0</v>
      </c>
      <c r="AL26" s="66" t="str">
        <f t="shared" si="14"/>
        <v/>
      </c>
      <c r="AM26" s="30"/>
      <c r="AN26" s="30"/>
      <c r="AO26" s="30"/>
      <c r="AP26" s="30"/>
      <c r="AQ26" s="30"/>
      <c r="AR26" s="30"/>
      <c r="AS26" s="30"/>
      <c r="AT26" s="30"/>
      <c r="AU26" s="8"/>
      <c r="AV26" s="8"/>
      <c r="AW26" s="8"/>
      <c r="AX26" s="8"/>
      <c r="BT26" s="3"/>
      <c r="BU26" s="3"/>
      <c r="BV26" s="3"/>
      <c r="BW26" s="4"/>
      <c r="CA26" s="31" t="str">
        <f t="shared" si="13"/>
        <v/>
      </c>
      <c r="CB26" s="31" t="str">
        <f t="shared" si="15"/>
        <v/>
      </c>
      <c r="CC26" s="31" t="str">
        <f t="shared" si="16"/>
        <v/>
      </c>
      <c r="CD26" s="31" t="str">
        <f t="shared" si="17"/>
        <v/>
      </c>
      <c r="CE26" s="31" t="str">
        <f t="shared" si="18"/>
        <v/>
      </c>
      <c r="CF26" s="31" t="str">
        <f t="shared" si="19"/>
        <v/>
      </c>
      <c r="CG26" s="32">
        <f t="shared" si="20"/>
        <v>0</v>
      </c>
      <c r="CH26" s="32">
        <f t="shared" si="21"/>
        <v>0</v>
      </c>
      <c r="CI26" s="32">
        <f t="shared" si="22"/>
        <v>0</v>
      </c>
      <c r="CJ26" s="32">
        <f t="shared" si="23"/>
        <v>0</v>
      </c>
      <c r="CK26" s="32">
        <f t="shared" si="24"/>
        <v>0</v>
      </c>
      <c r="CL26" s="32">
        <f t="shared" si="25"/>
        <v>0</v>
      </c>
      <c r="CZ26" s="3"/>
      <c r="DN26" s="2"/>
    </row>
    <row r="27" spans="1:118" ht="16.149999999999999" customHeight="1" x14ac:dyDescent="0.2">
      <c r="A27" s="1007" t="s">
        <v>42</v>
      </c>
      <c r="B27" s="1008"/>
      <c r="C27" s="1009"/>
      <c r="D27" s="83">
        <f t="shared" si="12"/>
        <v>0</v>
      </c>
      <c r="E27" s="84">
        <f t="shared" si="26"/>
        <v>0</v>
      </c>
      <c r="F27" s="85">
        <f t="shared" si="27"/>
        <v>0</v>
      </c>
      <c r="G27" s="33"/>
      <c r="H27" s="34"/>
      <c r="I27" s="33"/>
      <c r="J27" s="86"/>
      <c r="K27" s="33"/>
      <c r="L27" s="34"/>
      <c r="M27" s="33"/>
      <c r="N27" s="34"/>
      <c r="O27" s="33"/>
      <c r="P27" s="86"/>
      <c r="Q27" s="33"/>
      <c r="R27" s="34"/>
      <c r="S27" s="33"/>
      <c r="T27" s="86"/>
      <c r="U27" s="33"/>
      <c r="V27" s="34"/>
      <c r="W27" s="33"/>
      <c r="X27" s="34"/>
      <c r="Y27" s="33"/>
      <c r="Z27" s="34"/>
      <c r="AA27" s="33"/>
      <c r="AB27" s="34"/>
      <c r="AC27" s="33"/>
      <c r="AD27" s="87"/>
      <c r="AE27" s="34">
        <v>0</v>
      </c>
      <c r="AF27" s="88"/>
      <c r="AG27" s="88"/>
      <c r="AH27" s="88"/>
      <c r="AI27" s="88"/>
      <c r="AJ27" s="88">
        <v>0</v>
      </c>
      <c r="AK27" s="88">
        <v>0</v>
      </c>
      <c r="AL27" s="66" t="str">
        <f t="shared" si="14"/>
        <v/>
      </c>
      <c r="AM27" s="30"/>
      <c r="AN27" s="30"/>
      <c r="AO27" s="30"/>
      <c r="AP27" s="30"/>
      <c r="AQ27" s="30"/>
      <c r="AR27" s="30"/>
      <c r="AS27" s="30"/>
      <c r="AT27" s="30"/>
      <c r="AU27" s="8"/>
      <c r="AV27" s="8"/>
      <c r="AW27" s="8"/>
      <c r="AX27" s="8"/>
      <c r="BT27" s="3"/>
      <c r="BU27" s="3"/>
      <c r="BV27" s="3"/>
      <c r="BW27" s="4"/>
      <c r="CA27" s="31" t="str">
        <f t="shared" si="13"/>
        <v/>
      </c>
      <c r="CB27" s="31" t="str">
        <f t="shared" si="15"/>
        <v/>
      </c>
      <c r="CC27" s="31" t="str">
        <f t="shared" si="16"/>
        <v/>
      </c>
      <c r="CD27" s="31" t="str">
        <f t="shared" si="17"/>
        <v/>
      </c>
      <c r="CE27" s="31" t="str">
        <f t="shared" si="18"/>
        <v/>
      </c>
      <c r="CF27" s="31" t="str">
        <f t="shared" si="19"/>
        <v/>
      </c>
      <c r="CG27" s="32">
        <f t="shared" si="20"/>
        <v>0</v>
      </c>
      <c r="CH27" s="32">
        <f t="shared" si="21"/>
        <v>0</v>
      </c>
      <c r="CI27" s="32">
        <f t="shared" si="22"/>
        <v>0</v>
      </c>
      <c r="CJ27" s="32">
        <f t="shared" si="23"/>
        <v>0</v>
      </c>
      <c r="CK27" s="32">
        <f t="shared" si="24"/>
        <v>0</v>
      </c>
      <c r="CL27" s="32">
        <f t="shared" si="25"/>
        <v>0</v>
      </c>
      <c r="CZ27" s="3"/>
      <c r="DN27" s="2"/>
    </row>
    <row r="28" spans="1:118" ht="16.149999999999999" customHeight="1" x14ac:dyDescent="0.2">
      <c r="A28" s="879" t="s">
        <v>43</v>
      </c>
      <c r="B28" s="880"/>
      <c r="C28" s="881"/>
      <c r="D28" s="89">
        <f t="shared" si="12"/>
        <v>7</v>
      </c>
      <c r="E28" s="90">
        <f t="shared" si="26"/>
        <v>5</v>
      </c>
      <c r="F28" s="91">
        <f t="shared" si="27"/>
        <v>2</v>
      </c>
      <c r="G28" s="24">
        <v>0</v>
      </c>
      <c r="H28" s="62">
        <v>0</v>
      </c>
      <c r="I28" s="24">
        <v>0</v>
      </c>
      <c r="J28" s="63">
        <v>0</v>
      </c>
      <c r="K28" s="24">
        <v>0</v>
      </c>
      <c r="L28" s="62">
        <v>0</v>
      </c>
      <c r="M28" s="24">
        <v>0</v>
      </c>
      <c r="N28" s="62">
        <v>0</v>
      </c>
      <c r="O28" s="24">
        <v>1</v>
      </c>
      <c r="P28" s="63">
        <v>0</v>
      </c>
      <c r="Q28" s="24">
        <v>0</v>
      </c>
      <c r="R28" s="62">
        <v>0</v>
      </c>
      <c r="S28" s="24">
        <v>2</v>
      </c>
      <c r="T28" s="63">
        <v>0</v>
      </c>
      <c r="U28" s="24">
        <v>0</v>
      </c>
      <c r="V28" s="62">
        <v>0</v>
      </c>
      <c r="W28" s="24">
        <v>0</v>
      </c>
      <c r="X28" s="62">
        <v>0</v>
      </c>
      <c r="Y28" s="24">
        <v>0</v>
      </c>
      <c r="Z28" s="62">
        <v>0</v>
      </c>
      <c r="AA28" s="24">
        <v>1</v>
      </c>
      <c r="AB28" s="62">
        <v>2</v>
      </c>
      <c r="AC28" s="24">
        <v>1</v>
      </c>
      <c r="AD28" s="64">
        <v>0</v>
      </c>
      <c r="AE28" s="62">
        <v>0</v>
      </c>
      <c r="AF28" s="65">
        <v>7</v>
      </c>
      <c r="AG28" s="92">
        <v>1</v>
      </c>
      <c r="AH28" s="92"/>
      <c r="AI28" s="92"/>
      <c r="AJ28" s="92">
        <v>0</v>
      </c>
      <c r="AK28" s="92">
        <v>0</v>
      </c>
      <c r="AL28" s="66" t="str">
        <f t="shared" si="14"/>
        <v/>
      </c>
      <c r="AM28" s="30"/>
      <c r="AN28" s="30"/>
      <c r="AO28" s="30"/>
      <c r="AP28" s="30"/>
      <c r="AQ28" s="30"/>
      <c r="AR28" s="30"/>
      <c r="AS28" s="30"/>
      <c r="AT28" s="30"/>
      <c r="AU28" s="8"/>
      <c r="AV28" s="8"/>
      <c r="AW28" s="8"/>
      <c r="AX28" s="8"/>
      <c r="BT28" s="3"/>
      <c r="BU28" s="3"/>
      <c r="BV28" s="3"/>
      <c r="BW28" s="4"/>
      <c r="CA28" s="31" t="str">
        <f t="shared" si="13"/>
        <v/>
      </c>
      <c r="CB28" s="31" t="str">
        <f t="shared" si="15"/>
        <v/>
      </c>
      <c r="CC28" s="31" t="str">
        <f t="shared" si="16"/>
        <v/>
      </c>
      <c r="CD28" s="31" t="str">
        <f t="shared" si="17"/>
        <v/>
      </c>
      <c r="CE28" s="31" t="str">
        <f t="shared" si="18"/>
        <v/>
      </c>
      <c r="CF28" s="31" t="str">
        <f t="shared" si="19"/>
        <v/>
      </c>
      <c r="CG28" s="32">
        <f t="shared" si="20"/>
        <v>0</v>
      </c>
      <c r="CH28" s="32">
        <f t="shared" si="21"/>
        <v>0</v>
      </c>
      <c r="CI28" s="32">
        <f t="shared" si="22"/>
        <v>0</v>
      </c>
      <c r="CJ28" s="32">
        <f t="shared" si="23"/>
        <v>0</v>
      </c>
      <c r="CK28" s="32">
        <f t="shared" si="24"/>
        <v>0</v>
      </c>
      <c r="CL28" s="32">
        <f t="shared" si="25"/>
        <v>0</v>
      </c>
      <c r="CZ28" s="3"/>
      <c r="DN28" s="2"/>
    </row>
    <row r="29" spans="1:118" ht="16.149999999999999" customHeight="1" x14ac:dyDescent="0.2">
      <c r="A29" s="882" t="s">
        <v>44</v>
      </c>
      <c r="B29" s="883"/>
      <c r="C29" s="884"/>
      <c r="D29" s="93">
        <f t="shared" si="12"/>
        <v>4</v>
      </c>
      <c r="E29" s="94">
        <f t="shared" si="26"/>
        <v>4</v>
      </c>
      <c r="F29" s="95">
        <f t="shared" si="27"/>
        <v>0</v>
      </c>
      <c r="G29" s="22">
        <v>0</v>
      </c>
      <c r="H29" s="23">
        <v>0</v>
      </c>
      <c r="I29" s="22">
        <v>0</v>
      </c>
      <c r="J29" s="96">
        <v>0</v>
      </c>
      <c r="K29" s="22">
        <v>0</v>
      </c>
      <c r="L29" s="23">
        <v>0</v>
      </c>
      <c r="M29" s="22">
        <v>0</v>
      </c>
      <c r="N29" s="23">
        <v>0</v>
      </c>
      <c r="O29" s="22">
        <v>0</v>
      </c>
      <c r="P29" s="96">
        <v>0</v>
      </c>
      <c r="Q29" s="22">
        <v>0</v>
      </c>
      <c r="R29" s="23">
        <v>0</v>
      </c>
      <c r="S29" s="22">
        <v>0</v>
      </c>
      <c r="T29" s="96">
        <v>0</v>
      </c>
      <c r="U29" s="22">
        <v>0</v>
      </c>
      <c r="V29" s="23">
        <v>0</v>
      </c>
      <c r="W29" s="22">
        <v>0</v>
      </c>
      <c r="X29" s="23">
        <v>0</v>
      </c>
      <c r="Y29" s="22">
        <v>0</v>
      </c>
      <c r="Z29" s="23">
        <v>0</v>
      </c>
      <c r="AA29" s="22">
        <v>4</v>
      </c>
      <c r="AB29" s="23">
        <v>0</v>
      </c>
      <c r="AC29" s="22">
        <v>0</v>
      </c>
      <c r="AD29" s="73">
        <v>0</v>
      </c>
      <c r="AE29" s="23">
        <v>0</v>
      </c>
      <c r="AF29" s="74">
        <v>4</v>
      </c>
      <c r="AG29" s="74"/>
      <c r="AH29" s="74"/>
      <c r="AI29" s="74"/>
      <c r="AJ29" s="74">
        <v>0</v>
      </c>
      <c r="AK29" s="74">
        <v>0</v>
      </c>
      <c r="AL29" s="66" t="str">
        <f t="shared" si="14"/>
        <v/>
      </c>
      <c r="AM29" s="30"/>
      <c r="AN29" s="30"/>
      <c r="AO29" s="30"/>
      <c r="AP29" s="30"/>
      <c r="AQ29" s="30"/>
      <c r="AR29" s="30"/>
      <c r="AS29" s="30"/>
      <c r="AT29" s="30"/>
      <c r="AU29" s="8"/>
      <c r="AV29" s="8"/>
      <c r="AW29" s="8"/>
      <c r="AX29" s="8"/>
      <c r="BT29" s="3"/>
      <c r="BU29" s="3"/>
      <c r="BV29" s="3"/>
      <c r="BW29" s="4"/>
      <c r="CA29" s="31" t="str">
        <f t="shared" si="13"/>
        <v/>
      </c>
      <c r="CB29" s="31" t="str">
        <f t="shared" si="15"/>
        <v/>
      </c>
      <c r="CC29" s="31" t="str">
        <f t="shared" si="16"/>
        <v/>
      </c>
      <c r="CD29" s="31" t="str">
        <f t="shared" si="17"/>
        <v/>
      </c>
      <c r="CE29" s="31" t="str">
        <f t="shared" si="18"/>
        <v/>
      </c>
      <c r="CF29" s="31" t="str">
        <f t="shared" si="19"/>
        <v/>
      </c>
      <c r="CG29" s="32">
        <f t="shared" si="20"/>
        <v>0</v>
      </c>
      <c r="CH29" s="32">
        <f t="shared" si="21"/>
        <v>0</v>
      </c>
      <c r="CI29" s="32">
        <f t="shared" si="22"/>
        <v>0</v>
      </c>
      <c r="CJ29" s="32">
        <f t="shared" si="23"/>
        <v>0</v>
      </c>
      <c r="CK29" s="32">
        <f t="shared" si="24"/>
        <v>0</v>
      </c>
      <c r="CL29" s="32">
        <f t="shared" si="25"/>
        <v>0</v>
      </c>
      <c r="CZ29" s="3"/>
      <c r="DN29" s="2"/>
    </row>
    <row r="30" spans="1:118" ht="16.149999999999999" customHeight="1" x14ac:dyDescent="0.2">
      <c r="A30" s="882" t="s">
        <v>45</v>
      </c>
      <c r="B30" s="883"/>
      <c r="C30" s="884"/>
      <c r="D30" s="83">
        <f t="shared" ref="D30:D37" si="28">SUM(E30+F30)</f>
        <v>0</v>
      </c>
      <c r="E30" s="84">
        <f t="shared" ref="E30:F33" si="29">SUM(G30+I30+K30+M30+O30+Q30+S30+U30+W30+Y30+AA30+AC30)</f>
        <v>0</v>
      </c>
      <c r="F30" s="85">
        <f t="shared" si="29"/>
        <v>0</v>
      </c>
      <c r="G30" s="33"/>
      <c r="H30" s="34"/>
      <c r="I30" s="33"/>
      <c r="J30" s="86"/>
      <c r="K30" s="33"/>
      <c r="L30" s="34"/>
      <c r="M30" s="33"/>
      <c r="N30" s="34"/>
      <c r="O30" s="33"/>
      <c r="P30" s="86"/>
      <c r="Q30" s="33"/>
      <c r="R30" s="34"/>
      <c r="S30" s="33"/>
      <c r="T30" s="86"/>
      <c r="U30" s="33"/>
      <c r="V30" s="34"/>
      <c r="W30" s="33"/>
      <c r="X30" s="34"/>
      <c r="Y30" s="33"/>
      <c r="Z30" s="34"/>
      <c r="AA30" s="33"/>
      <c r="AB30" s="34"/>
      <c r="AC30" s="33"/>
      <c r="AD30" s="87"/>
      <c r="AE30" s="34">
        <v>0</v>
      </c>
      <c r="AF30" s="88"/>
      <c r="AG30" s="97"/>
      <c r="AH30" s="97"/>
      <c r="AI30" s="97"/>
      <c r="AJ30" s="97">
        <v>0</v>
      </c>
      <c r="AK30" s="97">
        <v>0</v>
      </c>
      <c r="AL30" s="66" t="str">
        <f t="shared" si="14"/>
        <v/>
      </c>
      <c r="AM30" s="30"/>
      <c r="AN30" s="30"/>
      <c r="AO30" s="30"/>
      <c r="AP30" s="30"/>
      <c r="AQ30" s="30"/>
      <c r="AR30" s="30"/>
      <c r="AS30" s="30"/>
      <c r="AT30" s="30"/>
      <c r="AU30" s="8"/>
      <c r="AV30" s="8"/>
      <c r="AW30" s="8"/>
      <c r="AX30" s="8"/>
      <c r="BT30" s="3"/>
      <c r="BU30" s="3"/>
      <c r="BV30" s="3"/>
      <c r="BW30" s="4"/>
      <c r="CA30" s="31" t="str">
        <f t="shared" si="13"/>
        <v/>
      </c>
      <c r="CB30" s="31" t="str">
        <f t="shared" si="15"/>
        <v/>
      </c>
      <c r="CC30" s="31" t="str">
        <f t="shared" si="16"/>
        <v/>
      </c>
      <c r="CD30" s="31" t="str">
        <f t="shared" si="17"/>
        <v/>
      </c>
      <c r="CE30" s="31" t="str">
        <f t="shared" si="18"/>
        <v/>
      </c>
      <c r="CF30" s="31" t="str">
        <f t="shared" si="19"/>
        <v/>
      </c>
      <c r="CG30" s="32">
        <f t="shared" si="20"/>
        <v>0</v>
      </c>
      <c r="CH30" s="32">
        <f t="shared" si="21"/>
        <v>0</v>
      </c>
      <c r="CI30" s="32">
        <f t="shared" si="22"/>
        <v>0</v>
      </c>
      <c r="CJ30" s="32">
        <f t="shared" si="23"/>
        <v>0</v>
      </c>
      <c r="CK30" s="32">
        <f t="shared" si="24"/>
        <v>0</v>
      </c>
      <c r="CL30" s="32">
        <f t="shared" si="25"/>
        <v>0</v>
      </c>
      <c r="CZ30" s="3"/>
      <c r="DN30" s="2"/>
    </row>
    <row r="31" spans="1:118" ht="16.149999999999999" customHeight="1" x14ac:dyDescent="0.2">
      <c r="A31" s="882" t="s">
        <v>46</v>
      </c>
      <c r="B31" s="883"/>
      <c r="C31" s="884"/>
      <c r="D31" s="83">
        <f t="shared" si="28"/>
        <v>0</v>
      </c>
      <c r="E31" s="84">
        <f t="shared" si="29"/>
        <v>0</v>
      </c>
      <c r="F31" s="85">
        <f t="shared" si="29"/>
        <v>0</v>
      </c>
      <c r="G31" s="33"/>
      <c r="H31" s="34"/>
      <c r="I31" s="33"/>
      <c r="J31" s="86"/>
      <c r="K31" s="33"/>
      <c r="L31" s="34"/>
      <c r="M31" s="33"/>
      <c r="N31" s="34"/>
      <c r="O31" s="33"/>
      <c r="P31" s="86"/>
      <c r="Q31" s="33"/>
      <c r="R31" s="34"/>
      <c r="S31" s="33"/>
      <c r="T31" s="86"/>
      <c r="U31" s="33"/>
      <c r="V31" s="34"/>
      <c r="W31" s="33"/>
      <c r="X31" s="34"/>
      <c r="Y31" s="33"/>
      <c r="Z31" s="34"/>
      <c r="AA31" s="33"/>
      <c r="AB31" s="34"/>
      <c r="AC31" s="33"/>
      <c r="AD31" s="87"/>
      <c r="AE31" s="34">
        <v>0</v>
      </c>
      <c r="AF31" s="88"/>
      <c r="AG31" s="97"/>
      <c r="AH31" s="97"/>
      <c r="AI31" s="97"/>
      <c r="AJ31" s="97">
        <v>0</v>
      </c>
      <c r="AK31" s="97">
        <v>0</v>
      </c>
      <c r="AL31" s="66" t="str">
        <f t="shared" si="14"/>
        <v/>
      </c>
      <c r="AM31" s="30"/>
      <c r="AN31" s="30"/>
      <c r="AO31" s="30"/>
      <c r="AP31" s="30"/>
      <c r="AQ31" s="30"/>
      <c r="AR31" s="30"/>
      <c r="AS31" s="30"/>
      <c r="AT31" s="30"/>
      <c r="AU31" s="8"/>
      <c r="AV31" s="8"/>
      <c r="AW31" s="8"/>
      <c r="AX31" s="8"/>
      <c r="BT31" s="3"/>
      <c r="BU31" s="3"/>
      <c r="BV31" s="3"/>
      <c r="BW31" s="4"/>
      <c r="CA31" s="31" t="str">
        <f t="shared" si="13"/>
        <v/>
      </c>
      <c r="CB31" s="31" t="str">
        <f t="shared" si="15"/>
        <v/>
      </c>
      <c r="CC31" s="31" t="str">
        <f t="shared" si="16"/>
        <v/>
      </c>
      <c r="CD31" s="31" t="str">
        <f t="shared" si="17"/>
        <v/>
      </c>
      <c r="CE31" s="31" t="str">
        <f t="shared" si="18"/>
        <v/>
      </c>
      <c r="CF31" s="31" t="str">
        <f t="shared" si="19"/>
        <v/>
      </c>
      <c r="CG31" s="32">
        <f t="shared" si="20"/>
        <v>0</v>
      </c>
      <c r="CH31" s="32">
        <f t="shared" si="21"/>
        <v>0</v>
      </c>
      <c r="CI31" s="32">
        <f t="shared" si="22"/>
        <v>0</v>
      </c>
      <c r="CJ31" s="32">
        <f t="shared" si="23"/>
        <v>0</v>
      </c>
      <c r="CK31" s="32">
        <f t="shared" si="24"/>
        <v>0</v>
      </c>
      <c r="CL31" s="32">
        <f t="shared" si="25"/>
        <v>0</v>
      </c>
      <c r="CZ31" s="3"/>
      <c r="DN31" s="2"/>
    </row>
    <row r="32" spans="1:118" ht="16.149999999999999" customHeight="1" x14ac:dyDescent="0.2">
      <c r="A32" s="882" t="s">
        <v>47</v>
      </c>
      <c r="B32" s="883"/>
      <c r="C32" s="884"/>
      <c r="D32" s="83">
        <f t="shared" si="28"/>
        <v>0</v>
      </c>
      <c r="E32" s="84">
        <f t="shared" si="29"/>
        <v>0</v>
      </c>
      <c r="F32" s="85">
        <f t="shared" si="29"/>
        <v>0</v>
      </c>
      <c r="G32" s="33"/>
      <c r="H32" s="34"/>
      <c r="I32" s="33"/>
      <c r="J32" s="86"/>
      <c r="K32" s="33"/>
      <c r="L32" s="34"/>
      <c r="M32" s="33"/>
      <c r="N32" s="34"/>
      <c r="O32" s="33"/>
      <c r="P32" s="86"/>
      <c r="Q32" s="33"/>
      <c r="R32" s="34"/>
      <c r="S32" s="33"/>
      <c r="T32" s="86"/>
      <c r="U32" s="33"/>
      <c r="V32" s="34"/>
      <c r="W32" s="33"/>
      <c r="X32" s="34"/>
      <c r="Y32" s="33"/>
      <c r="Z32" s="34"/>
      <c r="AA32" s="33"/>
      <c r="AB32" s="34"/>
      <c r="AC32" s="33"/>
      <c r="AD32" s="87"/>
      <c r="AE32" s="34">
        <v>0</v>
      </c>
      <c r="AF32" s="88"/>
      <c r="AG32" s="97"/>
      <c r="AH32" s="97"/>
      <c r="AI32" s="97"/>
      <c r="AJ32" s="97">
        <v>0</v>
      </c>
      <c r="AK32" s="97">
        <v>0</v>
      </c>
      <c r="AL32" s="66" t="str">
        <f t="shared" si="14"/>
        <v/>
      </c>
      <c r="AM32" s="30"/>
      <c r="AN32" s="30"/>
      <c r="AO32" s="30"/>
      <c r="AP32" s="30"/>
      <c r="AQ32" s="30"/>
      <c r="AR32" s="30"/>
      <c r="AS32" s="30"/>
      <c r="AT32" s="30"/>
      <c r="AU32" s="8"/>
      <c r="AV32" s="8"/>
      <c r="AW32" s="8"/>
      <c r="AX32" s="8"/>
      <c r="BT32" s="3"/>
      <c r="BU32" s="3"/>
      <c r="BV32" s="3"/>
      <c r="BW32" s="4"/>
      <c r="CA32" s="31" t="str">
        <f t="shared" si="13"/>
        <v/>
      </c>
      <c r="CB32" s="31" t="str">
        <f t="shared" si="15"/>
        <v/>
      </c>
      <c r="CC32" s="31" t="str">
        <f t="shared" si="16"/>
        <v/>
      </c>
      <c r="CD32" s="31" t="str">
        <f t="shared" si="17"/>
        <v/>
      </c>
      <c r="CE32" s="31" t="str">
        <f t="shared" si="18"/>
        <v/>
      </c>
      <c r="CF32" s="31" t="str">
        <f t="shared" si="19"/>
        <v/>
      </c>
      <c r="CG32" s="32">
        <f t="shared" si="20"/>
        <v>0</v>
      </c>
      <c r="CH32" s="32">
        <f t="shared" si="21"/>
        <v>0</v>
      </c>
      <c r="CI32" s="32">
        <f t="shared" si="22"/>
        <v>0</v>
      </c>
      <c r="CJ32" s="32">
        <f t="shared" si="23"/>
        <v>0</v>
      </c>
      <c r="CK32" s="32">
        <f t="shared" si="24"/>
        <v>0</v>
      </c>
      <c r="CL32" s="32">
        <f t="shared" si="25"/>
        <v>0</v>
      </c>
      <c r="CZ32" s="3"/>
      <c r="DN32" s="2"/>
    </row>
    <row r="33" spans="1:118" ht="16.149999999999999" customHeight="1" x14ac:dyDescent="0.2">
      <c r="A33" s="882" t="s">
        <v>48</v>
      </c>
      <c r="B33" s="883"/>
      <c r="C33" s="884"/>
      <c r="D33" s="83">
        <f t="shared" si="28"/>
        <v>0</v>
      </c>
      <c r="E33" s="84">
        <f t="shared" si="29"/>
        <v>0</v>
      </c>
      <c r="F33" s="85">
        <f t="shared" si="29"/>
        <v>0</v>
      </c>
      <c r="G33" s="33"/>
      <c r="H33" s="34"/>
      <c r="I33" s="33"/>
      <c r="J33" s="86"/>
      <c r="K33" s="33"/>
      <c r="L33" s="34"/>
      <c r="M33" s="33"/>
      <c r="N33" s="34"/>
      <c r="O33" s="33"/>
      <c r="P33" s="86"/>
      <c r="Q33" s="33"/>
      <c r="R33" s="34"/>
      <c r="S33" s="33"/>
      <c r="T33" s="86"/>
      <c r="U33" s="33"/>
      <c r="V33" s="34"/>
      <c r="W33" s="33"/>
      <c r="X33" s="34"/>
      <c r="Y33" s="33"/>
      <c r="Z33" s="34"/>
      <c r="AA33" s="33"/>
      <c r="AB33" s="34"/>
      <c r="AC33" s="33"/>
      <c r="AD33" s="87"/>
      <c r="AE33" s="34">
        <v>0</v>
      </c>
      <c r="AF33" s="88"/>
      <c r="AG33" s="97"/>
      <c r="AH33" s="97"/>
      <c r="AI33" s="97"/>
      <c r="AJ33" s="97">
        <v>0</v>
      </c>
      <c r="AK33" s="97">
        <v>0</v>
      </c>
      <c r="AL33" s="66" t="str">
        <f t="shared" si="14"/>
        <v/>
      </c>
      <c r="AM33" s="30"/>
      <c r="AN33" s="30"/>
      <c r="AO33" s="30"/>
      <c r="AP33" s="30"/>
      <c r="AQ33" s="30"/>
      <c r="AR33" s="30"/>
      <c r="AS33" s="30"/>
      <c r="AT33" s="30"/>
      <c r="AU33" s="8"/>
      <c r="AV33" s="8"/>
      <c r="AW33" s="8"/>
      <c r="AX33" s="8"/>
      <c r="BT33" s="3"/>
      <c r="BU33" s="3"/>
      <c r="BV33" s="3"/>
      <c r="BW33" s="4"/>
      <c r="CA33" s="31" t="str">
        <f t="shared" si="13"/>
        <v/>
      </c>
      <c r="CB33" s="31" t="str">
        <f t="shared" si="15"/>
        <v/>
      </c>
      <c r="CC33" s="31" t="str">
        <f t="shared" si="16"/>
        <v/>
      </c>
      <c r="CD33" s="31" t="str">
        <f t="shared" si="17"/>
        <v/>
      </c>
      <c r="CE33" s="31" t="str">
        <f t="shared" si="18"/>
        <v/>
      </c>
      <c r="CF33" s="31" t="str">
        <f t="shared" si="19"/>
        <v/>
      </c>
      <c r="CG33" s="32">
        <f t="shared" si="20"/>
        <v>0</v>
      </c>
      <c r="CH33" s="32">
        <f t="shared" si="21"/>
        <v>0</v>
      </c>
      <c r="CI33" s="32">
        <f t="shared" si="22"/>
        <v>0</v>
      </c>
      <c r="CJ33" s="32">
        <f t="shared" si="23"/>
        <v>0</v>
      </c>
      <c r="CK33" s="32">
        <f t="shared" si="24"/>
        <v>0</v>
      </c>
      <c r="CL33" s="32">
        <f t="shared" si="25"/>
        <v>0</v>
      </c>
      <c r="CZ33" s="3"/>
      <c r="DN33" s="2"/>
    </row>
    <row r="34" spans="1:118" ht="16.149999999999999" customHeight="1" x14ac:dyDescent="0.2">
      <c r="A34" s="882" t="s">
        <v>49</v>
      </c>
      <c r="B34" s="883"/>
      <c r="C34" s="884"/>
      <c r="D34" s="83">
        <f t="shared" si="28"/>
        <v>0</v>
      </c>
      <c r="E34" s="84">
        <f>SUM(Q34+S34+U34+W34+Y34+AA34+AC34)</f>
        <v>0</v>
      </c>
      <c r="F34" s="85">
        <f>SUM(R34+T34+V34+X34+Z34+AB34+AD34)</f>
        <v>0</v>
      </c>
      <c r="G34" s="98"/>
      <c r="H34" s="99"/>
      <c r="I34" s="98"/>
      <c r="J34" s="100"/>
      <c r="K34" s="98"/>
      <c r="L34" s="100"/>
      <c r="M34" s="98"/>
      <c r="N34" s="100"/>
      <c r="O34" s="98"/>
      <c r="P34" s="100"/>
      <c r="Q34" s="33"/>
      <c r="R34" s="34"/>
      <c r="S34" s="33"/>
      <c r="T34" s="86"/>
      <c r="U34" s="33"/>
      <c r="V34" s="34"/>
      <c r="W34" s="33"/>
      <c r="X34" s="34"/>
      <c r="Y34" s="33"/>
      <c r="Z34" s="34"/>
      <c r="AA34" s="33"/>
      <c r="AB34" s="34"/>
      <c r="AC34" s="33"/>
      <c r="AD34" s="87"/>
      <c r="AE34" s="34">
        <v>0</v>
      </c>
      <c r="AF34" s="88"/>
      <c r="AG34" s="97"/>
      <c r="AH34" s="97"/>
      <c r="AI34" s="97"/>
      <c r="AJ34" s="97">
        <v>0</v>
      </c>
      <c r="AK34" s="97">
        <v>0</v>
      </c>
      <c r="AL34" s="66" t="str">
        <f t="shared" si="14"/>
        <v/>
      </c>
      <c r="AM34" s="30"/>
      <c r="AN34" s="30"/>
      <c r="AO34" s="30"/>
      <c r="AP34" s="30"/>
      <c r="AQ34" s="30"/>
      <c r="AR34" s="30"/>
      <c r="AS34" s="30"/>
      <c r="AT34" s="30"/>
      <c r="AU34" s="8"/>
      <c r="AV34" s="8"/>
      <c r="AW34" s="8"/>
      <c r="AX34" s="8"/>
      <c r="BT34" s="3"/>
      <c r="BU34" s="3"/>
      <c r="BV34" s="3"/>
      <c r="BW34" s="4"/>
      <c r="CA34" s="31" t="str">
        <f t="shared" si="13"/>
        <v/>
      </c>
      <c r="CB34" s="31" t="str">
        <f t="shared" si="15"/>
        <v/>
      </c>
      <c r="CC34" s="31" t="str">
        <f t="shared" si="16"/>
        <v/>
      </c>
      <c r="CD34" s="31" t="str">
        <f t="shared" si="17"/>
        <v/>
      </c>
      <c r="CE34" s="31" t="str">
        <f t="shared" si="18"/>
        <v/>
      </c>
      <c r="CF34" s="31" t="str">
        <f t="shared" si="19"/>
        <v/>
      </c>
      <c r="CG34" s="32">
        <f t="shared" si="20"/>
        <v>0</v>
      </c>
      <c r="CH34" s="32">
        <f t="shared" si="21"/>
        <v>0</v>
      </c>
      <c r="CI34" s="32">
        <f t="shared" si="22"/>
        <v>0</v>
      </c>
      <c r="CJ34" s="32">
        <f t="shared" si="23"/>
        <v>0</v>
      </c>
      <c r="CK34" s="32">
        <f t="shared" si="24"/>
        <v>0</v>
      </c>
      <c r="CL34" s="32">
        <f t="shared" si="25"/>
        <v>0</v>
      </c>
      <c r="CZ34" s="3"/>
      <c r="DN34" s="2"/>
    </row>
    <row r="35" spans="1:118" ht="16.149999999999999" customHeight="1" x14ac:dyDescent="0.2">
      <c r="A35" s="868"/>
      <c r="B35" s="869"/>
      <c r="C35" s="870"/>
      <c r="D35" s="101"/>
      <c r="E35" s="102"/>
      <c r="F35" s="103"/>
      <c r="G35" s="104"/>
      <c r="H35" s="105"/>
      <c r="I35" s="104"/>
      <c r="J35" s="106"/>
      <c r="K35" s="104"/>
      <c r="L35" s="105"/>
      <c r="M35" s="104"/>
      <c r="N35" s="105"/>
      <c r="O35" s="104"/>
      <c r="P35" s="106"/>
      <c r="Q35" s="104"/>
      <c r="R35" s="105"/>
      <c r="S35" s="104"/>
      <c r="T35" s="106"/>
      <c r="U35" s="104"/>
      <c r="V35" s="105"/>
      <c r="W35" s="104"/>
      <c r="X35" s="105"/>
      <c r="Y35" s="104"/>
      <c r="Z35" s="105"/>
      <c r="AA35" s="104"/>
      <c r="AB35" s="105"/>
      <c r="AC35" s="104"/>
      <c r="AD35" s="107"/>
      <c r="AE35" s="105"/>
      <c r="AF35" s="108"/>
      <c r="AG35" s="109"/>
      <c r="AH35" s="109"/>
      <c r="AI35" s="109"/>
      <c r="AJ35" s="109"/>
      <c r="AK35" s="109"/>
      <c r="AL35" s="66" t="str">
        <f t="shared" si="14"/>
        <v/>
      </c>
      <c r="AM35" s="30"/>
      <c r="AN35" s="30"/>
      <c r="AO35" s="30"/>
      <c r="AP35" s="30"/>
      <c r="AQ35" s="30"/>
      <c r="AR35" s="30"/>
      <c r="AS35" s="30"/>
      <c r="AT35" s="30"/>
      <c r="AU35" s="8"/>
      <c r="AV35" s="8"/>
      <c r="AW35" s="8"/>
      <c r="AX35" s="8"/>
      <c r="BT35" s="3"/>
      <c r="BU35" s="3"/>
      <c r="BV35" s="3"/>
      <c r="BW35" s="4"/>
      <c r="CA35" s="31" t="str">
        <f t="shared" si="13"/>
        <v/>
      </c>
      <c r="CB35" s="31" t="str">
        <f t="shared" si="15"/>
        <v/>
      </c>
      <c r="CC35" s="31" t="str">
        <f t="shared" si="16"/>
        <v/>
      </c>
      <c r="CD35" s="31" t="str">
        <f t="shared" si="17"/>
        <v/>
      </c>
      <c r="CE35" s="31" t="str">
        <f t="shared" si="18"/>
        <v/>
      </c>
      <c r="CF35" s="31" t="str">
        <f t="shared" si="19"/>
        <v/>
      </c>
      <c r="CG35" s="32">
        <f t="shared" si="20"/>
        <v>0</v>
      </c>
      <c r="CH35" s="32">
        <f t="shared" si="21"/>
        <v>0</v>
      </c>
      <c r="CI35" s="32">
        <f t="shared" si="22"/>
        <v>0</v>
      </c>
      <c r="CJ35" s="32">
        <f t="shared" si="23"/>
        <v>0</v>
      </c>
      <c r="CK35" s="32">
        <f t="shared" si="24"/>
        <v>0</v>
      </c>
      <c r="CL35" s="32">
        <f t="shared" si="25"/>
        <v>0</v>
      </c>
      <c r="CZ35" s="3"/>
      <c r="DN35" s="2"/>
    </row>
    <row r="36" spans="1:118" ht="16.149999999999999" customHeight="1" x14ac:dyDescent="0.2">
      <c r="A36" s="882" t="s">
        <v>50</v>
      </c>
      <c r="B36" s="883"/>
      <c r="C36" s="884"/>
      <c r="D36" s="83">
        <f t="shared" si="28"/>
        <v>0</v>
      </c>
      <c r="E36" s="84">
        <f t="shared" ref="E36:F37" si="30">SUM(G36+I36+K36+M36+O36+Q36+S36+U36+W36+Y36+AA36+AC36)</f>
        <v>0</v>
      </c>
      <c r="F36" s="85">
        <f t="shared" si="30"/>
        <v>0</v>
      </c>
      <c r="G36" s="33"/>
      <c r="H36" s="34"/>
      <c r="I36" s="33"/>
      <c r="J36" s="86"/>
      <c r="K36" s="33"/>
      <c r="L36" s="34"/>
      <c r="M36" s="33"/>
      <c r="N36" s="34"/>
      <c r="O36" s="33"/>
      <c r="P36" s="86"/>
      <c r="Q36" s="33"/>
      <c r="R36" s="34"/>
      <c r="S36" s="33"/>
      <c r="T36" s="86"/>
      <c r="U36" s="33"/>
      <c r="V36" s="34"/>
      <c r="W36" s="33"/>
      <c r="X36" s="34"/>
      <c r="Y36" s="33"/>
      <c r="Z36" s="34"/>
      <c r="AA36" s="33"/>
      <c r="AB36" s="34"/>
      <c r="AC36" s="33"/>
      <c r="AD36" s="87"/>
      <c r="AE36" s="34">
        <v>0</v>
      </c>
      <c r="AF36" s="88"/>
      <c r="AG36" s="97"/>
      <c r="AH36" s="97"/>
      <c r="AI36" s="97"/>
      <c r="AJ36" s="97">
        <v>0</v>
      </c>
      <c r="AK36" s="97">
        <v>0</v>
      </c>
      <c r="AL36" s="66" t="str">
        <f t="shared" si="14"/>
        <v/>
      </c>
      <c r="AM36" s="30"/>
      <c r="AN36" s="30"/>
      <c r="AO36" s="30"/>
      <c r="AP36" s="30"/>
      <c r="AQ36" s="30"/>
      <c r="AR36" s="30"/>
      <c r="AS36" s="30"/>
      <c r="AT36" s="30"/>
      <c r="AU36" s="8"/>
      <c r="AV36" s="8"/>
      <c r="AW36" s="8"/>
      <c r="AX36" s="8"/>
      <c r="BT36" s="3"/>
      <c r="BU36" s="3"/>
      <c r="BV36" s="3"/>
      <c r="BW36" s="4"/>
      <c r="CA36" s="31" t="str">
        <f t="shared" si="13"/>
        <v/>
      </c>
      <c r="CB36" s="31" t="str">
        <f t="shared" si="15"/>
        <v/>
      </c>
      <c r="CC36" s="31" t="str">
        <f t="shared" si="16"/>
        <v/>
      </c>
      <c r="CD36" s="31" t="str">
        <f t="shared" si="17"/>
        <v/>
      </c>
      <c r="CE36" s="31" t="str">
        <f t="shared" si="18"/>
        <v/>
      </c>
      <c r="CF36" s="31" t="str">
        <f t="shared" si="19"/>
        <v/>
      </c>
      <c r="CG36" s="32">
        <f t="shared" si="20"/>
        <v>0</v>
      </c>
      <c r="CH36" s="32">
        <f t="shared" si="21"/>
        <v>0</v>
      </c>
      <c r="CI36" s="32">
        <f t="shared" si="22"/>
        <v>0</v>
      </c>
      <c r="CJ36" s="32">
        <f t="shared" si="23"/>
        <v>0</v>
      </c>
      <c r="CK36" s="32">
        <f t="shared" si="24"/>
        <v>0</v>
      </c>
      <c r="CL36" s="32">
        <f t="shared" si="25"/>
        <v>0</v>
      </c>
      <c r="CZ36" s="3"/>
      <c r="DN36" s="2"/>
    </row>
    <row r="37" spans="1:118" ht="16.149999999999999" customHeight="1" x14ac:dyDescent="0.2">
      <c r="A37" s="1004" t="s">
        <v>51</v>
      </c>
      <c r="B37" s="1005"/>
      <c r="C37" s="1006"/>
      <c r="D37" s="110">
        <f t="shared" si="28"/>
        <v>591</v>
      </c>
      <c r="E37" s="111">
        <f t="shared" si="30"/>
        <v>154</v>
      </c>
      <c r="F37" s="112">
        <f t="shared" si="30"/>
        <v>437</v>
      </c>
      <c r="G37" s="113">
        <v>0</v>
      </c>
      <c r="H37" s="114">
        <v>0</v>
      </c>
      <c r="I37" s="115">
        <v>0</v>
      </c>
      <c r="J37" s="116">
        <v>0</v>
      </c>
      <c r="K37" s="113">
        <v>0</v>
      </c>
      <c r="L37" s="114">
        <v>0</v>
      </c>
      <c r="M37" s="113">
        <v>4</v>
      </c>
      <c r="N37" s="114">
        <v>0</v>
      </c>
      <c r="O37" s="113">
        <v>0</v>
      </c>
      <c r="P37" s="116">
        <v>4</v>
      </c>
      <c r="Q37" s="113">
        <v>0</v>
      </c>
      <c r="R37" s="114">
        <v>0</v>
      </c>
      <c r="S37" s="113">
        <v>17</v>
      </c>
      <c r="T37" s="116">
        <v>1</v>
      </c>
      <c r="U37" s="113">
        <v>4</v>
      </c>
      <c r="V37" s="114">
        <v>1</v>
      </c>
      <c r="W37" s="113">
        <v>15</v>
      </c>
      <c r="X37" s="114">
        <v>22</v>
      </c>
      <c r="Y37" s="113">
        <v>14</v>
      </c>
      <c r="Z37" s="114">
        <v>24</v>
      </c>
      <c r="AA37" s="113">
        <v>84</v>
      </c>
      <c r="AB37" s="114">
        <v>329</v>
      </c>
      <c r="AC37" s="113">
        <v>16</v>
      </c>
      <c r="AD37" s="117">
        <v>56</v>
      </c>
      <c r="AE37" s="114">
        <v>1</v>
      </c>
      <c r="AF37" s="114">
        <v>591</v>
      </c>
      <c r="AG37" s="114"/>
      <c r="AH37" s="114"/>
      <c r="AI37" s="114"/>
      <c r="AJ37" s="114">
        <v>0</v>
      </c>
      <c r="AK37" s="114">
        <v>0</v>
      </c>
      <c r="AL37" s="66" t="str">
        <f t="shared" si="14"/>
        <v/>
      </c>
      <c r="AM37" s="30"/>
      <c r="AN37" s="30"/>
      <c r="AO37" s="30"/>
      <c r="AP37" s="30"/>
      <c r="AQ37" s="30"/>
      <c r="AR37" s="30"/>
      <c r="AS37" s="30"/>
      <c r="AT37" s="30"/>
      <c r="AU37" s="8"/>
      <c r="AV37" s="8"/>
      <c r="AW37" s="8"/>
      <c r="AX37" s="8"/>
      <c r="BT37" s="3"/>
      <c r="BU37" s="3"/>
      <c r="BV37" s="3"/>
      <c r="BW37" s="4"/>
      <c r="CA37" s="31" t="str">
        <f t="shared" si="13"/>
        <v/>
      </c>
      <c r="CB37" s="31" t="str">
        <f t="shared" si="15"/>
        <v/>
      </c>
      <c r="CC37" s="31" t="str">
        <f t="shared" si="16"/>
        <v/>
      </c>
      <c r="CD37" s="31" t="str">
        <f t="shared" si="17"/>
        <v/>
      </c>
      <c r="CE37" s="31" t="str">
        <f t="shared" si="18"/>
        <v/>
      </c>
      <c r="CF37" s="31" t="str">
        <f t="shared" si="19"/>
        <v/>
      </c>
      <c r="CG37" s="32">
        <f t="shared" si="20"/>
        <v>0</v>
      </c>
      <c r="CH37" s="32">
        <f t="shared" si="21"/>
        <v>0</v>
      </c>
      <c r="CI37" s="32">
        <f t="shared" si="22"/>
        <v>0</v>
      </c>
      <c r="CJ37" s="32">
        <f t="shared" si="23"/>
        <v>0</v>
      </c>
      <c r="CK37" s="32">
        <f t="shared" si="24"/>
        <v>0</v>
      </c>
      <c r="CL37" s="32">
        <f t="shared" si="25"/>
        <v>0</v>
      </c>
      <c r="CZ37" s="3"/>
      <c r="DN37" s="2"/>
    </row>
    <row r="38" spans="1:118" ht="16.149999999999999" customHeight="1" x14ac:dyDescent="0.2">
      <c r="A38" s="1055" t="s">
        <v>52</v>
      </c>
      <c r="B38" s="1055"/>
      <c r="C38" s="1055"/>
      <c r="D38" s="118">
        <f t="shared" ref="D38:AK38" si="31">SUM(D19:D37)</f>
        <v>615</v>
      </c>
      <c r="E38" s="119">
        <f t="shared" si="31"/>
        <v>170</v>
      </c>
      <c r="F38" s="120">
        <f t="shared" si="31"/>
        <v>445</v>
      </c>
      <c r="G38" s="118">
        <f t="shared" si="31"/>
        <v>0</v>
      </c>
      <c r="H38" s="120">
        <f t="shared" si="31"/>
        <v>0</v>
      </c>
      <c r="I38" s="118">
        <f t="shared" si="31"/>
        <v>0</v>
      </c>
      <c r="J38" s="120">
        <f t="shared" si="31"/>
        <v>0</v>
      </c>
      <c r="K38" s="118">
        <f t="shared" si="31"/>
        <v>0</v>
      </c>
      <c r="L38" s="120">
        <f t="shared" si="31"/>
        <v>0</v>
      </c>
      <c r="M38" s="118">
        <f t="shared" si="31"/>
        <v>4</v>
      </c>
      <c r="N38" s="120">
        <f t="shared" si="31"/>
        <v>0</v>
      </c>
      <c r="O38" s="118">
        <f t="shared" si="31"/>
        <v>1</v>
      </c>
      <c r="P38" s="120">
        <f t="shared" si="31"/>
        <v>4</v>
      </c>
      <c r="Q38" s="118">
        <f t="shared" si="31"/>
        <v>0</v>
      </c>
      <c r="R38" s="120">
        <f t="shared" si="31"/>
        <v>0</v>
      </c>
      <c r="S38" s="118">
        <f t="shared" si="31"/>
        <v>19</v>
      </c>
      <c r="T38" s="120">
        <f t="shared" si="31"/>
        <v>1</v>
      </c>
      <c r="U38" s="118">
        <f t="shared" si="31"/>
        <v>4</v>
      </c>
      <c r="V38" s="120">
        <f t="shared" si="31"/>
        <v>1</v>
      </c>
      <c r="W38" s="118">
        <f t="shared" si="31"/>
        <v>17</v>
      </c>
      <c r="X38" s="120">
        <f t="shared" si="31"/>
        <v>24</v>
      </c>
      <c r="Y38" s="118">
        <f t="shared" si="31"/>
        <v>16</v>
      </c>
      <c r="Z38" s="120">
        <f t="shared" si="31"/>
        <v>24</v>
      </c>
      <c r="AA38" s="118">
        <f t="shared" si="31"/>
        <v>92</v>
      </c>
      <c r="AB38" s="120">
        <f t="shared" si="31"/>
        <v>335</v>
      </c>
      <c r="AC38" s="118">
        <f t="shared" si="31"/>
        <v>17</v>
      </c>
      <c r="AD38" s="120">
        <f t="shared" si="31"/>
        <v>56</v>
      </c>
      <c r="AE38" s="121">
        <f t="shared" si="31"/>
        <v>1</v>
      </c>
      <c r="AF38" s="121">
        <f t="shared" si="31"/>
        <v>615</v>
      </c>
      <c r="AG38" s="121">
        <f t="shared" si="31"/>
        <v>1</v>
      </c>
      <c r="AH38" s="121">
        <f t="shared" si="31"/>
        <v>0</v>
      </c>
      <c r="AI38" s="121">
        <f t="shared" si="31"/>
        <v>0</v>
      </c>
      <c r="AJ38" s="121">
        <f t="shared" si="31"/>
        <v>0</v>
      </c>
      <c r="AK38" s="121">
        <f t="shared" si="31"/>
        <v>0</v>
      </c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BT38" s="3"/>
      <c r="BU38" s="3"/>
      <c r="BV38" s="3"/>
      <c r="BW38" s="4"/>
      <c r="CG38" s="13"/>
      <c r="CH38" s="13"/>
      <c r="CI38" s="13"/>
      <c r="CJ38" s="13"/>
      <c r="CK38" s="13"/>
      <c r="CZ38" s="3"/>
      <c r="DN38" s="2"/>
    </row>
    <row r="39" spans="1:118" ht="31.9" customHeight="1" x14ac:dyDescent="0.2">
      <c r="A39" s="122" t="s">
        <v>53</v>
      </c>
      <c r="B39" s="123"/>
      <c r="C39" s="123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5"/>
      <c r="Q39" s="125"/>
      <c r="R39" s="684"/>
      <c r="S39" s="685"/>
      <c r="T39" s="685"/>
      <c r="U39" s="685"/>
      <c r="V39" s="685"/>
      <c r="W39" s="685"/>
      <c r="X39" s="685"/>
      <c r="Y39" s="685"/>
      <c r="Z39" s="685"/>
      <c r="AA39" s="685"/>
      <c r="AB39" s="685"/>
      <c r="AC39" s="685"/>
      <c r="AD39" s="685"/>
      <c r="AE39" s="685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BU39" s="3"/>
      <c r="BV39" s="3"/>
      <c r="BW39" s="3"/>
      <c r="CG39" s="13"/>
      <c r="CH39" s="13"/>
      <c r="CI39" s="13"/>
      <c r="CJ39" s="13"/>
      <c r="CK39" s="13"/>
      <c r="CL39" s="13"/>
    </row>
    <row r="40" spans="1:118" ht="26.25" customHeight="1" x14ac:dyDescent="0.2">
      <c r="A40" s="1090" t="s">
        <v>54</v>
      </c>
      <c r="B40" s="1091"/>
      <c r="C40" s="1091"/>
      <c r="D40" s="1090" t="s">
        <v>55</v>
      </c>
      <c r="E40" s="1091"/>
      <c r="F40" s="903"/>
      <c r="G40" s="940" t="s">
        <v>56</v>
      </c>
      <c r="H40" s="942"/>
      <c r="I40" s="942"/>
      <c r="J40" s="942"/>
      <c r="K40" s="942"/>
      <c r="L40" s="942"/>
      <c r="M40" s="942"/>
      <c r="N40" s="942"/>
      <c r="O40" s="942"/>
      <c r="P40" s="942"/>
      <c r="Q40" s="942"/>
      <c r="R40" s="942"/>
      <c r="S40" s="942"/>
      <c r="T40" s="942"/>
      <c r="U40" s="942"/>
      <c r="V40" s="942"/>
      <c r="W40" s="942"/>
      <c r="X40" s="942"/>
      <c r="Y40" s="942"/>
      <c r="Z40" s="942"/>
      <c r="AA40" s="942"/>
      <c r="AB40" s="942"/>
      <c r="AC40" s="942"/>
      <c r="AD40" s="962"/>
      <c r="AE40" s="1093" t="s">
        <v>6</v>
      </c>
      <c r="AF40" s="896" t="s">
        <v>7</v>
      </c>
      <c r="AG40" s="896" t="s">
        <v>8</v>
      </c>
      <c r="AH40" s="985" t="s">
        <v>9</v>
      </c>
      <c r="AI40" s="985" t="s">
        <v>10</v>
      </c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BU40" s="3"/>
      <c r="BV40" s="3"/>
      <c r="BW40" s="3"/>
      <c r="CG40" s="13"/>
      <c r="CH40" s="13"/>
      <c r="CI40" s="13"/>
      <c r="CJ40" s="13"/>
      <c r="CK40" s="13"/>
      <c r="CL40" s="13"/>
    </row>
    <row r="41" spans="1:118" ht="27" customHeight="1" x14ac:dyDescent="0.2">
      <c r="A41" s="1041"/>
      <c r="B41" s="1042"/>
      <c r="C41" s="1043"/>
      <c r="D41" s="1045"/>
      <c r="E41" s="1046"/>
      <c r="F41" s="1092"/>
      <c r="G41" s="1037" t="s">
        <v>11</v>
      </c>
      <c r="H41" s="1038"/>
      <c r="I41" s="942" t="s">
        <v>12</v>
      </c>
      <c r="J41" s="942"/>
      <c r="K41" s="940" t="s">
        <v>13</v>
      </c>
      <c r="L41" s="941"/>
      <c r="M41" s="940" t="s">
        <v>14</v>
      </c>
      <c r="N41" s="941"/>
      <c r="O41" s="940" t="s">
        <v>15</v>
      </c>
      <c r="P41" s="941"/>
      <c r="Q41" s="940" t="s">
        <v>16</v>
      </c>
      <c r="R41" s="941"/>
      <c r="S41" s="940" t="s">
        <v>17</v>
      </c>
      <c r="T41" s="941"/>
      <c r="U41" s="940" t="s">
        <v>57</v>
      </c>
      <c r="V41" s="941"/>
      <c r="W41" s="1094" t="s">
        <v>19</v>
      </c>
      <c r="X41" s="1094"/>
      <c r="Y41" s="940" t="s">
        <v>58</v>
      </c>
      <c r="Z41" s="941"/>
      <c r="AA41" s="1052" t="s">
        <v>21</v>
      </c>
      <c r="AB41" s="1053"/>
      <c r="AC41" s="1094" t="s">
        <v>22</v>
      </c>
      <c r="AD41" s="1054"/>
      <c r="AE41" s="1049"/>
      <c r="AF41" s="902"/>
      <c r="AG41" s="902"/>
      <c r="AH41" s="986"/>
      <c r="AI41" s="986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BU41" s="3"/>
      <c r="BV41" s="3"/>
      <c r="BW41" s="3"/>
      <c r="CG41" s="13"/>
      <c r="CH41" s="13"/>
      <c r="CI41" s="13"/>
      <c r="CJ41" s="13"/>
      <c r="CK41" s="13"/>
      <c r="CL41" s="13"/>
    </row>
    <row r="42" spans="1:118" ht="24" customHeight="1" x14ac:dyDescent="0.2">
      <c r="A42" s="1043"/>
      <c r="B42" s="1043"/>
      <c r="C42" s="904"/>
      <c r="D42" s="127" t="s">
        <v>23</v>
      </c>
      <c r="E42" s="128" t="s">
        <v>24</v>
      </c>
      <c r="F42" s="657" t="s">
        <v>25</v>
      </c>
      <c r="G42" s="128" t="s">
        <v>24</v>
      </c>
      <c r="H42" s="657" t="s">
        <v>25</v>
      </c>
      <c r="I42" s="128" t="s">
        <v>24</v>
      </c>
      <c r="J42" s="656" t="s">
        <v>25</v>
      </c>
      <c r="K42" s="128" t="s">
        <v>24</v>
      </c>
      <c r="L42" s="657" t="s">
        <v>25</v>
      </c>
      <c r="M42" s="128" t="s">
        <v>24</v>
      </c>
      <c r="N42" s="657" t="s">
        <v>25</v>
      </c>
      <c r="O42" s="128" t="s">
        <v>24</v>
      </c>
      <c r="P42" s="657" t="s">
        <v>25</v>
      </c>
      <c r="Q42" s="128" t="s">
        <v>24</v>
      </c>
      <c r="R42" s="657" t="s">
        <v>25</v>
      </c>
      <c r="S42" s="128" t="s">
        <v>24</v>
      </c>
      <c r="T42" s="657" t="s">
        <v>25</v>
      </c>
      <c r="U42" s="128" t="s">
        <v>24</v>
      </c>
      <c r="V42" s="657" t="s">
        <v>25</v>
      </c>
      <c r="W42" s="128" t="s">
        <v>24</v>
      </c>
      <c r="X42" s="657" t="s">
        <v>25</v>
      </c>
      <c r="Y42" s="128" t="s">
        <v>24</v>
      </c>
      <c r="Z42" s="657" t="s">
        <v>25</v>
      </c>
      <c r="AA42" s="128" t="s">
        <v>24</v>
      </c>
      <c r="AB42" s="648" t="s">
        <v>25</v>
      </c>
      <c r="AC42" s="656" t="s">
        <v>24</v>
      </c>
      <c r="AD42" s="658" t="s">
        <v>25</v>
      </c>
      <c r="AE42" s="1050"/>
      <c r="AF42" s="1081"/>
      <c r="AG42" s="1081"/>
      <c r="AH42" s="987"/>
      <c r="AI42" s="987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BU42" s="3"/>
      <c r="BV42" s="3"/>
      <c r="BW42" s="3"/>
      <c r="CG42" s="13"/>
      <c r="CH42" s="13"/>
      <c r="CI42" s="13"/>
      <c r="CJ42" s="13"/>
      <c r="CK42" s="13"/>
      <c r="CL42" s="13"/>
    </row>
    <row r="43" spans="1:118" ht="16.149999999999999" customHeight="1" x14ac:dyDescent="0.2">
      <c r="A43" s="967" t="s">
        <v>59</v>
      </c>
      <c r="B43" s="968"/>
      <c r="C43" s="969"/>
      <c r="D43" s="133">
        <f>SUM(E43+F43)</f>
        <v>0</v>
      </c>
      <c r="E43" s="134">
        <f>SUM(U43+W43+Y43+AA43+AC43)</f>
        <v>0</v>
      </c>
      <c r="F43" s="135">
        <f>SUM(V43+X43+Z43+AB43+AD43)</f>
        <v>0</v>
      </c>
      <c r="G43" s="98"/>
      <c r="H43" s="99"/>
      <c r="I43" s="98"/>
      <c r="J43" s="99"/>
      <c r="K43" s="98"/>
      <c r="L43" s="99"/>
      <c r="M43" s="98"/>
      <c r="N43" s="99"/>
      <c r="O43" s="98"/>
      <c r="P43" s="99"/>
      <c r="Q43" s="98"/>
      <c r="R43" s="99"/>
      <c r="S43" s="98"/>
      <c r="T43" s="99"/>
      <c r="U43" s="136"/>
      <c r="V43" s="137"/>
      <c r="W43" s="136"/>
      <c r="X43" s="137"/>
      <c r="Y43" s="136"/>
      <c r="Z43" s="137"/>
      <c r="AA43" s="138"/>
      <c r="AB43" s="137"/>
      <c r="AC43" s="139"/>
      <c r="AD43" s="140"/>
      <c r="AE43" s="141"/>
      <c r="AF43" s="141"/>
      <c r="AG43" s="141"/>
      <c r="AH43" s="141"/>
      <c r="AI43" s="141"/>
      <c r="AJ43" s="66" t="str">
        <f>CA43&amp;CB43&amp;CC43&amp;CD43&amp;CE43</f>
        <v/>
      </c>
      <c r="AK43" s="30"/>
      <c r="AL43" s="30"/>
      <c r="AM43" s="30"/>
      <c r="AN43" s="30"/>
      <c r="AO43" s="30"/>
      <c r="AP43" s="30"/>
      <c r="AQ43" s="30"/>
      <c r="AR43" s="30"/>
      <c r="AS43" s="30"/>
      <c r="AT43" s="8"/>
      <c r="AU43" s="8"/>
      <c r="BU43" s="3"/>
      <c r="BV43" s="3"/>
      <c r="BW43" s="3"/>
      <c r="CA43" s="31" t="str">
        <f>IF(CG43=1,"* Las consultas de 60 años NO DEBEN ser mayor que el total de Consultas entre 20-64 Años. ","")</f>
        <v/>
      </c>
      <c r="CB43" s="31" t="str">
        <f>IF(CH43=1,"* Las actividades de usuarios en situación de discapacidad NO DEBEN superar el total. ","")</f>
        <v/>
      </c>
      <c r="CC43" s="31"/>
      <c r="CD43" s="31" t="str">
        <f>IF(AND(AH43="",D43&lt;&gt;0),"* No olvide digitar la población SENAME (Digite CEROS si no tiene). ",IF(D43&lt;AH43,"* La Población SENAME NO DEBE ser mayor al Total. ",""))</f>
        <v/>
      </c>
      <c r="CE43" s="31" t="str">
        <f>IF(AND(AI43="",D43&lt;&gt;0),"* No olvide digitar la población Migrante (Digite CEROS si no tiene). ",IF(D43&lt;AI43,"* La Población Migrante NO DEBE ser mayor al Total. ",""))</f>
        <v/>
      </c>
      <c r="CG43" s="32">
        <f>IF((AA43+AB43)&lt;AF43,1,0)</f>
        <v>0</v>
      </c>
      <c r="CH43" s="32">
        <f>IF(D43&lt;AG43,1,0)</f>
        <v>0</v>
      </c>
      <c r="CI43" s="32">
        <f>IF(AND(AE43="",D43&lt;&gt;0),1,IF(F43&lt;AE43,1,0))</f>
        <v>0</v>
      </c>
      <c r="CJ43" s="32">
        <f>IF(AND(AH43="",D43&lt;&gt;0),1,IF(D43&lt;AH43,1,0))</f>
        <v>0</v>
      </c>
      <c r="CK43" s="32">
        <f>IF(AND(AI43="",D43&lt;&gt;0),1,IF(D43&lt;AI43,1,0))</f>
        <v>0</v>
      </c>
      <c r="CL43" s="13"/>
    </row>
    <row r="44" spans="1:118" ht="16.149999999999999" customHeight="1" x14ac:dyDescent="0.2">
      <c r="A44" s="882" t="s">
        <v>60</v>
      </c>
      <c r="B44" s="883"/>
      <c r="C44" s="884"/>
      <c r="D44" s="142">
        <f>SUM(E44+F44)</f>
        <v>0</v>
      </c>
      <c r="E44" s="143">
        <f>SUM(G44+I44+K44+M44+O44+Q44+S44)</f>
        <v>0</v>
      </c>
      <c r="F44" s="647">
        <f>SUM(H44+J44+L44+N44+P44+R44+T44)</f>
        <v>0</v>
      </c>
      <c r="G44" s="145"/>
      <c r="H44" s="146"/>
      <c r="I44" s="145"/>
      <c r="J44" s="147"/>
      <c r="K44" s="145"/>
      <c r="L44" s="146"/>
      <c r="M44" s="145"/>
      <c r="N44" s="146"/>
      <c r="O44" s="145"/>
      <c r="P44" s="146"/>
      <c r="Q44" s="145"/>
      <c r="R44" s="148"/>
      <c r="S44" s="145"/>
      <c r="T44" s="148"/>
      <c r="U44" s="98"/>
      <c r="V44" s="149"/>
      <c r="W44" s="98"/>
      <c r="X44" s="99"/>
      <c r="Y44" s="98"/>
      <c r="Z44" s="99"/>
      <c r="AA44" s="100"/>
      <c r="AB44" s="150"/>
      <c r="AC44" s="98"/>
      <c r="AD44" s="151"/>
      <c r="AE44" s="99"/>
      <c r="AF44" s="99"/>
      <c r="AG44" s="146"/>
      <c r="AH44" s="146"/>
      <c r="AI44" s="146"/>
      <c r="AJ44" s="66" t="str">
        <f t="shared" ref="AJ44:AJ59" si="32">CA44&amp;CB44&amp;CC44&amp;CD44&amp;CE44</f>
        <v/>
      </c>
      <c r="AK44" s="30"/>
      <c r="AL44" s="30"/>
      <c r="AM44" s="30"/>
      <c r="AN44" s="30"/>
      <c r="AO44" s="30"/>
      <c r="AP44" s="30"/>
      <c r="AQ44" s="30"/>
      <c r="AR44" s="30"/>
      <c r="AS44" s="30"/>
      <c r="AT44" s="8"/>
      <c r="AU44" s="8"/>
      <c r="BU44" s="3"/>
      <c r="BV44" s="3"/>
      <c r="BW44" s="3"/>
      <c r="CA44" s="31"/>
      <c r="CB44" s="31" t="str">
        <f t="shared" ref="CB44:CB59" si="33">IF(CH44=1,"* Las actividades de usuarios en situación de discapacidad NO DEBEN superar el total. ","")</f>
        <v/>
      </c>
      <c r="CC44" s="31"/>
      <c r="CD44" s="31" t="str">
        <f t="shared" ref="CD44:CD59" si="34">IF(AND(AH44="",D44&lt;&gt;0),"* No olvide digitar la población SENAME (Digite CEROS si no tiene). ",IF(D44&lt;AH44,"* La Población SENAME NO DEBE ser mayor al Total. ",""))</f>
        <v/>
      </c>
      <c r="CE44" s="31" t="str">
        <f t="shared" ref="CE44:CE59" si="35">IF(AND(AI44="",D44&lt;&gt;0),"* No olvide digitar la población Migrante (Digite CEROS si no tiene). ",IF(D44&lt;AI44,"* La Población Migrante NO DEBE ser mayor al Total. ",""))</f>
        <v/>
      </c>
      <c r="CG44" s="32"/>
      <c r="CH44" s="32">
        <f t="shared" ref="CH44:CH59" si="36">IF(D44&lt;AG44,1,0)</f>
        <v>0</v>
      </c>
      <c r="CI44" s="32"/>
      <c r="CJ44" s="32">
        <f t="shared" ref="CJ44:CJ59" si="37">IF(AND(AH44="",D44&lt;&gt;0),1,IF(D44&lt;AH44,1,0))</f>
        <v>0</v>
      </c>
      <c r="CK44" s="32">
        <f t="shared" ref="CK44:CK59" si="38">IF(AND(AI44="",D44&lt;&gt;0),1,IF(D44&lt;AI44,1,0))</f>
        <v>0</v>
      </c>
      <c r="CL44" s="13"/>
    </row>
    <row r="45" spans="1:118" ht="16.149999999999999" customHeight="1" x14ac:dyDescent="0.2">
      <c r="A45" s="882" t="s">
        <v>61</v>
      </c>
      <c r="B45" s="883"/>
      <c r="C45" s="884"/>
      <c r="D45" s="142">
        <f>SUM(E45+F45)</f>
        <v>0</v>
      </c>
      <c r="E45" s="143">
        <f>SUM(G45+I45+K45+M45+O45+Q45+S45)</f>
        <v>0</v>
      </c>
      <c r="F45" s="647">
        <f>SUM(H45+J45+L45+N45+P45+R45+T45)</f>
        <v>0</v>
      </c>
      <c r="G45" s="145"/>
      <c r="H45" s="146"/>
      <c r="I45" s="145"/>
      <c r="J45" s="147"/>
      <c r="K45" s="145"/>
      <c r="L45" s="146"/>
      <c r="M45" s="145"/>
      <c r="N45" s="146"/>
      <c r="O45" s="145"/>
      <c r="P45" s="146"/>
      <c r="Q45" s="145"/>
      <c r="R45" s="148"/>
      <c r="S45" s="145"/>
      <c r="T45" s="148"/>
      <c r="U45" s="98"/>
      <c r="V45" s="149"/>
      <c r="W45" s="98"/>
      <c r="X45" s="99"/>
      <c r="Y45" s="98"/>
      <c r="Z45" s="99"/>
      <c r="AA45" s="100"/>
      <c r="AB45" s="150"/>
      <c r="AC45" s="98"/>
      <c r="AD45" s="151"/>
      <c r="AE45" s="99"/>
      <c r="AF45" s="99"/>
      <c r="AG45" s="146"/>
      <c r="AH45" s="146"/>
      <c r="AI45" s="146"/>
      <c r="AJ45" s="66" t="str">
        <f t="shared" si="32"/>
        <v/>
      </c>
      <c r="AK45" s="30"/>
      <c r="AL45" s="30"/>
      <c r="AM45" s="30"/>
      <c r="AN45" s="30"/>
      <c r="AO45" s="30"/>
      <c r="AP45" s="30"/>
      <c r="AQ45" s="30"/>
      <c r="AR45" s="30"/>
      <c r="AS45" s="30"/>
      <c r="AT45" s="8"/>
      <c r="AU45" s="8"/>
      <c r="BU45" s="3"/>
      <c r="BV45" s="3"/>
      <c r="BW45" s="3"/>
      <c r="CA45" s="31"/>
      <c r="CB45" s="31" t="str">
        <f t="shared" si="33"/>
        <v/>
      </c>
      <c r="CC45" s="31"/>
      <c r="CD45" s="31" t="str">
        <f t="shared" si="34"/>
        <v/>
      </c>
      <c r="CE45" s="31" t="str">
        <f t="shared" si="35"/>
        <v/>
      </c>
      <c r="CG45" s="32"/>
      <c r="CH45" s="32">
        <f t="shared" si="36"/>
        <v>0</v>
      </c>
      <c r="CI45" s="32"/>
      <c r="CJ45" s="32">
        <f>IF(AND(AH45="",D45&lt;&gt;0),1,IF(D45&lt;AH45,1,0))</f>
        <v>0</v>
      </c>
      <c r="CK45" s="32">
        <f t="shared" si="38"/>
        <v>0</v>
      </c>
      <c r="CL45" s="13"/>
    </row>
    <row r="46" spans="1:118" ht="16.149999999999999" customHeight="1" x14ac:dyDescent="0.2">
      <c r="A46" s="882" t="s">
        <v>62</v>
      </c>
      <c r="B46" s="883"/>
      <c r="C46" s="884"/>
      <c r="D46" s="152">
        <f>SUM(E46+F46)</f>
        <v>0</v>
      </c>
      <c r="E46" s="153">
        <f t="shared" ref="E46:F48" si="39">SUM(U46+W46+Y46+AA46+AC46)</f>
        <v>0</v>
      </c>
      <c r="F46" s="154">
        <f t="shared" si="39"/>
        <v>0</v>
      </c>
      <c r="G46" s="98"/>
      <c r="H46" s="99"/>
      <c r="I46" s="98"/>
      <c r="J46" s="99"/>
      <c r="K46" s="98"/>
      <c r="L46" s="99"/>
      <c r="M46" s="98"/>
      <c r="N46" s="99"/>
      <c r="O46" s="98"/>
      <c r="P46" s="99"/>
      <c r="Q46" s="98"/>
      <c r="R46" s="99"/>
      <c r="S46" s="98"/>
      <c r="T46" s="99"/>
      <c r="U46" s="155"/>
      <c r="V46" s="156"/>
      <c r="W46" s="155"/>
      <c r="X46" s="156"/>
      <c r="Y46" s="155"/>
      <c r="Z46" s="156"/>
      <c r="AA46" s="157"/>
      <c r="AB46" s="158"/>
      <c r="AC46" s="155"/>
      <c r="AD46" s="159"/>
      <c r="AE46" s="160"/>
      <c r="AF46" s="160"/>
      <c r="AG46" s="160"/>
      <c r="AH46" s="160"/>
      <c r="AI46" s="160"/>
      <c r="AJ46" s="66" t="str">
        <f t="shared" si="32"/>
        <v/>
      </c>
      <c r="AK46" s="30"/>
      <c r="AL46" s="30"/>
      <c r="AM46" s="30"/>
      <c r="AN46" s="30"/>
      <c r="AO46" s="30"/>
      <c r="AP46" s="30"/>
      <c r="AQ46" s="30"/>
      <c r="AR46" s="30"/>
      <c r="AS46" s="30"/>
      <c r="AT46" s="8"/>
      <c r="AU46" s="8"/>
      <c r="BU46" s="3"/>
      <c r="BV46" s="3"/>
      <c r="BW46" s="3"/>
      <c r="CA46" s="31" t="str">
        <f t="shared" ref="CA46:CA59" si="40">IF(CG46=1,"* Las consultas de 60 años NO DEBEN ser mayor que el total de Consultas entre 20-64 Años. ","")</f>
        <v/>
      </c>
      <c r="CB46" s="31" t="str">
        <f t="shared" si="33"/>
        <v/>
      </c>
      <c r="CC46" s="31" t="str">
        <f t="shared" ref="CC46:CC59" si="41">IF(AND(AE46="",D46&lt;&gt;0),"* Recuerde que las Embarazadas deben ser incluídas en el ingreso por rango Etario (Digite CEROS si no tiene). ",IF(F46&lt;AE46,"* Las Embarazadas NO DEBEN ser mayor al total de mujeres. ",""))</f>
        <v/>
      </c>
      <c r="CD46" s="31" t="str">
        <f t="shared" si="34"/>
        <v/>
      </c>
      <c r="CE46" s="31" t="str">
        <f t="shared" si="35"/>
        <v/>
      </c>
      <c r="CG46" s="32">
        <f t="shared" ref="CG46:CG59" si="42">IF((AA46+AB46)&lt;AF46,1,0)</f>
        <v>0</v>
      </c>
      <c r="CH46" s="32">
        <f t="shared" si="36"/>
        <v>0</v>
      </c>
      <c r="CI46" s="32">
        <f t="shared" ref="CI46:CI59" si="43">IF(AND(AE46="",D46&lt;&gt;0),1,IF(F46&lt;AE46,1,0))</f>
        <v>0</v>
      </c>
      <c r="CJ46" s="32">
        <f t="shared" si="37"/>
        <v>0</v>
      </c>
      <c r="CK46" s="32">
        <f t="shared" si="38"/>
        <v>0</v>
      </c>
      <c r="CL46" s="13"/>
    </row>
    <row r="47" spans="1:118" ht="16.149999999999999" customHeight="1" x14ac:dyDescent="0.2">
      <c r="A47" s="882" t="s">
        <v>63</v>
      </c>
      <c r="B47" s="883"/>
      <c r="C47" s="884"/>
      <c r="D47" s="161">
        <f>SUM(E47+F47)</f>
        <v>0</v>
      </c>
      <c r="E47" s="162">
        <f t="shared" si="39"/>
        <v>0</v>
      </c>
      <c r="F47" s="163">
        <f t="shared" si="39"/>
        <v>0</v>
      </c>
      <c r="G47" s="70"/>
      <c r="H47" s="71"/>
      <c r="I47" s="70"/>
      <c r="J47" s="71"/>
      <c r="K47" s="70"/>
      <c r="L47" s="71"/>
      <c r="M47" s="70"/>
      <c r="N47" s="71"/>
      <c r="O47" s="70"/>
      <c r="P47" s="71"/>
      <c r="Q47" s="70"/>
      <c r="R47" s="71"/>
      <c r="S47" s="70"/>
      <c r="T47" s="71"/>
      <c r="U47" s="164"/>
      <c r="V47" s="165"/>
      <c r="W47" s="164"/>
      <c r="X47" s="165"/>
      <c r="Y47" s="164"/>
      <c r="Z47" s="165"/>
      <c r="AA47" s="166"/>
      <c r="AB47" s="167"/>
      <c r="AC47" s="164"/>
      <c r="AD47" s="168"/>
      <c r="AE47" s="169"/>
      <c r="AF47" s="170"/>
      <c r="AG47" s="171"/>
      <c r="AH47" s="171"/>
      <c r="AI47" s="171"/>
      <c r="AJ47" s="66" t="str">
        <f t="shared" si="32"/>
        <v/>
      </c>
      <c r="AK47" s="30"/>
      <c r="AL47" s="30"/>
      <c r="AM47" s="30"/>
      <c r="AN47" s="30"/>
      <c r="AO47" s="30"/>
      <c r="AP47" s="30"/>
      <c r="AQ47" s="30"/>
      <c r="AR47" s="30"/>
      <c r="AS47" s="30"/>
      <c r="AT47" s="8"/>
      <c r="AU47" s="8"/>
      <c r="BU47" s="3"/>
      <c r="BV47" s="3"/>
      <c r="BW47" s="3"/>
      <c r="CA47" s="31"/>
      <c r="CB47" s="31" t="str">
        <f t="shared" si="33"/>
        <v/>
      </c>
      <c r="CC47" s="31" t="str">
        <f t="shared" si="41"/>
        <v/>
      </c>
      <c r="CD47" s="31" t="str">
        <f t="shared" si="34"/>
        <v/>
      </c>
      <c r="CE47" s="31" t="str">
        <f t="shared" si="35"/>
        <v/>
      </c>
      <c r="CG47" s="32"/>
      <c r="CH47" s="32">
        <f t="shared" si="36"/>
        <v>0</v>
      </c>
      <c r="CI47" s="32">
        <f t="shared" si="43"/>
        <v>0</v>
      </c>
      <c r="CJ47" s="32">
        <f t="shared" si="37"/>
        <v>0</v>
      </c>
      <c r="CK47" s="32">
        <f t="shared" si="38"/>
        <v>0</v>
      </c>
      <c r="CL47" s="13"/>
    </row>
    <row r="48" spans="1:118" ht="16.149999999999999" customHeight="1" x14ac:dyDescent="0.2">
      <c r="A48" s="862" t="s">
        <v>64</v>
      </c>
      <c r="B48" s="900"/>
      <c r="C48" s="970"/>
      <c r="D48" s="50">
        <f t="shared" ref="D48:D55" si="44">SUM(E48+F48)</f>
        <v>0</v>
      </c>
      <c r="E48" s="51">
        <f t="shared" si="39"/>
        <v>0</v>
      </c>
      <c r="F48" s="643">
        <f t="shared" si="39"/>
        <v>0</v>
      </c>
      <c r="G48" s="172"/>
      <c r="H48" s="173"/>
      <c r="I48" s="172"/>
      <c r="J48" s="173"/>
      <c r="K48" s="172"/>
      <c r="L48" s="173"/>
      <c r="M48" s="172"/>
      <c r="N48" s="173"/>
      <c r="O48" s="172"/>
      <c r="P48" s="173"/>
      <c r="Q48" s="172"/>
      <c r="R48" s="173"/>
      <c r="S48" s="172"/>
      <c r="T48" s="173"/>
      <c r="U48" s="50">
        <f>SUM(U46:U47)</f>
        <v>0</v>
      </c>
      <c r="V48" s="174">
        <f t="shared" ref="V48:AE48" si="45">SUM(V46:V47)</f>
        <v>0</v>
      </c>
      <c r="W48" s="50">
        <f t="shared" si="45"/>
        <v>0</v>
      </c>
      <c r="X48" s="174">
        <f t="shared" si="45"/>
        <v>0</v>
      </c>
      <c r="Y48" s="50">
        <f t="shared" si="45"/>
        <v>0</v>
      </c>
      <c r="Z48" s="174">
        <f t="shared" si="45"/>
        <v>0</v>
      </c>
      <c r="AA48" s="50">
        <f t="shared" si="45"/>
        <v>0</v>
      </c>
      <c r="AB48" s="174">
        <f t="shared" si="45"/>
        <v>0</v>
      </c>
      <c r="AC48" s="50">
        <f t="shared" si="45"/>
        <v>0</v>
      </c>
      <c r="AD48" s="174">
        <f t="shared" si="45"/>
        <v>0</v>
      </c>
      <c r="AE48" s="175">
        <f t="shared" si="45"/>
        <v>0</v>
      </c>
      <c r="AF48" s="643">
        <f>SUM(AF46)</f>
        <v>0</v>
      </c>
      <c r="AG48" s="643">
        <f>SUM(AG46:AG47)</f>
        <v>0</v>
      </c>
      <c r="AH48" s="643">
        <f>SUM(AH46:AH47)</f>
        <v>0</v>
      </c>
      <c r="AI48" s="643">
        <f>SUM(AI46:AI47)</f>
        <v>0</v>
      </c>
      <c r="AJ48" s="66"/>
      <c r="AK48" s="176"/>
      <c r="AL48" s="176"/>
      <c r="AM48" s="176"/>
      <c r="AN48" s="176"/>
      <c r="AO48" s="176"/>
      <c r="AP48" s="176"/>
      <c r="AQ48" s="176"/>
      <c r="AR48" s="176"/>
      <c r="AS48" s="176"/>
      <c r="AT48" s="8"/>
      <c r="AU48" s="8"/>
      <c r="BU48" s="3"/>
      <c r="BV48" s="3"/>
      <c r="BW48" s="3"/>
      <c r="CA48" s="31"/>
      <c r="CB48" s="31"/>
      <c r="CC48" s="31"/>
      <c r="CD48" s="31"/>
      <c r="CE48" s="31"/>
      <c r="CG48" s="32"/>
      <c r="CH48" s="32"/>
      <c r="CI48" s="32"/>
      <c r="CJ48" s="32"/>
      <c r="CK48" s="32"/>
      <c r="CL48" s="13"/>
    </row>
    <row r="49" spans="1:90" ht="16.149999999999999" customHeight="1" x14ac:dyDescent="0.2">
      <c r="A49" s="1027" t="s">
        <v>65</v>
      </c>
      <c r="B49" s="1028"/>
      <c r="C49" s="1029"/>
      <c r="D49" s="50">
        <f t="shared" si="44"/>
        <v>0</v>
      </c>
      <c r="E49" s="51">
        <f t="shared" ref="E49:F55" si="46">SUM(G49+I49+K49+M49+O49+Q49+S49+U49+W49+Y49+AA49+AC49)</f>
        <v>0</v>
      </c>
      <c r="F49" s="643">
        <f t="shared" si="46"/>
        <v>0</v>
      </c>
      <c r="G49" s="172"/>
      <c r="H49" s="173"/>
      <c r="I49" s="172"/>
      <c r="J49" s="173"/>
      <c r="K49" s="172"/>
      <c r="L49" s="173"/>
      <c r="M49" s="172"/>
      <c r="N49" s="173"/>
      <c r="O49" s="172"/>
      <c r="P49" s="173"/>
      <c r="Q49" s="172"/>
      <c r="R49" s="173"/>
      <c r="S49" s="172"/>
      <c r="T49" s="173"/>
      <c r="U49" s="177"/>
      <c r="V49" s="178"/>
      <c r="W49" s="177"/>
      <c r="X49" s="178"/>
      <c r="Y49" s="177"/>
      <c r="Z49" s="178"/>
      <c r="AA49" s="177"/>
      <c r="AB49" s="178"/>
      <c r="AC49" s="179"/>
      <c r="AD49" s="180"/>
      <c r="AE49" s="181"/>
      <c r="AF49" s="182"/>
      <c r="AG49" s="182"/>
      <c r="AH49" s="182"/>
      <c r="AI49" s="182"/>
      <c r="AJ49" s="66" t="str">
        <f t="shared" si="32"/>
        <v/>
      </c>
      <c r="AK49" s="30"/>
      <c r="AL49" s="30"/>
      <c r="AM49" s="30"/>
      <c r="AN49" s="30"/>
      <c r="AO49" s="30"/>
      <c r="AP49" s="30"/>
      <c r="AQ49" s="30"/>
      <c r="AR49" s="30"/>
      <c r="AS49" s="30"/>
      <c r="AT49" s="8"/>
      <c r="AU49" s="8"/>
      <c r="BU49" s="3"/>
      <c r="BV49" s="3"/>
      <c r="BW49" s="3"/>
      <c r="CA49" s="31" t="str">
        <f t="shared" si="40"/>
        <v/>
      </c>
      <c r="CB49" s="31" t="str">
        <f t="shared" si="33"/>
        <v/>
      </c>
      <c r="CC49" s="31" t="str">
        <f t="shared" si="41"/>
        <v/>
      </c>
      <c r="CD49" s="31" t="str">
        <f t="shared" si="34"/>
        <v/>
      </c>
      <c r="CE49" s="31" t="str">
        <f t="shared" si="35"/>
        <v/>
      </c>
      <c r="CG49" s="32">
        <f t="shared" si="42"/>
        <v>0</v>
      </c>
      <c r="CH49" s="32">
        <f t="shared" si="36"/>
        <v>0</v>
      </c>
      <c r="CI49" s="32">
        <f t="shared" si="43"/>
        <v>0</v>
      </c>
      <c r="CJ49" s="32">
        <f t="shared" si="37"/>
        <v>0</v>
      </c>
      <c r="CK49" s="32">
        <f t="shared" si="38"/>
        <v>0</v>
      </c>
      <c r="CL49" s="13"/>
    </row>
    <row r="50" spans="1:90" ht="16.149999999999999" customHeight="1" x14ac:dyDescent="0.2">
      <c r="A50" s="956" t="s">
        <v>66</v>
      </c>
      <c r="B50" s="958"/>
      <c r="C50" s="183">
        <v>0</v>
      </c>
      <c r="D50" s="184">
        <f t="shared" si="44"/>
        <v>0</v>
      </c>
      <c r="E50" s="185">
        <f t="shared" si="46"/>
        <v>0</v>
      </c>
      <c r="F50" s="647">
        <f t="shared" si="46"/>
        <v>0</v>
      </c>
      <c r="G50" s="145"/>
      <c r="H50" s="146"/>
      <c r="I50" s="145"/>
      <c r="J50" s="147"/>
      <c r="K50" s="145"/>
      <c r="L50" s="146"/>
      <c r="M50" s="145"/>
      <c r="N50" s="146"/>
      <c r="O50" s="145"/>
      <c r="P50" s="146"/>
      <c r="Q50" s="145"/>
      <c r="R50" s="148"/>
      <c r="S50" s="145"/>
      <c r="T50" s="148"/>
      <c r="U50" s="145"/>
      <c r="V50" s="148"/>
      <c r="W50" s="145"/>
      <c r="X50" s="148"/>
      <c r="Y50" s="145"/>
      <c r="Z50" s="148"/>
      <c r="AA50" s="145"/>
      <c r="AB50" s="148"/>
      <c r="AC50" s="147"/>
      <c r="AD50" s="186"/>
      <c r="AE50" s="187"/>
      <c r="AF50" s="146"/>
      <c r="AG50" s="146"/>
      <c r="AH50" s="146"/>
      <c r="AI50" s="146"/>
      <c r="AJ50" s="66" t="str">
        <f t="shared" si="32"/>
        <v/>
      </c>
      <c r="AK50" s="30"/>
      <c r="AL50" s="30"/>
      <c r="AM50" s="30"/>
      <c r="AN50" s="30"/>
      <c r="AO50" s="30"/>
      <c r="AP50" s="30"/>
      <c r="AQ50" s="30"/>
      <c r="AR50" s="30"/>
      <c r="AS50" s="30"/>
      <c r="AT50" s="8"/>
      <c r="AU50" s="8"/>
      <c r="BU50" s="3"/>
      <c r="BV50" s="3"/>
      <c r="BW50" s="3"/>
      <c r="CA50" s="31" t="str">
        <f t="shared" si="40"/>
        <v/>
      </c>
      <c r="CB50" s="31" t="str">
        <f t="shared" si="33"/>
        <v/>
      </c>
      <c r="CC50" s="31" t="str">
        <f t="shared" si="41"/>
        <v/>
      </c>
      <c r="CD50" s="31" t="str">
        <f t="shared" si="34"/>
        <v/>
      </c>
      <c r="CE50" s="31" t="str">
        <f t="shared" si="35"/>
        <v/>
      </c>
      <c r="CG50" s="32">
        <f t="shared" si="42"/>
        <v>0</v>
      </c>
      <c r="CH50" s="32">
        <f t="shared" si="36"/>
        <v>0</v>
      </c>
      <c r="CI50" s="32">
        <f t="shared" si="43"/>
        <v>0</v>
      </c>
      <c r="CJ50" s="32">
        <f t="shared" si="37"/>
        <v>0</v>
      </c>
      <c r="CK50" s="32">
        <f t="shared" si="38"/>
        <v>0</v>
      </c>
      <c r="CL50" s="13"/>
    </row>
    <row r="51" spans="1:90" ht="16.149999999999999" customHeight="1" x14ac:dyDescent="0.2">
      <c r="A51" s="956"/>
      <c r="B51" s="958"/>
      <c r="C51" s="188" t="s">
        <v>67</v>
      </c>
      <c r="D51" s="152">
        <f t="shared" si="44"/>
        <v>0</v>
      </c>
      <c r="E51" s="153">
        <f t="shared" si="46"/>
        <v>0</v>
      </c>
      <c r="F51" s="154">
        <f t="shared" si="46"/>
        <v>0</v>
      </c>
      <c r="G51" s="155"/>
      <c r="H51" s="160"/>
      <c r="I51" s="155"/>
      <c r="J51" s="189"/>
      <c r="K51" s="155"/>
      <c r="L51" s="160"/>
      <c r="M51" s="155"/>
      <c r="N51" s="160"/>
      <c r="O51" s="155"/>
      <c r="P51" s="160"/>
      <c r="Q51" s="155"/>
      <c r="R51" s="156"/>
      <c r="S51" s="155"/>
      <c r="T51" s="156"/>
      <c r="U51" s="155"/>
      <c r="V51" s="156"/>
      <c r="W51" s="155"/>
      <c r="X51" s="156"/>
      <c r="Y51" s="155"/>
      <c r="Z51" s="156"/>
      <c r="AA51" s="155"/>
      <c r="AB51" s="156"/>
      <c r="AC51" s="189"/>
      <c r="AD51" s="159"/>
      <c r="AE51" s="190"/>
      <c r="AF51" s="160"/>
      <c r="AG51" s="160"/>
      <c r="AH51" s="160"/>
      <c r="AI51" s="160"/>
      <c r="AJ51" s="66" t="str">
        <f t="shared" si="32"/>
        <v/>
      </c>
      <c r="AK51" s="30"/>
      <c r="AL51" s="30"/>
      <c r="AM51" s="30"/>
      <c r="AN51" s="30"/>
      <c r="AO51" s="30"/>
      <c r="AP51" s="30"/>
      <c r="AQ51" s="30"/>
      <c r="AR51" s="30"/>
      <c r="AS51" s="30"/>
      <c r="AT51" s="8"/>
      <c r="AU51" s="8"/>
      <c r="BU51" s="3"/>
      <c r="BV51" s="3"/>
      <c r="BW51" s="3"/>
      <c r="CA51" s="31" t="str">
        <f t="shared" si="40"/>
        <v/>
      </c>
      <c r="CB51" s="31" t="str">
        <f t="shared" si="33"/>
        <v/>
      </c>
      <c r="CC51" s="31" t="str">
        <f t="shared" si="41"/>
        <v/>
      </c>
      <c r="CD51" s="31" t="str">
        <f t="shared" si="34"/>
        <v/>
      </c>
      <c r="CE51" s="31" t="str">
        <f t="shared" si="35"/>
        <v/>
      </c>
      <c r="CG51" s="32">
        <f t="shared" si="42"/>
        <v>0</v>
      </c>
      <c r="CH51" s="32">
        <f t="shared" si="36"/>
        <v>0</v>
      </c>
      <c r="CI51" s="32">
        <f t="shared" si="43"/>
        <v>0</v>
      </c>
      <c r="CJ51" s="32">
        <f t="shared" si="37"/>
        <v>0</v>
      </c>
      <c r="CK51" s="32">
        <f t="shared" si="38"/>
        <v>0</v>
      </c>
      <c r="CL51" s="13"/>
    </row>
    <row r="52" spans="1:90" ht="16.149999999999999" customHeight="1" x14ac:dyDescent="0.2">
      <c r="A52" s="956"/>
      <c r="B52" s="958"/>
      <c r="C52" s="188" t="s">
        <v>68</v>
      </c>
      <c r="D52" s="152">
        <f t="shared" si="44"/>
        <v>0</v>
      </c>
      <c r="E52" s="153">
        <f t="shared" si="46"/>
        <v>0</v>
      </c>
      <c r="F52" s="154">
        <f t="shared" si="46"/>
        <v>0</v>
      </c>
      <c r="G52" s="155"/>
      <c r="H52" s="160"/>
      <c r="I52" s="155"/>
      <c r="J52" s="189"/>
      <c r="K52" s="155"/>
      <c r="L52" s="160"/>
      <c r="M52" s="155"/>
      <c r="N52" s="160"/>
      <c r="O52" s="155"/>
      <c r="P52" s="160"/>
      <c r="Q52" s="155"/>
      <c r="R52" s="156"/>
      <c r="S52" s="155"/>
      <c r="T52" s="156"/>
      <c r="U52" s="155"/>
      <c r="V52" s="156"/>
      <c r="W52" s="155"/>
      <c r="X52" s="156"/>
      <c r="Y52" s="155"/>
      <c r="Z52" s="156"/>
      <c r="AA52" s="155"/>
      <c r="AB52" s="156"/>
      <c r="AC52" s="189"/>
      <c r="AD52" s="159"/>
      <c r="AE52" s="190"/>
      <c r="AF52" s="160"/>
      <c r="AG52" s="160"/>
      <c r="AH52" s="160"/>
      <c r="AI52" s="160"/>
      <c r="AJ52" s="66" t="str">
        <f t="shared" si="32"/>
        <v/>
      </c>
      <c r="AK52" s="30"/>
      <c r="AL52" s="30"/>
      <c r="AM52" s="30"/>
      <c r="AN52" s="30"/>
      <c r="AO52" s="30"/>
      <c r="AP52" s="30"/>
      <c r="AQ52" s="30"/>
      <c r="AR52" s="30"/>
      <c r="AS52" s="30"/>
      <c r="AT52" s="8"/>
      <c r="AU52" s="8"/>
      <c r="BU52" s="3"/>
      <c r="BV52" s="3"/>
      <c r="BW52" s="3"/>
      <c r="CA52" s="31" t="str">
        <f t="shared" si="40"/>
        <v/>
      </c>
      <c r="CB52" s="31" t="str">
        <f t="shared" si="33"/>
        <v/>
      </c>
      <c r="CC52" s="31" t="str">
        <f t="shared" si="41"/>
        <v/>
      </c>
      <c r="CD52" s="31" t="str">
        <f t="shared" si="34"/>
        <v/>
      </c>
      <c r="CE52" s="31" t="str">
        <f t="shared" si="35"/>
        <v/>
      </c>
      <c r="CG52" s="32">
        <f t="shared" si="42"/>
        <v>0</v>
      </c>
      <c r="CH52" s="32">
        <f t="shared" si="36"/>
        <v>0</v>
      </c>
      <c r="CI52" s="32">
        <f t="shared" si="43"/>
        <v>0</v>
      </c>
      <c r="CJ52" s="32">
        <f t="shared" si="37"/>
        <v>0</v>
      </c>
      <c r="CK52" s="32">
        <f t="shared" si="38"/>
        <v>0</v>
      </c>
      <c r="CL52" s="13"/>
    </row>
    <row r="53" spans="1:90" ht="16.149999999999999" customHeight="1" x14ac:dyDescent="0.2">
      <c r="A53" s="956"/>
      <c r="B53" s="958"/>
      <c r="C53" s="188" t="s">
        <v>69</v>
      </c>
      <c r="D53" s="152">
        <f t="shared" si="44"/>
        <v>0</v>
      </c>
      <c r="E53" s="153">
        <f t="shared" si="46"/>
        <v>0</v>
      </c>
      <c r="F53" s="154">
        <f t="shared" si="46"/>
        <v>0</v>
      </c>
      <c r="G53" s="155"/>
      <c r="H53" s="160"/>
      <c r="I53" s="155"/>
      <c r="J53" s="189"/>
      <c r="K53" s="155"/>
      <c r="L53" s="160"/>
      <c r="M53" s="155"/>
      <c r="N53" s="160"/>
      <c r="O53" s="155"/>
      <c r="P53" s="160"/>
      <c r="Q53" s="155"/>
      <c r="R53" s="156"/>
      <c r="S53" s="155"/>
      <c r="T53" s="156"/>
      <c r="U53" s="155"/>
      <c r="V53" s="156"/>
      <c r="W53" s="155"/>
      <c r="X53" s="156"/>
      <c r="Y53" s="155"/>
      <c r="Z53" s="156"/>
      <c r="AA53" s="155"/>
      <c r="AB53" s="156"/>
      <c r="AC53" s="189"/>
      <c r="AD53" s="159"/>
      <c r="AE53" s="190"/>
      <c r="AF53" s="160"/>
      <c r="AG53" s="160"/>
      <c r="AH53" s="160"/>
      <c r="AI53" s="160"/>
      <c r="AJ53" s="66" t="str">
        <f t="shared" si="32"/>
        <v/>
      </c>
      <c r="AK53" s="30"/>
      <c r="AL53" s="30"/>
      <c r="AM53" s="30"/>
      <c r="AN53" s="30"/>
      <c r="AO53" s="30"/>
      <c r="AP53" s="30"/>
      <c r="AQ53" s="30"/>
      <c r="AR53" s="30"/>
      <c r="AS53" s="30"/>
      <c r="AT53" s="8"/>
      <c r="AU53" s="8"/>
      <c r="BU53" s="3"/>
      <c r="BV53" s="3"/>
      <c r="BW53" s="3"/>
      <c r="CA53" s="31" t="str">
        <f t="shared" si="40"/>
        <v/>
      </c>
      <c r="CB53" s="31" t="str">
        <f t="shared" si="33"/>
        <v/>
      </c>
      <c r="CC53" s="31" t="str">
        <f t="shared" si="41"/>
        <v/>
      </c>
      <c r="CD53" s="31" t="str">
        <f t="shared" si="34"/>
        <v/>
      </c>
      <c r="CE53" s="31" t="str">
        <f t="shared" si="35"/>
        <v/>
      </c>
      <c r="CG53" s="32">
        <f t="shared" si="42"/>
        <v>0</v>
      </c>
      <c r="CH53" s="32">
        <f t="shared" si="36"/>
        <v>0</v>
      </c>
      <c r="CI53" s="32">
        <f t="shared" si="43"/>
        <v>0</v>
      </c>
      <c r="CJ53" s="32">
        <f t="shared" si="37"/>
        <v>0</v>
      </c>
      <c r="CK53" s="32">
        <f t="shared" si="38"/>
        <v>0</v>
      </c>
      <c r="CL53" s="13"/>
    </row>
    <row r="54" spans="1:90" ht="16.149999999999999" customHeight="1" x14ac:dyDescent="0.2">
      <c r="A54" s="956"/>
      <c r="B54" s="958"/>
      <c r="C54" s="191" t="s">
        <v>70</v>
      </c>
      <c r="D54" s="161">
        <f>SUM(E54+F54)</f>
        <v>0</v>
      </c>
      <c r="E54" s="162">
        <f t="shared" si="46"/>
        <v>0</v>
      </c>
      <c r="F54" s="154">
        <f t="shared" si="46"/>
        <v>0</v>
      </c>
      <c r="G54" s="192"/>
      <c r="H54" s="171"/>
      <c r="I54" s="192"/>
      <c r="J54" s="193"/>
      <c r="K54" s="192"/>
      <c r="L54" s="171"/>
      <c r="M54" s="192"/>
      <c r="N54" s="171"/>
      <c r="O54" s="192"/>
      <c r="P54" s="171"/>
      <c r="Q54" s="192"/>
      <c r="R54" s="194"/>
      <c r="S54" s="192"/>
      <c r="T54" s="194"/>
      <c r="U54" s="192"/>
      <c r="V54" s="194"/>
      <c r="W54" s="192"/>
      <c r="X54" s="194"/>
      <c r="Y54" s="192"/>
      <c r="Z54" s="194"/>
      <c r="AA54" s="192"/>
      <c r="AB54" s="194"/>
      <c r="AC54" s="193"/>
      <c r="AD54" s="195"/>
      <c r="AE54" s="196"/>
      <c r="AF54" s="171"/>
      <c r="AG54" s="171"/>
      <c r="AH54" s="171"/>
      <c r="AI54" s="171"/>
      <c r="AJ54" s="66" t="str">
        <f t="shared" si="32"/>
        <v/>
      </c>
      <c r="AK54" s="30"/>
      <c r="AL54" s="30"/>
      <c r="AM54" s="30"/>
      <c r="AN54" s="30"/>
      <c r="AO54" s="30"/>
      <c r="AP54" s="30"/>
      <c r="AQ54" s="30"/>
      <c r="AR54" s="30"/>
      <c r="AS54" s="30"/>
      <c r="AT54" s="8"/>
      <c r="AU54" s="8"/>
      <c r="BU54" s="3"/>
      <c r="BV54" s="3"/>
      <c r="BW54" s="3"/>
      <c r="CA54" s="31" t="str">
        <f t="shared" si="40"/>
        <v/>
      </c>
      <c r="CB54" s="31" t="str">
        <f t="shared" si="33"/>
        <v/>
      </c>
      <c r="CC54" s="31" t="str">
        <f t="shared" si="41"/>
        <v/>
      </c>
      <c r="CD54" s="31" t="str">
        <f t="shared" si="34"/>
        <v/>
      </c>
      <c r="CE54" s="31" t="str">
        <f t="shared" si="35"/>
        <v/>
      </c>
      <c r="CG54" s="32">
        <f t="shared" si="42"/>
        <v>0</v>
      </c>
      <c r="CH54" s="32">
        <f t="shared" si="36"/>
        <v>0</v>
      </c>
      <c r="CI54" s="32">
        <f t="shared" si="43"/>
        <v>0</v>
      </c>
      <c r="CJ54" s="32">
        <f t="shared" si="37"/>
        <v>0</v>
      </c>
      <c r="CK54" s="32">
        <f t="shared" si="38"/>
        <v>0</v>
      </c>
      <c r="CL54" s="13"/>
    </row>
    <row r="55" spans="1:90" ht="16.149999999999999" customHeight="1" x14ac:dyDescent="0.2">
      <c r="A55" s="956"/>
      <c r="B55" s="958"/>
      <c r="C55" s="191" t="s">
        <v>71</v>
      </c>
      <c r="D55" s="161">
        <f t="shared" si="44"/>
        <v>0</v>
      </c>
      <c r="E55" s="162">
        <f t="shared" si="46"/>
        <v>0</v>
      </c>
      <c r="F55" s="154">
        <f t="shared" si="46"/>
        <v>0</v>
      </c>
      <c r="G55" s="192"/>
      <c r="H55" s="171"/>
      <c r="I55" s="192"/>
      <c r="J55" s="193"/>
      <c r="K55" s="164"/>
      <c r="L55" s="171"/>
      <c r="M55" s="192"/>
      <c r="N55" s="171"/>
      <c r="O55" s="192"/>
      <c r="P55" s="171"/>
      <c r="Q55" s="192"/>
      <c r="R55" s="194"/>
      <c r="S55" s="192"/>
      <c r="T55" s="194"/>
      <c r="U55" s="192"/>
      <c r="V55" s="194"/>
      <c r="W55" s="192"/>
      <c r="X55" s="194"/>
      <c r="Y55" s="192"/>
      <c r="Z55" s="194"/>
      <c r="AA55" s="192"/>
      <c r="AB55" s="194"/>
      <c r="AC55" s="193"/>
      <c r="AD55" s="195"/>
      <c r="AE55" s="197"/>
      <c r="AF55" s="171"/>
      <c r="AG55" s="171"/>
      <c r="AH55" s="171"/>
      <c r="AI55" s="171"/>
      <c r="AJ55" s="66" t="str">
        <f t="shared" si="32"/>
        <v/>
      </c>
      <c r="AK55" s="30"/>
      <c r="AL55" s="30"/>
      <c r="AM55" s="30"/>
      <c r="AN55" s="30"/>
      <c r="AO55" s="30"/>
      <c r="AP55" s="30"/>
      <c r="AQ55" s="30"/>
      <c r="AR55" s="30"/>
      <c r="AS55" s="30"/>
      <c r="AT55" s="8"/>
      <c r="AU55" s="8"/>
      <c r="BU55" s="3"/>
      <c r="BV55" s="3"/>
      <c r="BW55" s="3"/>
      <c r="CA55" s="31" t="str">
        <f t="shared" si="40"/>
        <v/>
      </c>
      <c r="CB55" s="31" t="str">
        <f t="shared" si="33"/>
        <v/>
      </c>
      <c r="CC55" s="31" t="str">
        <f t="shared" si="41"/>
        <v/>
      </c>
      <c r="CD55" s="31" t="str">
        <f t="shared" si="34"/>
        <v/>
      </c>
      <c r="CE55" s="31" t="str">
        <f t="shared" si="35"/>
        <v/>
      </c>
      <c r="CG55" s="32">
        <f t="shared" si="42"/>
        <v>0</v>
      </c>
      <c r="CH55" s="32">
        <f t="shared" si="36"/>
        <v>0</v>
      </c>
      <c r="CI55" s="32">
        <f t="shared" si="43"/>
        <v>0</v>
      </c>
      <c r="CJ55" s="32">
        <f t="shared" si="37"/>
        <v>0</v>
      </c>
      <c r="CK55" s="32">
        <f t="shared" si="38"/>
        <v>0</v>
      </c>
      <c r="CL55" s="13"/>
    </row>
    <row r="56" spans="1:90" ht="16.149999999999999" customHeight="1" x14ac:dyDescent="0.2">
      <c r="A56" s="959"/>
      <c r="B56" s="1079"/>
      <c r="C56" s="198" t="s">
        <v>4</v>
      </c>
      <c r="D56" s="199">
        <f t="shared" ref="D56:AG56" si="47">SUM(D50:D55)</f>
        <v>0</v>
      </c>
      <c r="E56" s="200">
        <f>SUM(E50:E55)</f>
        <v>0</v>
      </c>
      <c r="F56" s="643">
        <f t="shared" si="47"/>
        <v>0</v>
      </c>
      <c r="G56" s="50">
        <f t="shared" si="47"/>
        <v>0</v>
      </c>
      <c r="H56" s="643">
        <f t="shared" si="47"/>
        <v>0</v>
      </c>
      <c r="I56" s="50">
        <f t="shared" si="47"/>
        <v>0</v>
      </c>
      <c r="J56" s="639">
        <f t="shared" si="47"/>
        <v>0</v>
      </c>
      <c r="K56" s="638">
        <f t="shared" si="47"/>
        <v>0</v>
      </c>
      <c r="L56" s="643">
        <f t="shared" si="47"/>
        <v>0</v>
      </c>
      <c r="M56" s="50">
        <f t="shared" si="47"/>
        <v>0</v>
      </c>
      <c r="N56" s="643">
        <f t="shared" si="47"/>
        <v>0</v>
      </c>
      <c r="O56" s="50">
        <f t="shared" si="47"/>
        <v>0</v>
      </c>
      <c r="P56" s="643">
        <f t="shared" si="47"/>
        <v>0</v>
      </c>
      <c r="Q56" s="50">
        <f t="shared" si="47"/>
        <v>0</v>
      </c>
      <c r="R56" s="202">
        <f t="shared" si="47"/>
        <v>0</v>
      </c>
      <c r="S56" s="50">
        <f t="shared" si="47"/>
        <v>0</v>
      </c>
      <c r="T56" s="202">
        <f t="shared" si="47"/>
        <v>0</v>
      </c>
      <c r="U56" s="50">
        <f t="shared" si="47"/>
        <v>0</v>
      </c>
      <c r="V56" s="202">
        <f t="shared" si="47"/>
        <v>0</v>
      </c>
      <c r="W56" s="50">
        <f>SUM(W50:W55)</f>
        <v>0</v>
      </c>
      <c r="X56" s="202">
        <f t="shared" si="47"/>
        <v>0</v>
      </c>
      <c r="Y56" s="50">
        <f>SUM(Y50:Y55)</f>
        <v>0</v>
      </c>
      <c r="Z56" s="202">
        <f t="shared" si="47"/>
        <v>0</v>
      </c>
      <c r="AA56" s="50">
        <f t="shared" si="47"/>
        <v>0</v>
      </c>
      <c r="AB56" s="202">
        <f t="shared" si="47"/>
        <v>0</v>
      </c>
      <c r="AC56" s="174">
        <f t="shared" si="47"/>
        <v>0</v>
      </c>
      <c r="AD56" s="203">
        <f t="shared" si="47"/>
        <v>0</v>
      </c>
      <c r="AE56" s="204">
        <f t="shared" si="47"/>
        <v>0</v>
      </c>
      <c r="AF56" s="643">
        <f>SUM(AF50:AF55)</f>
        <v>0</v>
      </c>
      <c r="AG56" s="643">
        <f t="shared" si="47"/>
        <v>0</v>
      </c>
      <c r="AH56" s="643">
        <f t="shared" ref="AH56" si="48">SUM(AH50:AH55)</f>
        <v>0</v>
      </c>
      <c r="AI56" s="643">
        <f>SUM(AI50:AI55)</f>
        <v>0</v>
      </c>
      <c r="AJ56" s="66"/>
      <c r="AK56" s="176"/>
      <c r="AL56" s="176"/>
      <c r="AM56" s="176"/>
      <c r="AN56" s="176"/>
      <c r="AO56" s="176"/>
      <c r="AP56" s="176"/>
      <c r="AQ56" s="176"/>
      <c r="AR56" s="176"/>
      <c r="AS56" s="176"/>
      <c r="AT56" s="8"/>
      <c r="AU56" s="8"/>
      <c r="BU56" s="3"/>
      <c r="BV56" s="3"/>
      <c r="BW56" s="3"/>
      <c r="CA56" s="31"/>
      <c r="CB56" s="31"/>
      <c r="CC56" s="31"/>
      <c r="CD56" s="31"/>
      <c r="CE56" s="31"/>
      <c r="CG56" s="32"/>
      <c r="CH56" s="32"/>
      <c r="CI56" s="32"/>
      <c r="CJ56" s="32"/>
      <c r="CK56" s="32"/>
      <c r="CL56" s="13"/>
    </row>
    <row r="57" spans="1:90" ht="16.149999999999999" customHeight="1" x14ac:dyDescent="0.25">
      <c r="A57" s="1087" t="s">
        <v>72</v>
      </c>
      <c r="B57" s="1088"/>
      <c r="C57" s="205">
        <v>0</v>
      </c>
      <c r="D57" s="161">
        <f>SUM(E57:F57)</f>
        <v>0</v>
      </c>
      <c r="E57" s="162">
        <f>+Y57+AA57+AC57</f>
        <v>0</v>
      </c>
      <c r="F57" s="154">
        <f>+Z57+AB57+AD57</f>
        <v>0</v>
      </c>
      <c r="G57" s="206"/>
      <c r="H57" s="207"/>
      <c r="I57" s="208"/>
      <c r="J57" s="207"/>
      <c r="K57" s="208"/>
      <c r="L57" s="207"/>
      <c r="M57" s="208"/>
      <c r="N57" s="207"/>
      <c r="O57" s="208"/>
      <c r="P57" s="207"/>
      <c r="Q57" s="208"/>
      <c r="R57" s="207"/>
      <c r="S57" s="209"/>
      <c r="T57" s="210"/>
      <c r="U57" s="209"/>
      <c r="V57" s="210"/>
      <c r="W57" s="209"/>
      <c r="X57" s="210"/>
      <c r="Y57" s="192"/>
      <c r="Z57" s="194"/>
      <c r="AA57" s="192"/>
      <c r="AB57" s="194"/>
      <c r="AC57" s="192"/>
      <c r="AD57" s="578"/>
      <c r="AE57" s="171"/>
      <c r="AF57" s="171"/>
      <c r="AG57" s="579"/>
      <c r="AH57" s="171"/>
      <c r="AI57" s="579"/>
      <c r="AJ57" s="66" t="str">
        <f t="shared" si="32"/>
        <v/>
      </c>
      <c r="AK57" s="176"/>
      <c r="AL57" s="176"/>
      <c r="AM57" s="176"/>
      <c r="AN57" s="176"/>
      <c r="AO57" s="176"/>
      <c r="AP57" s="176"/>
      <c r="AQ57" s="176"/>
      <c r="AR57" s="176"/>
      <c r="AS57" s="176"/>
      <c r="AT57" s="8"/>
      <c r="AU57" s="8"/>
      <c r="BU57" s="3"/>
      <c r="BV57" s="3"/>
      <c r="BW57" s="3"/>
      <c r="CA57" s="31" t="str">
        <f t="shared" si="40"/>
        <v/>
      </c>
      <c r="CB57" s="31" t="str">
        <f t="shared" si="33"/>
        <v/>
      </c>
      <c r="CC57" s="31" t="str">
        <f t="shared" si="41"/>
        <v/>
      </c>
      <c r="CD57" s="31" t="str">
        <f t="shared" si="34"/>
        <v/>
      </c>
      <c r="CE57" s="31" t="str">
        <f t="shared" si="35"/>
        <v/>
      </c>
      <c r="CG57" s="32">
        <f t="shared" si="42"/>
        <v>0</v>
      </c>
      <c r="CH57" s="32">
        <f t="shared" si="36"/>
        <v>0</v>
      </c>
      <c r="CI57" s="32">
        <f t="shared" si="43"/>
        <v>0</v>
      </c>
      <c r="CJ57" s="32">
        <f t="shared" si="37"/>
        <v>0</v>
      </c>
      <c r="CK57" s="32">
        <f t="shared" si="38"/>
        <v>0</v>
      </c>
      <c r="CL57" s="13"/>
    </row>
    <row r="58" spans="1:90" ht="16.149999999999999" customHeight="1" x14ac:dyDescent="0.25">
      <c r="A58" s="1032"/>
      <c r="B58" s="1033"/>
      <c r="C58" s="205" t="s">
        <v>73</v>
      </c>
      <c r="D58" s="161">
        <f t="shared" ref="D58" si="49">SUM(E58:F58)</f>
        <v>0</v>
      </c>
      <c r="E58" s="162">
        <f t="shared" ref="E58:F59" si="50">+Y58+AA58+AC58</f>
        <v>0</v>
      </c>
      <c r="F58" s="154">
        <f t="shared" si="50"/>
        <v>0</v>
      </c>
      <c r="G58" s="213"/>
      <c r="H58" s="214"/>
      <c r="I58" s="213"/>
      <c r="J58" s="214"/>
      <c r="K58" s="213"/>
      <c r="L58" s="214"/>
      <c r="M58" s="213"/>
      <c r="N58" s="214"/>
      <c r="O58" s="213"/>
      <c r="P58" s="214"/>
      <c r="Q58" s="213"/>
      <c r="R58" s="214"/>
      <c r="S58" s="209"/>
      <c r="T58" s="210"/>
      <c r="U58" s="209"/>
      <c r="V58" s="210"/>
      <c r="W58" s="209"/>
      <c r="X58" s="210"/>
      <c r="Y58" s="192"/>
      <c r="Z58" s="194"/>
      <c r="AA58" s="192"/>
      <c r="AB58" s="194"/>
      <c r="AC58" s="192"/>
      <c r="AD58" s="195"/>
      <c r="AE58" s="171"/>
      <c r="AF58" s="171"/>
      <c r="AG58" s="215"/>
      <c r="AH58" s="171"/>
      <c r="AI58" s="215"/>
      <c r="AJ58" s="66" t="str">
        <f t="shared" si="32"/>
        <v/>
      </c>
      <c r="AK58" s="176"/>
      <c r="AL58" s="176"/>
      <c r="AM58" s="176"/>
      <c r="AN58" s="176"/>
      <c r="AO58" s="176"/>
      <c r="AP58" s="176"/>
      <c r="AQ58" s="176"/>
      <c r="AR58" s="176"/>
      <c r="AS58" s="176"/>
      <c r="AT58" s="8"/>
      <c r="AU58" s="8"/>
      <c r="BU58" s="3"/>
      <c r="BV58" s="3"/>
      <c r="BW58" s="3"/>
      <c r="CA58" s="31" t="str">
        <f t="shared" si="40"/>
        <v/>
      </c>
      <c r="CB58" s="31" t="str">
        <f t="shared" si="33"/>
        <v/>
      </c>
      <c r="CC58" s="31" t="str">
        <f t="shared" si="41"/>
        <v/>
      </c>
      <c r="CD58" s="31" t="str">
        <f t="shared" si="34"/>
        <v/>
      </c>
      <c r="CE58" s="31" t="str">
        <f t="shared" si="35"/>
        <v/>
      </c>
      <c r="CG58" s="32">
        <f t="shared" si="42"/>
        <v>0</v>
      </c>
      <c r="CH58" s="32">
        <f t="shared" si="36"/>
        <v>0</v>
      </c>
      <c r="CI58" s="32">
        <f t="shared" si="43"/>
        <v>0</v>
      </c>
      <c r="CJ58" s="32">
        <f t="shared" si="37"/>
        <v>0</v>
      </c>
      <c r="CK58" s="32">
        <f t="shared" si="38"/>
        <v>0</v>
      </c>
      <c r="CL58" s="13"/>
    </row>
    <row r="59" spans="1:90" ht="16.149999999999999" customHeight="1" x14ac:dyDescent="0.25">
      <c r="A59" s="1032"/>
      <c r="B59" s="1033"/>
      <c r="C59" s="216" t="s">
        <v>74</v>
      </c>
      <c r="D59" s="161">
        <f>SUM(E59:F59)</f>
        <v>0</v>
      </c>
      <c r="E59" s="162">
        <f>+Y59+AA59+AC59</f>
        <v>0</v>
      </c>
      <c r="F59" s="154">
        <f t="shared" si="50"/>
        <v>0</v>
      </c>
      <c r="G59" s="213"/>
      <c r="H59" s="214"/>
      <c r="I59" s="213"/>
      <c r="J59" s="214"/>
      <c r="K59" s="213"/>
      <c r="L59" s="214"/>
      <c r="M59" s="213"/>
      <c r="N59" s="214"/>
      <c r="O59" s="213"/>
      <c r="P59" s="214"/>
      <c r="Q59" s="213"/>
      <c r="R59" s="214"/>
      <c r="S59" s="209"/>
      <c r="T59" s="210"/>
      <c r="U59" s="209"/>
      <c r="V59" s="210"/>
      <c r="W59" s="209"/>
      <c r="X59" s="210"/>
      <c r="Y59" s="192"/>
      <c r="Z59" s="194"/>
      <c r="AA59" s="192"/>
      <c r="AB59" s="194"/>
      <c r="AC59" s="192"/>
      <c r="AD59" s="195"/>
      <c r="AE59" s="171"/>
      <c r="AF59" s="171"/>
      <c r="AG59" s="215"/>
      <c r="AH59" s="171"/>
      <c r="AI59" s="215"/>
      <c r="AJ59" s="66" t="str">
        <f t="shared" si="32"/>
        <v/>
      </c>
      <c r="AK59" s="176"/>
      <c r="AL59" s="176"/>
      <c r="AM59" s="176"/>
      <c r="AN59" s="176"/>
      <c r="AO59" s="176"/>
      <c r="AP59" s="176"/>
      <c r="AQ59" s="176"/>
      <c r="AR59" s="176"/>
      <c r="AS59" s="176"/>
      <c r="AT59" s="8"/>
      <c r="AU59" s="8"/>
      <c r="BU59" s="3"/>
      <c r="BV59" s="3"/>
      <c r="BW59" s="3"/>
      <c r="CA59" s="31" t="str">
        <f t="shared" si="40"/>
        <v/>
      </c>
      <c r="CB59" s="31" t="str">
        <f t="shared" si="33"/>
        <v/>
      </c>
      <c r="CC59" s="31" t="str">
        <f t="shared" si="41"/>
        <v/>
      </c>
      <c r="CD59" s="31" t="str">
        <f t="shared" si="34"/>
        <v/>
      </c>
      <c r="CE59" s="31" t="str">
        <f t="shared" si="35"/>
        <v/>
      </c>
      <c r="CG59" s="32">
        <f t="shared" si="42"/>
        <v>0</v>
      </c>
      <c r="CH59" s="32">
        <f t="shared" si="36"/>
        <v>0</v>
      </c>
      <c r="CI59" s="32">
        <f t="shared" si="43"/>
        <v>0</v>
      </c>
      <c r="CJ59" s="32">
        <f t="shared" si="37"/>
        <v>0</v>
      </c>
      <c r="CK59" s="32">
        <f t="shared" si="38"/>
        <v>0</v>
      </c>
      <c r="CL59" s="13"/>
    </row>
    <row r="60" spans="1:90" ht="16.149999999999999" customHeight="1" x14ac:dyDescent="0.2">
      <c r="A60" s="1034"/>
      <c r="B60" s="1089"/>
      <c r="C60" s="217" t="s">
        <v>4</v>
      </c>
      <c r="D60" s="199">
        <f>SUM(E60:F60)</f>
        <v>0</v>
      </c>
      <c r="E60" s="200">
        <f>SUM(E57:E59)</f>
        <v>0</v>
      </c>
      <c r="F60" s="643">
        <f>SUM(F57:F59)</f>
        <v>0</v>
      </c>
      <c r="G60" s="218"/>
      <c r="H60" s="219"/>
      <c r="I60" s="218"/>
      <c r="J60" s="219"/>
      <c r="K60" s="218"/>
      <c r="L60" s="219"/>
      <c r="M60" s="218"/>
      <c r="N60" s="219"/>
      <c r="O60" s="218"/>
      <c r="P60" s="219"/>
      <c r="Q60" s="218"/>
      <c r="R60" s="219"/>
      <c r="S60" s="218"/>
      <c r="T60" s="219"/>
      <c r="U60" s="218"/>
      <c r="V60" s="219"/>
      <c r="W60" s="218"/>
      <c r="X60" s="219"/>
      <c r="Y60" s="50">
        <f>SUM(Y57:Y59)</f>
        <v>0</v>
      </c>
      <c r="Z60" s="643">
        <f t="shared" ref="Z60:AI60" si="51">SUM(Z57:Z59)</f>
        <v>0</v>
      </c>
      <c r="AA60" s="50">
        <f t="shared" si="51"/>
        <v>0</v>
      </c>
      <c r="AB60" s="643">
        <f t="shared" si="51"/>
        <v>0</v>
      </c>
      <c r="AC60" s="50">
        <f t="shared" si="51"/>
        <v>0</v>
      </c>
      <c r="AD60" s="203">
        <f t="shared" si="51"/>
        <v>0</v>
      </c>
      <c r="AE60" s="643">
        <f t="shared" si="51"/>
        <v>0</v>
      </c>
      <c r="AF60" s="643">
        <f t="shared" si="51"/>
        <v>0</v>
      </c>
      <c r="AG60" s="175">
        <f t="shared" si="51"/>
        <v>0</v>
      </c>
      <c r="AH60" s="643">
        <f t="shared" si="51"/>
        <v>0</v>
      </c>
      <c r="AI60" s="175">
        <f t="shared" si="51"/>
        <v>0</v>
      </c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8"/>
      <c r="AU60" s="8"/>
      <c r="BU60" s="3"/>
      <c r="BV60" s="3"/>
      <c r="BW60" s="3"/>
      <c r="CG60" s="13"/>
      <c r="CH60" s="13"/>
      <c r="CI60" s="13"/>
      <c r="CJ60" s="13"/>
      <c r="CK60" s="13"/>
      <c r="CL60" s="13"/>
    </row>
    <row r="61" spans="1:90" ht="31.9" customHeight="1" x14ac:dyDescent="0.2">
      <c r="A61" s="220" t="s">
        <v>75</v>
      </c>
      <c r="B61" s="221"/>
      <c r="C61" s="221"/>
      <c r="D61" s="222"/>
      <c r="E61" s="124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BU61" s="3"/>
      <c r="BV61" s="3"/>
      <c r="BW61" s="3"/>
      <c r="CG61" s="13"/>
      <c r="CH61" s="13"/>
      <c r="CI61" s="13"/>
      <c r="CJ61" s="13"/>
      <c r="CK61" s="13"/>
      <c r="CL61" s="13"/>
    </row>
    <row r="62" spans="1:90" ht="16.149999999999999" customHeight="1" x14ac:dyDescent="0.2">
      <c r="A62" s="982" t="s">
        <v>76</v>
      </c>
      <c r="B62" s="1019"/>
      <c r="C62" s="983"/>
      <c r="D62" s="223" t="s">
        <v>4</v>
      </c>
      <c r="E62" s="223" t="s">
        <v>77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BU62" s="3"/>
      <c r="BV62" s="3"/>
      <c r="BW62" s="3"/>
      <c r="CG62" s="13"/>
      <c r="CH62" s="13"/>
      <c r="CI62" s="13"/>
      <c r="CJ62" s="13"/>
      <c r="CK62" s="13"/>
      <c r="CL62" s="13"/>
    </row>
    <row r="63" spans="1:90" ht="16.149999999999999" customHeight="1" x14ac:dyDescent="0.2">
      <c r="A63" s="1027" t="s">
        <v>78</v>
      </c>
      <c r="B63" s="1028"/>
      <c r="C63" s="1029"/>
      <c r="D63" s="224"/>
      <c r="E63" s="224"/>
      <c r="F63" s="225" t="str">
        <f>CA63</f>
        <v/>
      </c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8"/>
      <c r="BV63" s="3"/>
      <c r="BW63" s="3"/>
      <c r="CA63" s="31" t="str">
        <f>IF(CG63=1,"* Las Interconsultas a Gestantes NO DEBEN ser mayor al Total de Interconsultas. ","")</f>
        <v/>
      </c>
      <c r="CB63" s="31"/>
      <c r="CC63" s="31"/>
      <c r="CD63" s="31"/>
      <c r="CE63" s="31"/>
      <c r="CF63" s="31"/>
      <c r="CG63" s="32">
        <f>IF(D63&lt;E63,1,0)</f>
        <v>0</v>
      </c>
      <c r="CH63" s="13"/>
      <c r="CI63" s="13"/>
      <c r="CJ63" s="13"/>
      <c r="CK63" s="13"/>
      <c r="CL63" s="13"/>
    </row>
    <row r="64" spans="1:90" ht="16.149999999999999" customHeight="1" x14ac:dyDescent="0.2">
      <c r="A64" s="860" t="s">
        <v>79</v>
      </c>
      <c r="B64" s="1025" t="s">
        <v>80</v>
      </c>
      <c r="C64" s="1026"/>
      <c r="D64" s="226"/>
      <c r="E64" s="226"/>
      <c r="F64" s="225" t="str">
        <f t="shared" ref="F64:F73" si="52">CA64</f>
        <v/>
      </c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8"/>
      <c r="BV64" s="3"/>
      <c r="BW64" s="3"/>
      <c r="CA64" s="31" t="str">
        <f t="shared" ref="CA64:CA73" si="53">IF(CG64=1,"* Las Interconsultas a Gestantes NO DEBEN ser mayor al Total de Interconsultas. ","")</f>
        <v/>
      </c>
      <c r="CB64" s="31"/>
      <c r="CC64" s="31"/>
      <c r="CD64" s="31"/>
      <c r="CE64" s="31"/>
      <c r="CF64" s="31"/>
      <c r="CG64" s="32">
        <f t="shared" ref="CG64:CG73" si="54">IF(D64&lt;E64,1,0)</f>
        <v>0</v>
      </c>
      <c r="CH64" s="13"/>
      <c r="CI64" s="13"/>
      <c r="CJ64" s="13"/>
      <c r="CK64" s="13"/>
      <c r="CL64" s="13"/>
    </row>
    <row r="65" spans="1:90" ht="16.149999999999999" customHeight="1" x14ac:dyDescent="0.2">
      <c r="A65" s="861"/>
      <c r="B65" s="1017" t="s">
        <v>81</v>
      </c>
      <c r="C65" s="1018"/>
      <c r="D65" s="227"/>
      <c r="E65" s="227"/>
      <c r="F65" s="225" t="str">
        <f t="shared" si="52"/>
        <v/>
      </c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8"/>
      <c r="BV65" s="3"/>
      <c r="BW65" s="3"/>
      <c r="CA65" s="31" t="str">
        <f t="shared" si="53"/>
        <v/>
      </c>
      <c r="CB65" s="31"/>
      <c r="CC65" s="31"/>
      <c r="CD65" s="31"/>
      <c r="CE65" s="31"/>
      <c r="CF65" s="31"/>
      <c r="CG65" s="32">
        <f t="shared" si="54"/>
        <v>0</v>
      </c>
      <c r="CH65" s="13"/>
      <c r="CI65" s="13"/>
      <c r="CJ65" s="13"/>
      <c r="CK65" s="13"/>
      <c r="CL65" s="13"/>
    </row>
    <row r="66" spans="1:90" ht="16.149999999999999" customHeight="1" x14ac:dyDescent="0.2">
      <c r="A66" s="1024" t="s">
        <v>82</v>
      </c>
      <c r="B66" s="1025"/>
      <c r="C66" s="1026"/>
      <c r="D66" s="228"/>
      <c r="E66" s="228"/>
      <c r="F66" s="225" t="str">
        <f t="shared" si="52"/>
        <v/>
      </c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8"/>
      <c r="BV66" s="3"/>
      <c r="BW66" s="3"/>
      <c r="CA66" s="31" t="str">
        <f t="shared" si="53"/>
        <v/>
      </c>
      <c r="CB66" s="31"/>
      <c r="CC66" s="31"/>
      <c r="CD66" s="31"/>
      <c r="CE66" s="31"/>
      <c r="CF66" s="31"/>
      <c r="CG66" s="32">
        <f t="shared" si="54"/>
        <v>0</v>
      </c>
      <c r="CH66" s="13"/>
      <c r="CI66" s="13"/>
      <c r="CJ66" s="13"/>
      <c r="CK66" s="13"/>
      <c r="CL66" s="13"/>
    </row>
    <row r="67" spans="1:90" ht="16.149999999999999" customHeight="1" x14ac:dyDescent="0.2">
      <c r="A67" s="882" t="s">
        <v>83</v>
      </c>
      <c r="B67" s="883"/>
      <c r="C67" s="884"/>
      <c r="D67" s="228"/>
      <c r="E67" s="228"/>
      <c r="F67" s="225" t="str">
        <f t="shared" si="52"/>
        <v/>
      </c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8"/>
      <c r="BV67" s="3"/>
      <c r="BW67" s="3"/>
      <c r="CA67" s="31" t="str">
        <f t="shared" si="53"/>
        <v/>
      </c>
      <c r="CB67" s="31"/>
      <c r="CC67" s="31"/>
      <c r="CD67" s="31"/>
      <c r="CE67" s="31"/>
      <c r="CF67" s="31"/>
      <c r="CG67" s="32">
        <f t="shared" si="54"/>
        <v>0</v>
      </c>
      <c r="CH67" s="13"/>
      <c r="CI67" s="13"/>
      <c r="CJ67" s="13"/>
      <c r="CK67" s="13"/>
      <c r="CL67" s="13"/>
    </row>
    <row r="68" spans="1:90" ht="16.149999999999999" customHeight="1" x14ac:dyDescent="0.2">
      <c r="A68" s="882" t="s">
        <v>84</v>
      </c>
      <c r="B68" s="883"/>
      <c r="C68" s="884"/>
      <c r="D68" s="228"/>
      <c r="E68" s="228"/>
      <c r="F68" s="225" t="str">
        <f t="shared" si="52"/>
        <v/>
      </c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8"/>
      <c r="BV68" s="3"/>
      <c r="BW68" s="3"/>
      <c r="CA68" s="31" t="str">
        <f t="shared" si="53"/>
        <v/>
      </c>
      <c r="CB68" s="31"/>
      <c r="CC68" s="31"/>
      <c r="CD68" s="31"/>
      <c r="CE68" s="31"/>
      <c r="CF68" s="31"/>
      <c r="CG68" s="32">
        <f t="shared" si="54"/>
        <v>0</v>
      </c>
      <c r="CH68" s="13"/>
      <c r="CI68" s="13"/>
      <c r="CJ68" s="13"/>
      <c r="CK68" s="13"/>
      <c r="CL68" s="13"/>
    </row>
    <row r="69" spans="1:90" ht="16.149999999999999" customHeight="1" x14ac:dyDescent="0.2">
      <c r="A69" s="1007" t="s">
        <v>85</v>
      </c>
      <c r="B69" s="1008"/>
      <c r="C69" s="1009"/>
      <c r="D69" s="228"/>
      <c r="E69" s="228"/>
      <c r="F69" s="225" t="str">
        <f t="shared" si="52"/>
        <v/>
      </c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8"/>
      <c r="BV69" s="3"/>
      <c r="BW69" s="3"/>
      <c r="CA69" s="31" t="str">
        <f t="shared" si="53"/>
        <v/>
      </c>
      <c r="CB69" s="31"/>
      <c r="CC69" s="31"/>
      <c r="CD69" s="31"/>
      <c r="CE69" s="31"/>
      <c r="CF69" s="31"/>
      <c r="CG69" s="32">
        <f t="shared" si="54"/>
        <v>0</v>
      </c>
      <c r="CH69" s="13"/>
      <c r="CI69" s="13"/>
      <c r="CJ69" s="13"/>
      <c r="CK69" s="13"/>
      <c r="CL69" s="13"/>
    </row>
    <row r="70" spans="1:90" ht="16.149999999999999" customHeight="1" x14ac:dyDescent="0.2">
      <c r="A70" s="882" t="s">
        <v>86</v>
      </c>
      <c r="B70" s="883"/>
      <c r="C70" s="884"/>
      <c r="D70" s="228"/>
      <c r="E70" s="228"/>
      <c r="F70" s="225" t="str">
        <f t="shared" si="52"/>
        <v/>
      </c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8"/>
      <c r="BV70" s="3"/>
      <c r="BW70" s="3"/>
      <c r="CA70" s="31" t="str">
        <f t="shared" si="53"/>
        <v/>
      </c>
      <c r="CB70" s="31"/>
      <c r="CC70" s="31"/>
      <c r="CD70" s="31"/>
      <c r="CE70" s="31"/>
      <c r="CF70" s="31"/>
      <c r="CG70" s="32">
        <f t="shared" si="54"/>
        <v>0</v>
      </c>
      <c r="CH70" s="13"/>
      <c r="CI70" s="13"/>
      <c r="CJ70" s="13"/>
      <c r="CK70" s="13"/>
      <c r="CL70" s="13"/>
    </row>
    <row r="71" spans="1:90" ht="16.149999999999999" customHeight="1" x14ac:dyDescent="0.2">
      <c r="A71" s="928" t="s">
        <v>87</v>
      </c>
      <c r="B71" s="929"/>
      <c r="C71" s="930"/>
      <c r="D71" s="228"/>
      <c r="E71" s="228"/>
      <c r="F71" s="225" t="str">
        <f t="shared" si="52"/>
        <v/>
      </c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8"/>
      <c r="BV71" s="3"/>
      <c r="BW71" s="3"/>
      <c r="CA71" s="31" t="str">
        <f t="shared" si="53"/>
        <v/>
      </c>
      <c r="CB71" s="31"/>
      <c r="CC71" s="31"/>
      <c r="CD71" s="31"/>
      <c r="CE71" s="31"/>
      <c r="CF71" s="31"/>
      <c r="CG71" s="32">
        <f t="shared" si="54"/>
        <v>0</v>
      </c>
      <c r="CH71" s="13"/>
      <c r="CI71" s="13"/>
      <c r="CJ71" s="13"/>
      <c r="CK71" s="13"/>
      <c r="CL71" s="13"/>
    </row>
    <row r="72" spans="1:90" ht="16.149999999999999" customHeight="1" x14ac:dyDescent="0.2">
      <c r="A72" s="928" t="s">
        <v>88</v>
      </c>
      <c r="B72" s="929"/>
      <c r="C72" s="930"/>
      <c r="D72" s="228"/>
      <c r="E72" s="228"/>
      <c r="F72" s="225" t="str">
        <f t="shared" si="52"/>
        <v/>
      </c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8"/>
      <c r="BV72" s="3"/>
      <c r="BW72" s="3"/>
      <c r="CA72" s="31" t="str">
        <f t="shared" si="53"/>
        <v/>
      </c>
      <c r="CB72" s="31"/>
      <c r="CC72" s="31"/>
      <c r="CD72" s="31"/>
      <c r="CE72" s="31"/>
      <c r="CF72" s="31"/>
      <c r="CG72" s="32">
        <f t="shared" si="54"/>
        <v>0</v>
      </c>
      <c r="CH72" s="13"/>
      <c r="CI72" s="13"/>
      <c r="CJ72" s="13"/>
      <c r="CK72" s="13"/>
      <c r="CL72" s="13"/>
    </row>
    <row r="73" spans="1:90" ht="16.149999999999999" customHeight="1" x14ac:dyDescent="0.2">
      <c r="A73" s="1016" t="s">
        <v>89</v>
      </c>
      <c r="B73" s="1017"/>
      <c r="C73" s="1018"/>
      <c r="D73" s="227"/>
      <c r="E73" s="227"/>
      <c r="F73" s="225" t="str">
        <f t="shared" si="52"/>
        <v/>
      </c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8"/>
      <c r="BV73" s="3"/>
      <c r="BW73" s="3"/>
      <c r="CA73" s="31" t="str">
        <f t="shared" si="53"/>
        <v/>
      </c>
      <c r="CB73" s="31"/>
      <c r="CC73" s="31"/>
      <c r="CD73" s="31"/>
      <c r="CE73" s="31"/>
      <c r="CF73" s="31"/>
      <c r="CG73" s="32">
        <f t="shared" si="54"/>
        <v>0</v>
      </c>
      <c r="CH73" s="13"/>
      <c r="CI73" s="13"/>
      <c r="CJ73" s="13"/>
      <c r="CK73" s="13"/>
      <c r="CL73" s="13"/>
    </row>
    <row r="74" spans="1:90" ht="31.9" customHeight="1" x14ac:dyDescent="0.2">
      <c r="A74" s="229" t="s">
        <v>90</v>
      </c>
      <c r="B74" s="230"/>
      <c r="C74" s="231"/>
      <c r="D74" s="230"/>
      <c r="E74" s="230"/>
      <c r="F74" s="232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BV74" s="3"/>
      <c r="BW74" s="3"/>
      <c r="CG74" s="13"/>
      <c r="CH74" s="13"/>
      <c r="CI74" s="13"/>
      <c r="CJ74" s="13"/>
      <c r="CK74" s="13"/>
      <c r="CL74" s="13"/>
    </row>
    <row r="75" spans="1:90" ht="16.149999999999999" customHeight="1" x14ac:dyDescent="0.2">
      <c r="A75" s="885" t="s">
        <v>91</v>
      </c>
      <c r="B75" s="886"/>
      <c r="C75" s="887"/>
      <c r="D75" s="982" t="s">
        <v>92</v>
      </c>
      <c r="E75" s="1019"/>
      <c r="F75" s="983"/>
      <c r="BV75" s="3"/>
      <c r="BW75" s="3"/>
      <c r="CG75" s="13"/>
      <c r="CH75" s="13"/>
      <c r="CI75" s="13"/>
      <c r="CJ75" s="13"/>
      <c r="CK75" s="13"/>
      <c r="CL75" s="13"/>
    </row>
    <row r="76" spans="1:90" ht="16.149999999999999" customHeight="1" x14ac:dyDescent="0.2">
      <c r="A76" s="891"/>
      <c r="B76" s="1084"/>
      <c r="C76" s="1085"/>
      <c r="D76" s="223" t="s">
        <v>4</v>
      </c>
      <c r="E76" s="14" t="s">
        <v>24</v>
      </c>
      <c r="F76" s="233" t="s">
        <v>25</v>
      </c>
      <c r="BV76" s="3"/>
      <c r="BW76" s="3"/>
      <c r="CG76" s="13"/>
      <c r="CH76" s="13"/>
      <c r="CI76" s="13"/>
      <c r="CJ76" s="13"/>
      <c r="CK76" s="13"/>
      <c r="CL76" s="13"/>
    </row>
    <row r="77" spans="1:90" ht="16.149999999999999" customHeight="1" x14ac:dyDescent="0.2">
      <c r="A77" s="1086" t="s">
        <v>93</v>
      </c>
      <c r="B77" s="1022" t="s">
        <v>94</v>
      </c>
      <c r="C77" s="1023"/>
      <c r="D77" s="234">
        <f>SUM(E77+F77)</f>
        <v>0</v>
      </c>
      <c r="E77" s="22"/>
      <c r="F77" s="25"/>
      <c r="BV77" s="3"/>
      <c r="BW77" s="3"/>
      <c r="CG77" s="13"/>
      <c r="CH77" s="13"/>
      <c r="CI77" s="13"/>
      <c r="CJ77" s="13"/>
      <c r="CK77" s="13"/>
      <c r="CL77" s="13"/>
    </row>
    <row r="78" spans="1:90" ht="16.149999999999999" customHeight="1" x14ac:dyDescent="0.2">
      <c r="A78" s="1021"/>
      <c r="B78" s="874" t="s">
        <v>95</v>
      </c>
      <c r="C78" s="876"/>
      <c r="D78" s="235">
        <f>SUM(E78+F78)</f>
        <v>0</v>
      </c>
      <c r="E78" s="42"/>
      <c r="F78" s="44"/>
      <c r="BV78" s="3"/>
      <c r="BW78" s="3"/>
      <c r="CG78" s="13"/>
      <c r="CH78" s="13"/>
      <c r="CI78" s="13"/>
      <c r="CJ78" s="13"/>
      <c r="CK78" s="13"/>
      <c r="CL78" s="13"/>
    </row>
    <row r="79" spans="1:90" ht="31.9" customHeight="1" x14ac:dyDescent="0.2">
      <c r="A79" s="236" t="s">
        <v>96</v>
      </c>
      <c r="B79" s="123"/>
      <c r="C79" s="123"/>
      <c r="D79" s="123"/>
      <c r="E79" s="124"/>
      <c r="F79" s="124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BV79" s="3"/>
      <c r="BW79" s="3"/>
      <c r="CG79" s="13"/>
      <c r="CH79" s="13"/>
      <c r="CI79" s="13"/>
      <c r="CJ79" s="13"/>
      <c r="CK79" s="13"/>
      <c r="CL79" s="13"/>
    </row>
    <row r="80" spans="1:90" ht="16.149999999999999" customHeight="1" x14ac:dyDescent="0.2">
      <c r="A80" s="885" t="s">
        <v>97</v>
      </c>
      <c r="B80" s="886"/>
      <c r="C80" s="887"/>
      <c r="D80" s="862" t="s">
        <v>4</v>
      </c>
      <c r="E80" s="900"/>
      <c r="F80" s="970"/>
      <c r="G80" s="862" t="s">
        <v>56</v>
      </c>
      <c r="H80" s="900"/>
      <c r="I80" s="900"/>
      <c r="J80" s="900"/>
      <c r="K80" s="900"/>
      <c r="L80" s="900"/>
      <c r="M80" s="900"/>
      <c r="N80" s="901"/>
      <c r="O80" s="887" t="s">
        <v>6</v>
      </c>
      <c r="P80" s="859" t="s">
        <v>33</v>
      </c>
      <c r="Q80" s="859" t="s">
        <v>7</v>
      </c>
      <c r="R80" s="859" t="s">
        <v>98</v>
      </c>
      <c r="S80" s="1083" t="s">
        <v>99</v>
      </c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BV80" s="3"/>
      <c r="BW80" s="3"/>
      <c r="CG80" s="13"/>
      <c r="CH80" s="13"/>
      <c r="CI80" s="13"/>
      <c r="CJ80" s="13"/>
      <c r="CK80" s="13"/>
      <c r="CL80" s="13"/>
    </row>
    <row r="81" spans="1:90" ht="31.5" customHeight="1" x14ac:dyDescent="0.2">
      <c r="A81" s="891"/>
      <c r="B81" s="1084"/>
      <c r="C81" s="1085"/>
      <c r="D81" s="654" t="s">
        <v>23</v>
      </c>
      <c r="E81" s="50" t="s">
        <v>24</v>
      </c>
      <c r="F81" s="643" t="s">
        <v>25</v>
      </c>
      <c r="G81" s="14" t="s">
        <v>100</v>
      </c>
      <c r="H81" s="15" t="s">
        <v>101</v>
      </c>
      <c r="I81" s="15" t="s">
        <v>102</v>
      </c>
      <c r="J81" s="15" t="s">
        <v>18</v>
      </c>
      <c r="K81" s="15" t="s">
        <v>19</v>
      </c>
      <c r="L81" s="15" t="s">
        <v>20</v>
      </c>
      <c r="M81" s="237" t="s">
        <v>21</v>
      </c>
      <c r="N81" s="644" t="s">
        <v>22</v>
      </c>
      <c r="O81" s="1085"/>
      <c r="P81" s="861"/>
      <c r="Q81" s="861"/>
      <c r="R81" s="861"/>
      <c r="S81" s="1011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BV81" s="3"/>
      <c r="BW81" s="3"/>
      <c r="CG81" s="13"/>
      <c r="CH81" s="13"/>
      <c r="CI81" s="13"/>
      <c r="CJ81" s="13"/>
      <c r="CK81" s="13"/>
      <c r="CL81" s="13"/>
    </row>
    <row r="82" spans="1:90" ht="16.149999999999999" customHeight="1" x14ac:dyDescent="0.2">
      <c r="A82" s="1012" t="s">
        <v>103</v>
      </c>
      <c r="B82" s="1012"/>
      <c r="C82" s="1012"/>
      <c r="D82" s="239">
        <f>SUM(G82:N82)</f>
        <v>172</v>
      </c>
      <c r="E82" s="22">
        <v>68</v>
      </c>
      <c r="F82" s="240">
        <v>104</v>
      </c>
      <c r="G82" s="24">
        <v>16</v>
      </c>
      <c r="H82" s="241">
        <v>6</v>
      </c>
      <c r="I82" s="241">
        <v>5</v>
      </c>
      <c r="J82" s="241">
        <v>3</v>
      </c>
      <c r="K82" s="241">
        <v>25</v>
      </c>
      <c r="L82" s="241">
        <v>33</v>
      </c>
      <c r="M82" s="242">
        <v>59</v>
      </c>
      <c r="N82" s="64">
        <v>25</v>
      </c>
      <c r="O82" s="62">
        <v>6</v>
      </c>
      <c r="P82" s="243">
        <v>172</v>
      </c>
      <c r="Q82" s="243">
        <v>0</v>
      </c>
      <c r="R82" s="243"/>
      <c r="S82" s="62"/>
      <c r="T82" s="225" t="str">
        <f>CA82&amp;CB82&amp;CC82&amp;CD82&amp;CE82</f>
        <v/>
      </c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8"/>
      <c r="AG82" s="8"/>
      <c r="BV82" s="3"/>
      <c r="BW82" s="3"/>
      <c r="CA82" s="31" t="str">
        <f>IF(CG82=1,"* La suma de los sexos NO DEBE ser diferente al Total. ","")</f>
        <v/>
      </c>
      <c r="CB82" s="31" t="str">
        <f>IF(AND(D82&lt;&gt;0,P82=""),"* No olvide digitar la columna Beneficiarios (Digite CEROS si no tiene).",IF(D82&lt;P82,"* El número de Beneficiarios NO DEBE ser mayor que el total. ",""))</f>
        <v/>
      </c>
      <c r="CC82" s="31" t="str">
        <f>IF(CI82=1,"* Las actividades de 60 Años NO DEBE ser mayor que el grupo etario 20-64 años. ","")</f>
        <v/>
      </c>
      <c r="CD82" s="31" t="str">
        <f>IF(AND(D82&lt;&gt;0,O82=""),"* Recuerde que las Embarazadas deben ser incluídas en el ingreso por rango Etario (Digite CEROS si no tiene). ",IF(F82&lt;O82,"* Las Embarazadas NO DEBEN ser mayor al total de Mujeres. ",""))</f>
        <v/>
      </c>
      <c r="CE82" s="31" t="str">
        <f>IF(CK82=1,"* Los usuario en situación de discapacidad NO DEBE ser mayor que el Total. ","")</f>
        <v/>
      </c>
      <c r="CG82" s="32">
        <f>IF(D82&lt;&gt;(E82+F82),1,0)</f>
        <v>0</v>
      </c>
      <c r="CH82" s="32">
        <f>IF(AND(D82&lt;&gt;0,P82=""),1,IF(D82&lt;P82,1,0))</f>
        <v>0</v>
      </c>
      <c r="CI82" s="32">
        <f>IF(M82&lt;Q82,1,0)</f>
        <v>0</v>
      </c>
      <c r="CJ82" s="32">
        <f>IF(AND(D82&lt;&gt;0,O82=""),1,IF(F82&lt;O82,1,0))</f>
        <v>0</v>
      </c>
      <c r="CK82" s="32">
        <f>IF(D82&lt;S82,1,0)</f>
        <v>0</v>
      </c>
      <c r="CL82" s="13"/>
    </row>
    <row r="83" spans="1:90" ht="16.149999999999999" customHeight="1" x14ac:dyDescent="0.2">
      <c r="A83" s="995" t="s">
        <v>104</v>
      </c>
      <c r="B83" s="995"/>
      <c r="C83" s="995"/>
      <c r="D83" s="244">
        <f t="shared" ref="D83:D110" si="55">SUM(G83:N83)</f>
        <v>60</v>
      </c>
      <c r="E83" s="33">
        <v>26</v>
      </c>
      <c r="F83" s="245">
        <v>34</v>
      </c>
      <c r="G83" s="33">
        <v>10</v>
      </c>
      <c r="H83" s="246">
        <v>6</v>
      </c>
      <c r="I83" s="246">
        <v>3</v>
      </c>
      <c r="J83" s="246">
        <v>0</v>
      </c>
      <c r="K83" s="246">
        <v>20</v>
      </c>
      <c r="L83" s="246">
        <v>1</v>
      </c>
      <c r="M83" s="245">
        <v>16</v>
      </c>
      <c r="N83" s="87">
        <v>4</v>
      </c>
      <c r="O83" s="34">
        <v>0</v>
      </c>
      <c r="P83" s="38">
        <v>60</v>
      </c>
      <c r="Q83" s="38">
        <v>0</v>
      </c>
      <c r="R83" s="38"/>
      <c r="S83" s="34"/>
      <c r="T83" s="225" t="str">
        <f t="shared" ref="T83:T110" si="56">CA83&amp;CB83&amp;CC83&amp;CD83&amp;CE83</f>
        <v/>
      </c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8"/>
      <c r="AG83" s="8"/>
      <c r="BV83" s="3"/>
      <c r="BW83" s="3"/>
      <c r="CA83" s="31" t="str">
        <f t="shared" ref="CA83:CA110" si="57">IF(CG83=1,"* La suma de los sexos NO DEBE ser diferente al Total. ","")</f>
        <v/>
      </c>
      <c r="CB83" s="31" t="str">
        <f t="shared" ref="CB83:CB110" si="58">IF(AND(D83&lt;&gt;0,P83=""),"* No olvide digitar la columna Beneficiarios (Digite CEROS si no tiene).",IF(D83&lt;P83,"* El número de Beneficiarios NO DEBE ser mayor que el total. ",""))</f>
        <v/>
      </c>
      <c r="CC83" s="31" t="str">
        <f t="shared" ref="CC83:CC110" si="59">IF(CI83=1,"* Las actividades de 60 Años NO DEBE ser mayor que el grupo etario 20-64 años. ","")</f>
        <v/>
      </c>
      <c r="CD83" s="31" t="str">
        <f t="shared" ref="CD83:CD110" si="60">IF(AND(D83&lt;&gt;0,O83=""),"* Recuerde que las Embarazadas deben ser incluídas en el ingreso por rango Etario (Digite CEROS si no tiene). ",IF(F83&lt;O83,"* Las Embarazadas NO DEBEN ser mayor al total de Mujeres. ",""))</f>
        <v/>
      </c>
      <c r="CE83" s="31" t="str">
        <f t="shared" ref="CE83:CE110" si="61">IF(CK83=1,"* Los usuario en situación de discapacidad NO DEBE ser mayor que el Total. ","")</f>
        <v/>
      </c>
      <c r="CG83" s="32">
        <f t="shared" ref="CG83:CG109" si="62">IF(D83&lt;&gt;(E83+F83),1,0)</f>
        <v>0</v>
      </c>
      <c r="CH83" s="32">
        <f t="shared" ref="CH83:CH109" si="63">IF(AND(D83&lt;&gt;0,P83=""),1,IF(D83&lt;P83,1,0))</f>
        <v>0</v>
      </c>
      <c r="CI83" s="32">
        <f t="shared" ref="CI83:CI109" si="64">IF(M83&lt;Q83,1,0)</f>
        <v>0</v>
      </c>
      <c r="CJ83" s="32">
        <f t="shared" ref="CJ83:CJ109" si="65">IF(AND(D83&lt;&gt;0,O83=""),1,IF(F83&lt;O83,1,0))</f>
        <v>0</v>
      </c>
      <c r="CK83" s="32">
        <f t="shared" ref="CK83:CK109" si="66">IF(D83&lt;S83,1,0)</f>
        <v>0</v>
      </c>
      <c r="CL83" s="13"/>
    </row>
    <row r="84" spans="1:90" ht="16.149999999999999" customHeight="1" x14ac:dyDescent="0.2">
      <c r="A84" s="882" t="s">
        <v>105</v>
      </c>
      <c r="B84" s="883"/>
      <c r="C84" s="884"/>
      <c r="D84" s="247">
        <f t="shared" si="55"/>
        <v>354</v>
      </c>
      <c r="E84" s="33">
        <v>134</v>
      </c>
      <c r="F84" s="245">
        <v>220</v>
      </c>
      <c r="G84" s="33">
        <v>71</v>
      </c>
      <c r="H84" s="248">
        <v>21</v>
      </c>
      <c r="I84" s="248">
        <v>9</v>
      </c>
      <c r="J84" s="248">
        <v>8</v>
      </c>
      <c r="K84" s="248">
        <v>67</v>
      </c>
      <c r="L84" s="248">
        <v>11</v>
      </c>
      <c r="M84" s="240">
        <v>134</v>
      </c>
      <c r="N84" s="73">
        <v>33</v>
      </c>
      <c r="O84" s="23">
        <v>0</v>
      </c>
      <c r="P84" s="28">
        <v>354</v>
      </c>
      <c r="Q84" s="28">
        <v>1</v>
      </c>
      <c r="R84" s="28"/>
      <c r="S84" s="23"/>
      <c r="T84" s="225" t="str">
        <f t="shared" si="56"/>
        <v/>
      </c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8"/>
      <c r="AG84" s="8"/>
      <c r="BV84" s="3"/>
      <c r="BW84" s="3"/>
      <c r="CA84" s="31" t="str">
        <f t="shared" si="57"/>
        <v/>
      </c>
      <c r="CB84" s="31" t="str">
        <f t="shared" si="58"/>
        <v/>
      </c>
      <c r="CC84" s="31" t="str">
        <f t="shared" si="59"/>
        <v/>
      </c>
      <c r="CD84" s="31" t="str">
        <f t="shared" si="60"/>
        <v/>
      </c>
      <c r="CE84" s="31" t="str">
        <f t="shared" si="61"/>
        <v/>
      </c>
      <c r="CG84" s="32">
        <f t="shared" si="62"/>
        <v>0</v>
      </c>
      <c r="CH84" s="32">
        <f t="shared" si="63"/>
        <v>0</v>
      </c>
      <c r="CI84" s="32">
        <f t="shared" si="64"/>
        <v>0</v>
      </c>
      <c r="CJ84" s="32">
        <f t="shared" si="65"/>
        <v>0</v>
      </c>
      <c r="CK84" s="32">
        <f t="shared" si="66"/>
        <v>0</v>
      </c>
      <c r="CL84" s="13"/>
    </row>
    <row r="85" spans="1:90" ht="16.149999999999999" customHeight="1" x14ac:dyDescent="0.2">
      <c r="A85" s="995" t="s">
        <v>106</v>
      </c>
      <c r="B85" s="995"/>
      <c r="C85" s="995"/>
      <c r="D85" s="244">
        <f t="shared" si="55"/>
        <v>0</v>
      </c>
      <c r="E85" s="33">
        <v>0</v>
      </c>
      <c r="F85" s="245">
        <v>0</v>
      </c>
      <c r="G85" s="33"/>
      <c r="H85" s="246"/>
      <c r="I85" s="246"/>
      <c r="J85" s="246"/>
      <c r="K85" s="246"/>
      <c r="L85" s="246"/>
      <c r="M85" s="245"/>
      <c r="N85" s="87"/>
      <c r="O85" s="34">
        <v>0</v>
      </c>
      <c r="P85" s="38">
        <v>0</v>
      </c>
      <c r="Q85" s="38">
        <v>0</v>
      </c>
      <c r="R85" s="38"/>
      <c r="S85" s="34"/>
      <c r="T85" s="225" t="str">
        <f t="shared" si="56"/>
        <v/>
      </c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8"/>
      <c r="AG85" s="8"/>
      <c r="BV85" s="3"/>
      <c r="BW85" s="3"/>
      <c r="CA85" s="31" t="str">
        <f t="shared" si="57"/>
        <v/>
      </c>
      <c r="CB85" s="31" t="str">
        <f t="shared" si="58"/>
        <v/>
      </c>
      <c r="CC85" s="31" t="str">
        <f t="shared" si="59"/>
        <v/>
      </c>
      <c r="CD85" s="31" t="str">
        <f t="shared" si="60"/>
        <v/>
      </c>
      <c r="CE85" s="31" t="str">
        <f t="shared" si="61"/>
        <v/>
      </c>
      <c r="CG85" s="32">
        <f t="shared" si="62"/>
        <v>0</v>
      </c>
      <c r="CH85" s="32">
        <f t="shared" si="63"/>
        <v>0</v>
      </c>
      <c r="CI85" s="32">
        <f t="shared" si="64"/>
        <v>0</v>
      </c>
      <c r="CJ85" s="32">
        <f t="shared" si="65"/>
        <v>0</v>
      </c>
      <c r="CK85" s="32">
        <f t="shared" si="66"/>
        <v>0</v>
      </c>
      <c r="CL85" s="13"/>
    </row>
    <row r="86" spans="1:90" ht="16.149999999999999" customHeight="1" x14ac:dyDescent="0.2">
      <c r="A86" s="995" t="s">
        <v>107</v>
      </c>
      <c r="B86" s="995"/>
      <c r="C86" s="995"/>
      <c r="D86" s="244">
        <f t="shared" si="55"/>
        <v>238</v>
      </c>
      <c r="E86" s="33">
        <v>62</v>
      </c>
      <c r="F86" s="245">
        <v>176</v>
      </c>
      <c r="G86" s="98"/>
      <c r="H86" s="249"/>
      <c r="I86" s="249"/>
      <c r="J86" s="246">
        <v>4</v>
      </c>
      <c r="K86" s="246">
        <v>11</v>
      </c>
      <c r="L86" s="246">
        <v>12</v>
      </c>
      <c r="M86" s="245">
        <v>177</v>
      </c>
      <c r="N86" s="87">
        <v>34</v>
      </c>
      <c r="O86" s="34">
        <v>3</v>
      </c>
      <c r="P86" s="38">
        <v>238</v>
      </c>
      <c r="Q86" s="38">
        <v>7</v>
      </c>
      <c r="R86" s="38"/>
      <c r="S86" s="34"/>
      <c r="T86" s="225" t="str">
        <f t="shared" si="56"/>
        <v/>
      </c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8"/>
      <c r="AG86" s="8"/>
      <c r="BV86" s="3"/>
      <c r="BW86" s="3"/>
      <c r="CA86" s="31" t="str">
        <f t="shared" si="57"/>
        <v/>
      </c>
      <c r="CB86" s="31" t="str">
        <f t="shared" si="58"/>
        <v/>
      </c>
      <c r="CC86" s="31" t="str">
        <f t="shared" si="59"/>
        <v/>
      </c>
      <c r="CD86" s="31" t="str">
        <f t="shared" si="60"/>
        <v/>
      </c>
      <c r="CE86" s="31" t="str">
        <f t="shared" si="61"/>
        <v/>
      </c>
      <c r="CG86" s="32">
        <f t="shared" si="62"/>
        <v>0</v>
      </c>
      <c r="CH86" s="32">
        <f t="shared" si="63"/>
        <v>0</v>
      </c>
      <c r="CI86" s="32">
        <f t="shared" si="64"/>
        <v>0</v>
      </c>
      <c r="CJ86" s="32">
        <f t="shared" si="65"/>
        <v>0</v>
      </c>
      <c r="CK86" s="32">
        <f t="shared" si="66"/>
        <v>0</v>
      </c>
      <c r="CL86" s="13"/>
    </row>
    <row r="87" spans="1:90" ht="16.149999999999999" customHeight="1" x14ac:dyDescent="0.2">
      <c r="A87" s="911" t="s">
        <v>108</v>
      </c>
      <c r="B87" s="911"/>
      <c r="C87" s="911"/>
      <c r="D87" s="250">
        <f t="shared" si="55"/>
        <v>31</v>
      </c>
      <c r="E87" s="33">
        <v>11</v>
      </c>
      <c r="F87" s="245">
        <v>20</v>
      </c>
      <c r="G87" s="98"/>
      <c r="H87" s="249"/>
      <c r="I87" s="249"/>
      <c r="J87" s="246">
        <v>0</v>
      </c>
      <c r="K87" s="246">
        <v>15</v>
      </c>
      <c r="L87" s="246">
        <v>6</v>
      </c>
      <c r="M87" s="245">
        <v>8</v>
      </c>
      <c r="N87" s="87">
        <v>2</v>
      </c>
      <c r="O87" s="34">
        <v>0</v>
      </c>
      <c r="P87" s="38">
        <v>31</v>
      </c>
      <c r="Q87" s="38">
        <v>0</v>
      </c>
      <c r="R87" s="38"/>
      <c r="S87" s="34"/>
      <c r="T87" s="225" t="str">
        <f t="shared" si="56"/>
        <v/>
      </c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8"/>
      <c r="AG87" s="8"/>
      <c r="BV87" s="3"/>
      <c r="BW87" s="3"/>
      <c r="CA87" s="31" t="str">
        <f t="shared" si="57"/>
        <v/>
      </c>
      <c r="CB87" s="31" t="str">
        <f t="shared" si="58"/>
        <v/>
      </c>
      <c r="CC87" s="31" t="str">
        <f t="shared" si="59"/>
        <v/>
      </c>
      <c r="CD87" s="31" t="str">
        <f t="shared" si="60"/>
        <v/>
      </c>
      <c r="CE87" s="31" t="str">
        <f t="shared" si="61"/>
        <v/>
      </c>
      <c r="CG87" s="32">
        <f t="shared" si="62"/>
        <v>0</v>
      </c>
      <c r="CH87" s="32">
        <f t="shared" si="63"/>
        <v>0</v>
      </c>
      <c r="CI87" s="32">
        <f t="shared" si="64"/>
        <v>0</v>
      </c>
      <c r="CJ87" s="32">
        <f t="shared" si="65"/>
        <v>0</v>
      </c>
      <c r="CK87" s="32">
        <f t="shared" si="66"/>
        <v>0</v>
      </c>
      <c r="CL87" s="13"/>
    </row>
    <row r="88" spans="1:90" ht="16.149999999999999" customHeight="1" x14ac:dyDescent="0.2">
      <c r="A88" s="911" t="s">
        <v>109</v>
      </c>
      <c r="B88" s="911"/>
      <c r="C88" s="911"/>
      <c r="D88" s="250">
        <f t="shared" si="55"/>
        <v>22</v>
      </c>
      <c r="E88" s="33">
        <v>4</v>
      </c>
      <c r="F88" s="245">
        <v>18</v>
      </c>
      <c r="G88" s="98"/>
      <c r="H88" s="249"/>
      <c r="I88" s="249"/>
      <c r="J88" s="246">
        <v>0</v>
      </c>
      <c r="K88" s="246">
        <v>1</v>
      </c>
      <c r="L88" s="246">
        <v>1</v>
      </c>
      <c r="M88" s="245">
        <v>18</v>
      </c>
      <c r="N88" s="87">
        <v>2</v>
      </c>
      <c r="O88" s="34">
        <v>0</v>
      </c>
      <c r="P88" s="38">
        <v>22</v>
      </c>
      <c r="Q88" s="38">
        <v>1</v>
      </c>
      <c r="R88" s="38"/>
      <c r="S88" s="34"/>
      <c r="T88" s="225" t="str">
        <f t="shared" si="56"/>
        <v/>
      </c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8"/>
      <c r="AG88" s="8"/>
      <c r="BV88" s="3"/>
      <c r="BW88" s="3"/>
      <c r="CA88" s="31" t="str">
        <f t="shared" si="57"/>
        <v/>
      </c>
      <c r="CB88" s="31" t="str">
        <f t="shared" si="58"/>
        <v/>
      </c>
      <c r="CC88" s="31" t="str">
        <f t="shared" si="59"/>
        <v/>
      </c>
      <c r="CD88" s="31" t="str">
        <f t="shared" si="60"/>
        <v/>
      </c>
      <c r="CE88" s="31" t="str">
        <f t="shared" si="61"/>
        <v/>
      </c>
      <c r="CG88" s="32">
        <f t="shared" si="62"/>
        <v>0</v>
      </c>
      <c r="CH88" s="32">
        <f t="shared" si="63"/>
        <v>0</v>
      </c>
      <c r="CI88" s="32">
        <f t="shared" si="64"/>
        <v>0</v>
      </c>
      <c r="CJ88" s="32">
        <f t="shared" si="65"/>
        <v>0</v>
      </c>
      <c r="CK88" s="32">
        <f t="shared" si="66"/>
        <v>0</v>
      </c>
      <c r="CL88" s="13"/>
    </row>
    <row r="89" spans="1:90" ht="16.149999999999999" customHeight="1" x14ac:dyDescent="0.2">
      <c r="A89" s="911" t="s">
        <v>110</v>
      </c>
      <c r="B89" s="911"/>
      <c r="C89" s="911"/>
      <c r="D89" s="250">
        <f t="shared" si="55"/>
        <v>17</v>
      </c>
      <c r="E89" s="33">
        <v>7</v>
      </c>
      <c r="F89" s="245">
        <v>10</v>
      </c>
      <c r="G89" s="98"/>
      <c r="H89" s="249"/>
      <c r="I89" s="249"/>
      <c r="J89" s="246">
        <v>0</v>
      </c>
      <c r="K89" s="246">
        <v>0</v>
      </c>
      <c r="L89" s="246">
        <v>3</v>
      </c>
      <c r="M89" s="245">
        <v>14</v>
      </c>
      <c r="N89" s="87">
        <v>0</v>
      </c>
      <c r="O89" s="34">
        <v>1</v>
      </c>
      <c r="P89" s="38">
        <v>17</v>
      </c>
      <c r="Q89" s="38">
        <v>0</v>
      </c>
      <c r="R89" s="38"/>
      <c r="S89" s="34"/>
      <c r="T89" s="225" t="str">
        <f t="shared" si="56"/>
        <v/>
      </c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8"/>
      <c r="AG89" s="8"/>
      <c r="BV89" s="3"/>
      <c r="BW89" s="3"/>
      <c r="CA89" s="31" t="str">
        <f t="shared" si="57"/>
        <v/>
      </c>
      <c r="CB89" s="31" t="str">
        <f t="shared" si="58"/>
        <v/>
      </c>
      <c r="CC89" s="31" t="str">
        <f t="shared" si="59"/>
        <v/>
      </c>
      <c r="CD89" s="31" t="str">
        <f t="shared" si="60"/>
        <v/>
      </c>
      <c r="CE89" s="31" t="str">
        <f t="shared" si="61"/>
        <v/>
      </c>
      <c r="CG89" s="32">
        <f t="shared" si="62"/>
        <v>0</v>
      </c>
      <c r="CH89" s="32">
        <f t="shared" si="63"/>
        <v>0</v>
      </c>
      <c r="CI89" s="32">
        <f t="shared" si="64"/>
        <v>0</v>
      </c>
      <c r="CJ89" s="32">
        <f t="shared" si="65"/>
        <v>0</v>
      </c>
      <c r="CK89" s="32">
        <f t="shared" si="66"/>
        <v>0</v>
      </c>
      <c r="CL89" s="13"/>
    </row>
    <row r="90" spans="1:90" ht="16.149999999999999" customHeight="1" x14ac:dyDescent="0.2">
      <c r="A90" s="911" t="s">
        <v>49</v>
      </c>
      <c r="B90" s="911"/>
      <c r="C90" s="911"/>
      <c r="D90" s="250">
        <f t="shared" si="55"/>
        <v>0</v>
      </c>
      <c r="E90" s="33">
        <v>0</v>
      </c>
      <c r="F90" s="245">
        <v>0</v>
      </c>
      <c r="G90" s="98"/>
      <c r="H90" s="249"/>
      <c r="I90" s="249"/>
      <c r="J90" s="246"/>
      <c r="K90" s="246"/>
      <c r="L90" s="246"/>
      <c r="M90" s="245"/>
      <c r="N90" s="87"/>
      <c r="O90" s="34"/>
      <c r="P90" s="38">
        <v>0</v>
      </c>
      <c r="Q90" s="38">
        <v>0</v>
      </c>
      <c r="R90" s="38"/>
      <c r="S90" s="34"/>
      <c r="T90" s="225" t="str">
        <f t="shared" si="56"/>
        <v/>
      </c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8"/>
      <c r="AG90" s="8"/>
      <c r="BV90" s="3"/>
      <c r="BW90" s="3"/>
      <c r="CA90" s="31" t="str">
        <f t="shared" si="57"/>
        <v/>
      </c>
      <c r="CB90" s="31" t="str">
        <f t="shared" si="58"/>
        <v/>
      </c>
      <c r="CC90" s="31" t="str">
        <f t="shared" si="59"/>
        <v/>
      </c>
      <c r="CD90" s="31" t="str">
        <f t="shared" si="60"/>
        <v/>
      </c>
      <c r="CE90" s="31" t="str">
        <f t="shared" si="61"/>
        <v/>
      </c>
      <c r="CG90" s="32">
        <f t="shared" si="62"/>
        <v>0</v>
      </c>
      <c r="CH90" s="32">
        <f t="shared" si="63"/>
        <v>0</v>
      </c>
      <c r="CI90" s="32">
        <f t="shared" si="64"/>
        <v>0</v>
      </c>
      <c r="CJ90" s="32">
        <f t="shared" si="65"/>
        <v>0</v>
      </c>
      <c r="CK90" s="32">
        <f t="shared" si="66"/>
        <v>0</v>
      </c>
      <c r="CL90" s="13"/>
    </row>
    <row r="91" spans="1:90" ht="16.149999999999999" customHeight="1" x14ac:dyDescent="0.2">
      <c r="A91" s="995" t="s">
        <v>111</v>
      </c>
      <c r="B91" s="995"/>
      <c r="C91" s="995"/>
      <c r="D91" s="244">
        <f t="shared" si="55"/>
        <v>0</v>
      </c>
      <c r="E91" s="33">
        <v>0</v>
      </c>
      <c r="F91" s="245">
        <v>0</v>
      </c>
      <c r="G91" s="98"/>
      <c r="H91" s="249"/>
      <c r="I91" s="249"/>
      <c r="J91" s="246"/>
      <c r="K91" s="246"/>
      <c r="L91" s="246"/>
      <c r="M91" s="245"/>
      <c r="N91" s="87"/>
      <c r="O91" s="34"/>
      <c r="P91" s="38">
        <v>0</v>
      </c>
      <c r="Q91" s="38">
        <v>0</v>
      </c>
      <c r="R91" s="38"/>
      <c r="S91" s="34"/>
      <c r="T91" s="225" t="str">
        <f t="shared" si="56"/>
        <v/>
      </c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8"/>
      <c r="AG91" s="8"/>
      <c r="BV91" s="3"/>
      <c r="BW91" s="3"/>
      <c r="CA91" s="31" t="str">
        <f t="shared" si="57"/>
        <v/>
      </c>
      <c r="CB91" s="31" t="str">
        <f t="shared" si="58"/>
        <v/>
      </c>
      <c r="CC91" s="31" t="str">
        <f t="shared" si="59"/>
        <v/>
      </c>
      <c r="CD91" s="31" t="str">
        <f t="shared" si="60"/>
        <v/>
      </c>
      <c r="CE91" s="31" t="str">
        <f t="shared" si="61"/>
        <v/>
      </c>
      <c r="CG91" s="32">
        <f t="shared" si="62"/>
        <v>0</v>
      </c>
      <c r="CH91" s="32">
        <f t="shared" si="63"/>
        <v>0</v>
      </c>
      <c r="CI91" s="32">
        <f t="shared" si="64"/>
        <v>0</v>
      </c>
      <c r="CJ91" s="32">
        <f t="shared" si="65"/>
        <v>0</v>
      </c>
      <c r="CK91" s="32">
        <f t="shared" si="66"/>
        <v>0</v>
      </c>
      <c r="CL91" s="13"/>
    </row>
    <row r="92" spans="1:90" ht="16.149999999999999" customHeight="1" x14ac:dyDescent="0.2">
      <c r="A92" s="995" t="s">
        <v>112</v>
      </c>
      <c r="B92" s="995"/>
      <c r="C92" s="995"/>
      <c r="D92" s="244">
        <f t="shared" si="55"/>
        <v>0</v>
      </c>
      <c r="E92" s="33">
        <v>0</v>
      </c>
      <c r="F92" s="245">
        <v>0</v>
      </c>
      <c r="G92" s="98"/>
      <c r="H92" s="249"/>
      <c r="I92" s="249"/>
      <c r="J92" s="249"/>
      <c r="K92" s="249"/>
      <c r="L92" s="246"/>
      <c r="M92" s="245"/>
      <c r="N92" s="87"/>
      <c r="O92" s="34"/>
      <c r="P92" s="38">
        <v>0</v>
      </c>
      <c r="Q92" s="38">
        <v>0</v>
      </c>
      <c r="R92" s="38"/>
      <c r="S92" s="34"/>
      <c r="T92" s="225" t="str">
        <f t="shared" si="56"/>
        <v/>
      </c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8"/>
      <c r="AG92" s="8"/>
      <c r="BV92" s="3"/>
      <c r="BW92" s="3"/>
      <c r="CA92" s="31" t="str">
        <f t="shared" si="57"/>
        <v/>
      </c>
      <c r="CB92" s="31" t="str">
        <f t="shared" si="58"/>
        <v/>
      </c>
      <c r="CC92" s="31" t="str">
        <f t="shared" si="59"/>
        <v/>
      </c>
      <c r="CD92" s="31" t="str">
        <f t="shared" si="60"/>
        <v/>
      </c>
      <c r="CE92" s="31" t="str">
        <f t="shared" si="61"/>
        <v/>
      </c>
      <c r="CG92" s="32">
        <f t="shared" si="62"/>
        <v>0</v>
      </c>
      <c r="CH92" s="32">
        <f t="shared" si="63"/>
        <v>0</v>
      </c>
      <c r="CI92" s="32">
        <f t="shared" si="64"/>
        <v>0</v>
      </c>
      <c r="CJ92" s="32">
        <f t="shared" si="65"/>
        <v>0</v>
      </c>
      <c r="CK92" s="32">
        <f t="shared" si="66"/>
        <v>0</v>
      </c>
      <c r="CL92" s="13"/>
    </row>
    <row r="93" spans="1:90" ht="16.149999999999999" customHeight="1" x14ac:dyDescent="0.2">
      <c r="A93" s="995" t="s">
        <v>113</v>
      </c>
      <c r="B93" s="995"/>
      <c r="C93" s="995"/>
      <c r="D93" s="244">
        <f t="shared" si="55"/>
        <v>18</v>
      </c>
      <c r="E93" s="33">
        <v>5</v>
      </c>
      <c r="F93" s="245">
        <v>13</v>
      </c>
      <c r="G93" s="98"/>
      <c r="H93" s="249"/>
      <c r="I93" s="246"/>
      <c r="J93" s="246">
        <v>1</v>
      </c>
      <c r="K93" s="246">
        <v>2</v>
      </c>
      <c r="L93" s="246">
        <v>1</v>
      </c>
      <c r="M93" s="245">
        <v>10</v>
      </c>
      <c r="N93" s="87">
        <v>4</v>
      </c>
      <c r="O93" s="34">
        <v>0</v>
      </c>
      <c r="P93" s="38">
        <v>18</v>
      </c>
      <c r="Q93" s="38">
        <v>2</v>
      </c>
      <c r="R93" s="38"/>
      <c r="S93" s="34"/>
      <c r="T93" s="225" t="str">
        <f t="shared" si="56"/>
        <v/>
      </c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8"/>
      <c r="AG93" s="8"/>
      <c r="BV93" s="3"/>
      <c r="BW93" s="3"/>
      <c r="CA93" s="31" t="str">
        <f t="shared" si="57"/>
        <v/>
      </c>
      <c r="CB93" s="31" t="str">
        <f t="shared" si="58"/>
        <v/>
      </c>
      <c r="CC93" s="31" t="str">
        <f t="shared" si="59"/>
        <v/>
      </c>
      <c r="CD93" s="31" t="str">
        <f t="shared" si="60"/>
        <v/>
      </c>
      <c r="CE93" s="31" t="str">
        <f t="shared" si="61"/>
        <v/>
      </c>
      <c r="CG93" s="32">
        <f t="shared" si="62"/>
        <v>0</v>
      </c>
      <c r="CH93" s="32">
        <f t="shared" si="63"/>
        <v>0</v>
      </c>
      <c r="CI93" s="32">
        <f t="shared" si="64"/>
        <v>0</v>
      </c>
      <c r="CJ93" s="32">
        <f t="shared" si="65"/>
        <v>0</v>
      </c>
      <c r="CK93" s="32">
        <f t="shared" si="66"/>
        <v>0</v>
      </c>
      <c r="CL93" s="13"/>
    </row>
    <row r="94" spans="1:90" ht="16.149999999999999" customHeight="1" x14ac:dyDescent="0.2">
      <c r="A94" s="995" t="s">
        <v>114</v>
      </c>
      <c r="B94" s="995"/>
      <c r="C94" s="995"/>
      <c r="D94" s="244">
        <f t="shared" si="55"/>
        <v>0</v>
      </c>
      <c r="E94" s="33">
        <v>0</v>
      </c>
      <c r="F94" s="245">
        <v>0</v>
      </c>
      <c r="G94" s="33"/>
      <c r="H94" s="249"/>
      <c r="I94" s="249"/>
      <c r="J94" s="249"/>
      <c r="K94" s="246"/>
      <c r="L94" s="249"/>
      <c r="M94" s="100"/>
      <c r="N94" s="251"/>
      <c r="O94" s="99"/>
      <c r="P94" s="38">
        <v>0</v>
      </c>
      <c r="Q94" s="252"/>
      <c r="R94" s="38"/>
      <c r="S94" s="34"/>
      <c r="T94" s="225" t="str">
        <f t="shared" si="56"/>
        <v/>
      </c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8"/>
      <c r="AG94" s="8"/>
      <c r="BV94" s="3"/>
      <c r="BW94" s="3"/>
      <c r="CA94" s="31" t="str">
        <f t="shared" si="57"/>
        <v/>
      </c>
      <c r="CB94" s="31" t="str">
        <f t="shared" si="58"/>
        <v/>
      </c>
      <c r="CC94" s="31"/>
      <c r="CD94" s="31"/>
      <c r="CE94" s="31" t="str">
        <f t="shared" si="61"/>
        <v/>
      </c>
      <c r="CG94" s="32">
        <f t="shared" si="62"/>
        <v>0</v>
      </c>
      <c r="CH94" s="32">
        <f t="shared" si="63"/>
        <v>0</v>
      </c>
      <c r="CI94" s="32"/>
      <c r="CJ94" s="32"/>
      <c r="CK94" s="32">
        <f t="shared" si="66"/>
        <v>0</v>
      </c>
      <c r="CL94" s="13"/>
    </row>
    <row r="95" spans="1:90" ht="16.149999999999999" customHeight="1" x14ac:dyDescent="0.2">
      <c r="A95" s="995" t="s">
        <v>115</v>
      </c>
      <c r="B95" s="995"/>
      <c r="C95" s="995"/>
      <c r="D95" s="244">
        <f t="shared" si="55"/>
        <v>0</v>
      </c>
      <c r="E95" s="33">
        <v>0</v>
      </c>
      <c r="F95" s="245">
        <v>0</v>
      </c>
      <c r="G95" s="33"/>
      <c r="H95" s="249"/>
      <c r="I95" s="249"/>
      <c r="J95" s="249"/>
      <c r="K95" s="246"/>
      <c r="L95" s="249"/>
      <c r="M95" s="100"/>
      <c r="N95" s="251"/>
      <c r="O95" s="99"/>
      <c r="P95" s="38">
        <v>0</v>
      </c>
      <c r="Q95" s="252"/>
      <c r="R95" s="38"/>
      <c r="S95" s="34"/>
      <c r="T95" s="225" t="str">
        <f t="shared" si="56"/>
        <v/>
      </c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8"/>
      <c r="AG95" s="8"/>
      <c r="BV95" s="3"/>
      <c r="BW95" s="3"/>
      <c r="CA95" s="31" t="str">
        <f t="shared" si="57"/>
        <v/>
      </c>
      <c r="CB95" s="31" t="str">
        <f t="shared" si="58"/>
        <v/>
      </c>
      <c r="CC95" s="31"/>
      <c r="CD95" s="31"/>
      <c r="CE95" s="31" t="str">
        <f t="shared" si="61"/>
        <v/>
      </c>
      <c r="CG95" s="32">
        <f t="shared" si="62"/>
        <v>0</v>
      </c>
      <c r="CH95" s="32">
        <f t="shared" si="63"/>
        <v>0</v>
      </c>
      <c r="CI95" s="32"/>
      <c r="CJ95" s="32"/>
      <c r="CK95" s="32">
        <f t="shared" si="66"/>
        <v>0</v>
      </c>
      <c r="CL95" s="13"/>
    </row>
    <row r="96" spans="1:90" ht="16.149999999999999" customHeight="1" x14ac:dyDescent="0.2">
      <c r="A96" s="995" t="s">
        <v>116</v>
      </c>
      <c r="B96" s="995"/>
      <c r="C96" s="995"/>
      <c r="D96" s="244">
        <f t="shared" si="55"/>
        <v>628</v>
      </c>
      <c r="E96" s="33">
        <v>296</v>
      </c>
      <c r="F96" s="245">
        <v>332</v>
      </c>
      <c r="G96" s="33"/>
      <c r="H96" s="246"/>
      <c r="I96" s="246">
        <v>4</v>
      </c>
      <c r="J96" s="246">
        <v>68</v>
      </c>
      <c r="K96" s="246">
        <v>218</v>
      </c>
      <c r="L96" s="246">
        <v>316</v>
      </c>
      <c r="M96" s="245">
        <v>22</v>
      </c>
      <c r="N96" s="87">
        <v>0</v>
      </c>
      <c r="O96" s="99"/>
      <c r="P96" s="38">
        <v>628</v>
      </c>
      <c r="Q96" s="38"/>
      <c r="R96" s="38"/>
      <c r="S96" s="34"/>
      <c r="T96" s="225" t="str">
        <f t="shared" si="56"/>
        <v/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8"/>
      <c r="AG96" s="8"/>
      <c r="BV96" s="3"/>
      <c r="BW96" s="3"/>
      <c r="CA96" s="31" t="str">
        <f t="shared" si="57"/>
        <v/>
      </c>
      <c r="CB96" s="31" t="str">
        <f t="shared" si="58"/>
        <v/>
      </c>
      <c r="CC96" s="31" t="str">
        <f t="shared" si="59"/>
        <v/>
      </c>
      <c r="CD96" s="31"/>
      <c r="CE96" s="31" t="str">
        <f t="shared" si="61"/>
        <v/>
      </c>
      <c r="CG96" s="32">
        <f t="shared" si="62"/>
        <v>0</v>
      </c>
      <c r="CH96" s="32">
        <f t="shared" si="63"/>
        <v>0</v>
      </c>
      <c r="CI96" s="32">
        <f t="shared" si="64"/>
        <v>0</v>
      </c>
      <c r="CJ96" s="32"/>
      <c r="CK96" s="32">
        <f t="shared" si="66"/>
        <v>0</v>
      </c>
      <c r="CL96" s="13"/>
    </row>
    <row r="97" spans="1:90" ht="16.149999999999999" customHeight="1" x14ac:dyDescent="0.2">
      <c r="A97" s="995" t="s">
        <v>117</v>
      </c>
      <c r="B97" s="995"/>
      <c r="C97" s="995"/>
      <c r="D97" s="244">
        <f t="shared" si="55"/>
        <v>9</v>
      </c>
      <c r="E97" s="33">
        <v>5</v>
      </c>
      <c r="F97" s="245">
        <v>4</v>
      </c>
      <c r="G97" s="33"/>
      <c r="H97" s="246"/>
      <c r="I97" s="246">
        <v>0</v>
      </c>
      <c r="J97" s="246">
        <v>3</v>
      </c>
      <c r="K97" s="246">
        <v>6</v>
      </c>
      <c r="L97" s="246">
        <v>0</v>
      </c>
      <c r="M97" s="245">
        <v>0</v>
      </c>
      <c r="N97" s="87">
        <v>0</v>
      </c>
      <c r="O97" s="99"/>
      <c r="P97" s="38">
        <v>9</v>
      </c>
      <c r="Q97" s="38"/>
      <c r="R97" s="38"/>
      <c r="S97" s="34"/>
      <c r="T97" s="225" t="str">
        <f t="shared" si="56"/>
        <v/>
      </c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8"/>
      <c r="AG97" s="8"/>
      <c r="BV97" s="3"/>
      <c r="BW97" s="3"/>
      <c r="CA97" s="31" t="str">
        <f t="shared" si="57"/>
        <v/>
      </c>
      <c r="CB97" s="31" t="str">
        <f t="shared" si="58"/>
        <v/>
      </c>
      <c r="CC97" s="31" t="str">
        <f t="shared" si="59"/>
        <v/>
      </c>
      <c r="CD97" s="31"/>
      <c r="CE97" s="31" t="str">
        <f t="shared" si="61"/>
        <v/>
      </c>
      <c r="CG97" s="32">
        <f t="shared" si="62"/>
        <v>0</v>
      </c>
      <c r="CH97" s="32">
        <f t="shared" si="63"/>
        <v>0</v>
      </c>
      <c r="CI97" s="32">
        <f t="shared" si="64"/>
        <v>0</v>
      </c>
      <c r="CJ97" s="32"/>
      <c r="CK97" s="32">
        <f t="shared" si="66"/>
        <v>0</v>
      </c>
      <c r="CL97" s="13"/>
    </row>
    <row r="98" spans="1:90" ht="16.149999999999999" customHeight="1" x14ac:dyDescent="0.2">
      <c r="A98" s="1007" t="s">
        <v>118</v>
      </c>
      <c r="B98" s="1008"/>
      <c r="C98" s="1009"/>
      <c r="D98" s="253">
        <f t="shared" si="55"/>
        <v>13</v>
      </c>
      <c r="E98" s="33">
        <v>5</v>
      </c>
      <c r="F98" s="245">
        <v>8</v>
      </c>
      <c r="G98" s="33"/>
      <c r="H98" s="246"/>
      <c r="I98" s="246">
        <v>0</v>
      </c>
      <c r="J98" s="246">
        <v>2</v>
      </c>
      <c r="K98" s="246">
        <v>6</v>
      </c>
      <c r="L98" s="246">
        <v>5</v>
      </c>
      <c r="M98" s="245">
        <v>0</v>
      </c>
      <c r="N98" s="87">
        <v>0</v>
      </c>
      <c r="O98" s="99"/>
      <c r="P98" s="38">
        <v>13</v>
      </c>
      <c r="Q98" s="38"/>
      <c r="R98" s="38"/>
      <c r="S98" s="34"/>
      <c r="T98" s="225" t="str">
        <f t="shared" si="56"/>
        <v/>
      </c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8"/>
      <c r="AG98" s="8"/>
      <c r="BV98" s="3"/>
      <c r="BW98" s="3"/>
      <c r="CA98" s="31" t="str">
        <f t="shared" si="57"/>
        <v/>
      </c>
      <c r="CB98" s="31" t="str">
        <f t="shared" si="58"/>
        <v/>
      </c>
      <c r="CC98" s="31" t="str">
        <f t="shared" si="59"/>
        <v/>
      </c>
      <c r="CD98" s="31"/>
      <c r="CE98" s="31" t="str">
        <f t="shared" si="61"/>
        <v/>
      </c>
      <c r="CG98" s="32">
        <f t="shared" si="62"/>
        <v>0</v>
      </c>
      <c r="CH98" s="32">
        <f t="shared" si="63"/>
        <v>0</v>
      </c>
      <c r="CI98" s="32">
        <f t="shared" si="64"/>
        <v>0</v>
      </c>
      <c r="CJ98" s="32"/>
      <c r="CK98" s="32">
        <f t="shared" si="66"/>
        <v>0</v>
      </c>
      <c r="CL98" s="13"/>
    </row>
    <row r="99" spans="1:90" ht="16.149999999999999" customHeight="1" x14ac:dyDescent="0.2">
      <c r="A99" s="1004" t="s">
        <v>119</v>
      </c>
      <c r="B99" s="1005"/>
      <c r="C99" s="1006"/>
      <c r="D99" s="254">
        <f t="shared" si="55"/>
        <v>0</v>
      </c>
      <c r="E99" s="33">
        <v>0</v>
      </c>
      <c r="F99" s="245">
        <v>0</v>
      </c>
      <c r="G99" s="33"/>
      <c r="H99" s="246"/>
      <c r="I99" s="246"/>
      <c r="J99" s="246"/>
      <c r="K99" s="246"/>
      <c r="L99" s="246"/>
      <c r="M99" s="245"/>
      <c r="N99" s="87"/>
      <c r="O99" s="99"/>
      <c r="P99" s="38">
        <v>0</v>
      </c>
      <c r="Q99" s="38"/>
      <c r="R99" s="38"/>
      <c r="S99" s="34"/>
      <c r="T99" s="225" t="str">
        <f t="shared" si="56"/>
        <v/>
      </c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8"/>
      <c r="AG99" s="8"/>
      <c r="BV99" s="3"/>
      <c r="BW99" s="3"/>
      <c r="CA99" s="31" t="str">
        <f t="shared" si="57"/>
        <v/>
      </c>
      <c r="CB99" s="31" t="str">
        <f t="shared" si="58"/>
        <v/>
      </c>
      <c r="CC99" s="31" t="str">
        <f t="shared" si="59"/>
        <v/>
      </c>
      <c r="CD99" s="31"/>
      <c r="CE99" s="31" t="str">
        <f t="shared" si="61"/>
        <v/>
      </c>
      <c r="CG99" s="32">
        <f t="shared" si="62"/>
        <v>0</v>
      </c>
      <c r="CH99" s="32">
        <f t="shared" si="63"/>
        <v>0</v>
      </c>
      <c r="CI99" s="32">
        <f t="shared" si="64"/>
        <v>0</v>
      </c>
      <c r="CJ99" s="32"/>
      <c r="CK99" s="32">
        <f t="shared" si="66"/>
        <v>0</v>
      </c>
      <c r="CL99" s="13"/>
    </row>
    <row r="100" spans="1:90" ht="16.149999999999999" customHeight="1" x14ac:dyDescent="0.2">
      <c r="A100" s="995" t="s">
        <v>120</v>
      </c>
      <c r="B100" s="995"/>
      <c r="C100" s="995"/>
      <c r="D100" s="244">
        <f t="shared" si="55"/>
        <v>0</v>
      </c>
      <c r="E100" s="33">
        <v>0</v>
      </c>
      <c r="F100" s="245">
        <v>0</v>
      </c>
      <c r="G100" s="98"/>
      <c r="H100" s="249"/>
      <c r="I100" s="249"/>
      <c r="J100" s="246"/>
      <c r="K100" s="246"/>
      <c r="L100" s="246"/>
      <c r="M100" s="245"/>
      <c r="N100" s="87"/>
      <c r="O100" s="34"/>
      <c r="P100" s="38">
        <v>0</v>
      </c>
      <c r="Q100" s="38"/>
      <c r="R100" s="38"/>
      <c r="S100" s="34"/>
      <c r="T100" s="225" t="str">
        <f t="shared" si="56"/>
        <v/>
      </c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8"/>
      <c r="AG100" s="8"/>
      <c r="BV100" s="3"/>
      <c r="BW100" s="3"/>
      <c r="CA100" s="31" t="str">
        <f t="shared" si="57"/>
        <v/>
      </c>
      <c r="CB100" s="31" t="str">
        <f t="shared" si="58"/>
        <v/>
      </c>
      <c r="CC100" s="31" t="str">
        <f t="shared" si="59"/>
        <v/>
      </c>
      <c r="CD100" s="31" t="str">
        <f t="shared" si="60"/>
        <v/>
      </c>
      <c r="CE100" s="31" t="str">
        <f t="shared" si="61"/>
        <v/>
      </c>
      <c r="CG100" s="32">
        <f t="shared" si="62"/>
        <v>0</v>
      </c>
      <c r="CH100" s="32">
        <f t="shared" si="63"/>
        <v>0</v>
      </c>
      <c r="CI100" s="32">
        <f t="shared" si="64"/>
        <v>0</v>
      </c>
      <c r="CJ100" s="32">
        <f t="shared" si="65"/>
        <v>0</v>
      </c>
      <c r="CK100" s="32">
        <f t="shared" si="66"/>
        <v>0</v>
      </c>
      <c r="CL100" s="13"/>
    </row>
    <row r="101" spans="1:90" ht="16.149999999999999" customHeight="1" x14ac:dyDescent="0.2">
      <c r="A101" s="1004" t="s">
        <v>121</v>
      </c>
      <c r="B101" s="1005"/>
      <c r="C101" s="1006"/>
      <c r="D101" s="254">
        <f t="shared" si="55"/>
        <v>0</v>
      </c>
      <c r="E101" s="33">
        <v>0</v>
      </c>
      <c r="F101" s="245">
        <v>0</v>
      </c>
      <c r="G101" s="98"/>
      <c r="H101" s="249"/>
      <c r="I101" s="249"/>
      <c r="J101" s="246"/>
      <c r="K101" s="246"/>
      <c r="L101" s="246"/>
      <c r="M101" s="245"/>
      <c r="N101" s="87"/>
      <c r="O101" s="34"/>
      <c r="P101" s="38">
        <v>0</v>
      </c>
      <c r="Q101" s="38"/>
      <c r="R101" s="38"/>
      <c r="S101" s="34"/>
      <c r="T101" s="225" t="str">
        <f t="shared" si="56"/>
        <v/>
      </c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8"/>
      <c r="AG101" s="8"/>
      <c r="BV101" s="3"/>
      <c r="BW101" s="3"/>
      <c r="CA101" s="31" t="str">
        <f t="shared" si="57"/>
        <v/>
      </c>
      <c r="CB101" s="31" t="str">
        <f t="shared" si="58"/>
        <v/>
      </c>
      <c r="CC101" s="31" t="str">
        <f t="shared" si="59"/>
        <v/>
      </c>
      <c r="CD101" s="31" t="str">
        <f t="shared" si="60"/>
        <v/>
      </c>
      <c r="CE101" s="31" t="str">
        <f t="shared" si="61"/>
        <v/>
      </c>
      <c r="CG101" s="32">
        <f t="shared" si="62"/>
        <v>0</v>
      </c>
      <c r="CH101" s="32">
        <f t="shared" si="63"/>
        <v>0</v>
      </c>
      <c r="CI101" s="32">
        <f t="shared" si="64"/>
        <v>0</v>
      </c>
      <c r="CJ101" s="32">
        <f t="shared" si="65"/>
        <v>0</v>
      </c>
      <c r="CK101" s="32">
        <f t="shared" si="66"/>
        <v>0</v>
      </c>
      <c r="CL101" s="13"/>
    </row>
    <row r="102" spans="1:90" ht="16.149999999999999" customHeight="1" x14ac:dyDescent="0.2">
      <c r="A102" s="1004" t="s">
        <v>122</v>
      </c>
      <c r="B102" s="1005"/>
      <c r="C102" s="1006"/>
      <c r="D102" s="254">
        <f t="shared" si="55"/>
        <v>30</v>
      </c>
      <c r="E102" s="33">
        <v>9</v>
      </c>
      <c r="F102" s="245">
        <v>21</v>
      </c>
      <c r="G102" s="98"/>
      <c r="H102" s="249"/>
      <c r="I102" s="249"/>
      <c r="J102" s="249"/>
      <c r="K102" s="249"/>
      <c r="L102" s="246">
        <v>0</v>
      </c>
      <c r="M102" s="245">
        <v>24</v>
      </c>
      <c r="N102" s="87">
        <v>6</v>
      </c>
      <c r="O102" s="34">
        <v>3</v>
      </c>
      <c r="P102" s="38">
        <v>30</v>
      </c>
      <c r="Q102" s="252"/>
      <c r="R102" s="38"/>
      <c r="S102" s="34"/>
      <c r="T102" s="225" t="str">
        <f t="shared" si="56"/>
        <v/>
      </c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8"/>
      <c r="AG102" s="8"/>
      <c r="BV102" s="3"/>
      <c r="BW102" s="3"/>
      <c r="CA102" s="31" t="str">
        <f t="shared" si="57"/>
        <v/>
      </c>
      <c r="CB102" s="31" t="str">
        <f t="shared" si="58"/>
        <v/>
      </c>
      <c r="CC102" s="31"/>
      <c r="CD102" s="31" t="str">
        <f t="shared" si="60"/>
        <v/>
      </c>
      <c r="CE102" s="31" t="str">
        <f t="shared" si="61"/>
        <v/>
      </c>
      <c r="CG102" s="32">
        <f t="shared" si="62"/>
        <v>0</v>
      </c>
      <c r="CH102" s="32">
        <f t="shared" si="63"/>
        <v>0</v>
      </c>
      <c r="CI102" s="32"/>
      <c r="CJ102" s="32">
        <f t="shared" si="65"/>
        <v>0</v>
      </c>
      <c r="CK102" s="32">
        <f t="shared" si="66"/>
        <v>0</v>
      </c>
      <c r="CL102" s="13"/>
    </row>
    <row r="103" spans="1:90" ht="16.149999999999999" customHeight="1" x14ac:dyDescent="0.2">
      <c r="A103" s="1004" t="s">
        <v>123</v>
      </c>
      <c r="B103" s="1005"/>
      <c r="C103" s="1006"/>
      <c r="D103" s="254">
        <f t="shared" si="55"/>
        <v>0</v>
      </c>
      <c r="E103" s="33">
        <v>0</v>
      </c>
      <c r="F103" s="245">
        <v>0</v>
      </c>
      <c r="G103" s="98"/>
      <c r="H103" s="249"/>
      <c r="I103" s="249"/>
      <c r="J103" s="249"/>
      <c r="K103" s="249"/>
      <c r="L103" s="246">
        <v>0</v>
      </c>
      <c r="M103" s="245">
        <v>0</v>
      </c>
      <c r="N103" s="87">
        <v>0</v>
      </c>
      <c r="O103" s="34"/>
      <c r="P103" s="38">
        <v>0</v>
      </c>
      <c r="Q103" s="252"/>
      <c r="R103" s="38"/>
      <c r="S103" s="34"/>
      <c r="T103" s="225" t="str">
        <f t="shared" si="56"/>
        <v/>
      </c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8"/>
      <c r="AG103" s="8"/>
      <c r="BV103" s="3"/>
      <c r="BW103" s="3"/>
      <c r="CA103" s="31" t="str">
        <f t="shared" si="57"/>
        <v/>
      </c>
      <c r="CB103" s="31" t="str">
        <f t="shared" si="58"/>
        <v/>
      </c>
      <c r="CC103" s="31"/>
      <c r="CD103" s="31" t="str">
        <f t="shared" si="60"/>
        <v/>
      </c>
      <c r="CE103" s="31" t="str">
        <f t="shared" si="61"/>
        <v/>
      </c>
      <c r="CG103" s="32">
        <f t="shared" si="62"/>
        <v>0</v>
      </c>
      <c r="CH103" s="32">
        <f t="shared" si="63"/>
        <v>0</v>
      </c>
      <c r="CI103" s="32"/>
      <c r="CJ103" s="32">
        <f t="shared" si="65"/>
        <v>0</v>
      </c>
      <c r="CK103" s="32">
        <f t="shared" si="66"/>
        <v>0</v>
      </c>
      <c r="CL103" s="13"/>
    </row>
    <row r="104" spans="1:90" ht="16.149999999999999" customHeight="1" x14ac:dyDescent="0.2">
      <c r="A104" s="1004" t="s">
        <v>124</v>
      </c>
      <c r="B104" s="1005"/>
      <c r="C104" s="1006"/>
      <c r="D104" s="254">
        <f t="shared" si="55"/>
        <v>8</v>
      </c>
      <c r="E104" s="33">
        <v>1</v>
      </c>
      <c r="F104" s="245">
        <v>7</v>
      </c>
      <c r="G104" s="98"/>
      <c r="H104" s="249"/>
      <c r="I104" s="249"/>
      <c r="J104" s="249"/>
      <c r="K104" s="249"/>
      <c r="L104" s="246">
        <v>0</v>
      </c>
      <c r="M104" s="245">
        <v>3</v>
      </c>
      <c r="N104" s="87">
        <v>5</v>
      </c>
      <c r="O104" s="34">
        <v>0</v>
      </c>
      <c r="P104" s="38">
        <v>8</v>
      </c>
      <c r="Q104" s="252"/>
      <c r="R104" s="38"/>
      <c r="S104" s="34"/>
      <c r="T104" s="225" t="str">
        <f t="shared" si="56"/>
        <v/>
      </c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8"/>
      <c r="AG104" s="8"/>
      <c r="BV104" s="3"/>
      <c r="BW104" s="3"/>
      <c r="CA104" s="31" t="str">
        <f t="shared" si="57"/>
        <v/>
      </c>
      <c r="CB104" s="31" t="str">
        <f t="shared" si="58"/>
        <v/>
      </c>
      <c r="CC104" s="31"/>
      <c r="CD104" s="31" t="str">
        <f t="shared" si="60"/>
        <v/>
      </c>
      <c r="CE104" s="31" t="str">
        <f t="shared" si="61"/>
        <v/>
      </c>
      <c r="CG104" s="32">
        <f t="shared" si="62"/>
        <v>0</v>
      </c>
      <c r="CH104" s="32">
        <f t="shared" si="63"/>
        <v>0</v>
      </c>
      <c r="CI104" s="32"/>
      <c r="CJ104" s="32">
        <f t="shared" si="65"/>
        <v>0</v>
      </c>
      <c r="CK104" s="32">
        <f t="shared" si="66"/>
        <v>0</v>
      </c>
      <c r="CL104" s="13"/>
    </row>
    <row r="105" spans="1:90" ht="16.149999999999999" customHeight="1" x14ac:dyDescent="0.2">
      <c r="A105" s="995" t="s">
        <v>125</v>
      </c>
      <c r="B105" s="995"/>
      <c r="C105" s="995"/>
      <c r="D105" s="244">
        <f t="shared" si="55"/>
        <v>0</v>
      </c>
      <c r="E105" s="33">
        <v>0</v>
      </c>
      <c r="F105" s="245">
        <v>0</v>
      </c>
      <c r="G105" s="33"/>
      <c r="H105" s="246"/>
      <c r="I105" s="246"/>
      <c r="J105" s="246"/>
      <c r="K105" s="246"/>
      <c r="L105" s="246">
        <v>0</v>
      </c>
      <c r="M105" s="245">
        <v>0</v>
      </c>
      <c r="N105" s="87">
        <v>0</v>
      </c>
      <c r="O105" s="34"/>
      <c r="P105" s="38">
        <v>0</v>
      </c>
      <c r="Q105" s="38"/>
      <c r="R105" s="38"/>
      <c r="S105" s="34"/>
      <c r="T105" s="225" t="str">
        <f t="shared" si="56"/>
        <v/>
      </c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8"/>
      <c r="AG105" s="8"/>
      <c r="BV105" s="3"/>
      <c r="BW105" s="3"/>
      <c r="CA105" s="31" t="str">
        <f t="shared" si="57"/>
        <v/>
      </c>
      <c r="CB105" s="31" t="str">
        <f t="shared" si="58"/>
        <v/>
      </c>
      <c r="CC105" s="31" t="str">
        <f t="shared" si="59"/>
        <v/>
      </c>
      <c r="CD105" s="31" t="str">
        <f t="shared" si="60"/>
        <v/>
      </c>
      <c r="CE105" s="31" t="str">
        <f t="shared" si="61"/>
        <v/>
      </c>
      <c r="CG105" s="32">
        <f t="shared" si="62"/>
        <v>0</v>
      </c>
      <c r="CH105" s="32">
        <f t="shared" si="63"/>
        <v>0</v>
      </c>
      <c r="CI105" s="32">
        <f t="shared" si="64"/>
        <v>0</v>
      </c>
      <c r="CJ105" s="32">
        <f t="shared" si="65"/>
        <v>0</v>
      </c>
      <c r="CK105" s="32">
        <f t="shared" si="66"/>
        <v>0</v>
      </c>
      <c r="CL105" s="13"/>
    </row>
    <row r="106" spans="1:90" ht="16.149999999999999" customHeight="1" x14ac:dyDescent="0.2">
      <c r="A106" s="995" t="s">
        <v>126</v>
      </c>
      <c r="B106" s="995"/>
      <c r="C106" s="995"/>
      <c r="D106" s="244">
        <f t="shared" si="55"/>
        <v>22</v>
      </c>
      <c r="E106" s="33">
        <v>10</v>
      </c>
      <c r="F106" s="245">
        <v>12</v>
      </c>
      <c r="G106" s="33">
        <v>0</v>
      </c>
      <c r="H106" s="246">
        <v>0</v>
      </c>
      <c r="I106" s="246">
        <v>0</v>
      </c>
      <c r="J106" s="246">
        <v>0</v>
      </c>
      <c r="K106" s="246">
        <v>4</v>
      </c>
      <c r="L106" s="246">
        <v>2</v>
      </c>
      <c r="M106" s="245">
        <v>13</v>
      </c>
      <c r="N106" s="87">
        <v>3</v>
      </c>
      <c r="O106" s="34">
        <v>0</v>
      </c>
      <c r="P106" s="38">
        <v>22</v>
      </c>
      <c r="Q106" s="38"/>
      <c r="R106" s="38"/>
      <c r="S106" s="34"/>
      <c r="T106" s="225" t="str">
        <f t="shared" si="56"/>
        <v/>
      </c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8"/>
      <c r="AG106" s="8"/>
      <c r="BV106" s="3"/>
      <c r="BW106" s="3"/>
      <c r="CA106" s="31" t="str">
        <f t="shared" si="57"/>
        <v/>
      </c>
      <c r="CB106" s="31" t="str">
        <f t="shared" si="58"/>
        <v/>
      </c>
      <c r="CC106" s="31" t="str">
        <f t="shared" si="59"/>
        <v/>
      </c>
      <c r="CD106" s="31" t="str">
        <f t="shared" si="60"/>
        <v/>
      </c>
      <c r="CE106" s="31" t="str">
        <f t="shared" si="61"/>
        <v/>
      </c>
      <c r="CG106" s="32">
        <f t="shared" si="62"/>
        <v>0</v>
      </c>
      <c r="CH106" s="32">
        <f t="shared" si="63"/>
        <v>0</v>
      </c>
      <c r="CI106" s="32">
        <f t="shared" si="64"/>
        <v>0</v>
      </c>
      <c r="CJ106" s="32">
        <f t="shared" si="65"/>
        <v>0</v>
      </c>
      <c r="CK106" s="32">
        <f t="shared" si="66"/>
        <v>0</v>
      </c>
      <c r="CL106" s="13"/>
    </row>
    <row r="107" spans="1:90" ht="16.149999999999999" customHeight="1" x14ac:dyDescent="0.2">
      <c r="A107" s="911" t="s">
        <v>127</v>
      </c>
      <c r="B107" s="911"/>
      <c r="C107" s="911"/>
      <c r="D107" s="250">
        <f t="shared" si="55"/>
        <v>0</v>
      </c>
      <c r="E107" s="33">
        <v>0</v>
      </c>
      <c r="F107" s="245">
        <v>0</v>
      </c>
      <c r="G107" s="33">
        <v>0</v>
      </c>
      <c r="H107" s="246">
        <v>0</v>
      </c>
      <c r="I107" s="246">
        <v>0</v>
      </c>
      <c r="J107" s="246">
        <v>0</v>
      </c>
      <c r="K107" s="246">
        <v>0</v>
      </c>
      <c r="L107" s="246">
        <v>0</v>
      </c>
      <c r="M107" s="245">
        <v>0</v>
      </c>
      <c r="N107" s="87">
        <v>0</v>
      </c>
      <c r="O107" s="34"/>
      <c r="P107" s="38">
        <v>0</v>
      </c>
      <c r="Q107" s="38"/>
      <c r="R107" s="38"/>
      <c r="S107" s="34"/>
      <c r="T107" s="225" t="str">
        <f t="shared" si="56"/>
        <v/>
      </c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8"/>
      <c r="AG107" s="8"/>
      <c r="BV107" s="3"/>
      <c r="BW107" s="3"/>
      <c r="CA107" s="31" t="str">
        <f t="shared" si="57"/>
        <v/>
      </c>
      <c r="CB107" s="31" t="str">
        <f t="shared" si="58"/>
        <v/>
      </c>
      <c r="CC107" s="31" t="str">
        <f t="shared" si="59"/>
        <v/>
      </c>
      <c r="CD107" s="31" t="str">
        <f t="shared" si="60"/>
        <v/>
      </c>
      <c r="CE107" s="31" t="str">
        <f t="shared" si="61"/>
        <v/>
      </c>
      <c r="CG107" s="32">
        <f t="shared" si="62"/>
        <v>0</v>
      </c>
      <c r="CH107" s="32">
        <f t="shared" si="63"/>
        <v>0</v>
      </c>
      <c r="CI107" s="32">
        <f t="shared" si="64"/>
        <v>0</v>
      </c>
      <c r="CJ107" s="32">
        <f t="shared" si="65"/>
        <v>0</v>
      </c>
      <c r="CK107" s="32">
        <f t="shared" si="66"/>
        <v>0</v>
      </c>
      <c r="CL107" s="13"/>
    </row>
    <row r="108" spans="1:90" ht="16.149999999999999" customHeight="1" x14ac:dyDescent="0.2">
      <c r="A108" s="911" t="s">
        <v>128</v>
      </c>
      <c r="B108" s="911"/>
      <c r="C108" s="911"/>
      <c r="D108" s="250">
        <f t="shared" si="55"/>
        <v>31</v>
      </c>
      <c r="E108" s="33">
        <v>19</v>
      </c>
      <c r="F108" s="245">
        <v>12</v>
      </c>
      <c r="G108" s="33">
        <v>8</v>
      </c>
      <c r="H108" s="246">
        <v>6</v>
      </c>
      <c r="I108" s="246">
        <v>3</v>
      </c>
      <c r="J108" s="246">
        <v>0</v>
      </c>
      <c r="K108" s="246">
        <v>13</v>
      </c>
      <c r="L108" s="246">
        <v>1</v>
      </c>
      <c r="M108" s="245">
        <v>0</v>
      </c>
      <c r="N108" s="87">
        <v>0</v>
      </c>
      <c r="O108" s="34">
        <v>0</v>
      </c>
      <c r="P108" s="38">
        <v>31</v>
      </c>
      <c r="Q108" s="38"/>
      <c r="R108" s="38"/>
      <c r="S108" s="34"/>
      <c r="T108" s="225" t="str">
        <f t="shared" si="56"/>
        <v/>
      </c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8"/>
      <c r="AG108" s="8"/>
      <c r="BV108" s="3"/>
      <c r="BW108" s="3"/>
      <c r="CA108" s="31" t="str">
        <f t="shared" si="57"/>
        <v/>
      </c>
      <c r="CB108" s="31" t="str">
        <f t="shared" si="58"/>
        <v/>
      </c>
      <c r="CC108" s="31" t="str">
        <f t="shared" si="59"/>
        <v/>
      </c>
      <c r="CD108" s="31" t="str">
        <f t="shared" si="60"/>
        <v/>
      </c>
      <c r="CE108" s="31" t="str">
        <f t="shared" si="61"/>
        <v/>
      </c>
      <c r="CG108" s="32">
        <f t="shared" si="62"/>
        <v>0</v>
      </c>
      <c r="CH108" s="32">
        <f t="shared" si="63"/>
        <v>0</v>
      </c>
      <c r="CI108" s="32">
        <f t="shared" si="64"/>
        <v>0</v>
      </c>
      <c r="CJ108" s="32">
        <f t="shared" si="65"/>
        <v>0</v>
      </c>
      <c r="CK108" s="32">
        <f t="shared" si="66"/>
        <v>0</v>
      </c>
      <c r="CL108" s="13"/>
    </row>
    <row r="109" spans="1:90" ht="16.149999999999999" customHeight="1" x14ac:dyDescent="0.2">
      <c r="A109" s="928" t="s">
        <v>129</v>
      </c>
      <c r="B109" s="929"/>
      <c r="C109" s="930"/>
      <c r="D109" s="254">
        <f t="shared" si="55"/>
        <v>0</v>
      </c>
      <c r="E109" s="33">
        <v>0</v>
      </c>
      <c r="F109" s="245">
        <v>0</v>
      </c>
      <c r="G109" s="255"/>
      <c r="H109" s="256"/>
      <c r="I109" s="256"/>
      <c r="J109" s="256"/>
      <c r="K109" s="256"/>
      <c r="L109" s="256"/>
      <c r="M109" s="257"/>
      <c r="N109" s="258"/>
      <c r="O109" s="259"/>
      <c r="P109" s="38">
        <v>0</v>
      </c>
      <c r="Q109" s="38"/>
      <c r="R109" s="38"/>
      <c r="S109" s="34"/>
      <c r="T109" s="225" t="str">
        <f t="shared" si="56"/>
        <v/>
      </c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8"/>
      <c r="AG109" s="8"/>
      <c r="BV109" s="3"/>
      <c r="BW109" s="3"/>
      <c r="CA109" s="31" t="str">
        <f t="shared" si="57"/>
        <v/>
      </c>
      <c r="CB109" s="31" t="str">
        <f t="shared" si="58"/>
        <v/>
      </c>
      <c r="CC109" s="31" t="str">
        <f t="shared" si="59"/>
        <v/>
      </c>
      <c r="CD109" s="31" t="str">
        <f t="shared" si="60"/>
        <v/>
      </c>
      <c r="CE109" s="31" t="str">
        <f t="shared" si="61"/>
        <v/>
      </c>
      <c r="CG109" s="32">
        <f t="shared" si="62"/>
        <v>0</v>
      </c>
      <c r="CH109" s="32">
        <f t="shared" si="63"/>
        <v>0</v>
      </c>
      <c r="CI109" s="32">
        <f t="shared" si="64"/>
        <v>0</v>
      </c>
      <c r="CJ109" s="32">
        <f t="shared" si="65"/>
        <v>0</v>
      </c>
      <c r="CK109" s="32">
        <f t="shared" si="66"/>
        <v>0</v>
      </c>
      <c r="CL109" s="13"/>
    </row>
    <row r="110" spans="1:90" ht="16.149999999999999" customHeight="1" x14ac:dyDescent="0.2">
      <c r="A110" s="995" t="s">
        <v>130</v>
      </c>
      <c r="B110" s="995"/>
      <c r="C110" s="995"/>
      <c r="D110" s="244">
        <f t="shared" si="55"/>
        <v>0</v>
      </c>
      <c r="E110" s="33">
        <v>0</v>
      </c>
      <c r="F110" s="245">
        <v>0</v>
      </c>
      <c r="G110" s="42"/>
      <c r="H110" s="260"/>
      <c r="I110" s="260"/>
      <c r="J110" s="260"/>
      <c r="K110" s="260"/>
      <c r="L110" s="260"/>
      <c r="M110" s="261"/>
      <c r="N110" s="262"/>
      <c r="O110" s="43"/>
      <c r="P110" s="38">
        <v>0</v>
      </c>
      <c r="Q110" s="38"/>
      <c r="R110" s="46"/>
      <c r="S110" s="34"/>
      <c r="T110" s="225" t="str">
        <f t="shared" si="56"/>
        <v/>
      </c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8"/>
      <c r="AG110" s="8"/>
      <c r="BV110" s="3"/>
      <c r="BW110" s="3"/>
      <c r="CA110" s="31" t="str">
        <f t="shared" si="57"/>
        <v/>
      </c>
      <c r="CB110" s="31" t="str">
        <f t="shared" si="58"/>
        <v/>
      </c>
      <c r="CC110" s="31" t="str">
        <f t="shared" si="59"/>
        <v/>
      </c>
      <c r="CD110" s="31" t="str">
        <f t="shared" si="60"/>
        <v/>
      </c>
      <c r="CE110" s="31" t="str">
        <f t="shared" si="61"/>
        <v/>
      </c>
      <c r="CG110" s="32">
        <f>IF(D110&lt;&gt;(E110+F110),1,0)</f>
        <v>0</v>
      </c>
      <c r="CH110" s="32">
        <f>IF(AND(D110&lt;&gt;0,P110=""),1,IF(D110&lt;P110,1,0))</f>
        <v>0</v>
      </c>
      <c r="CI110" s="32">
        <f>IF(M110&lt;Q110,1,0)</f>
        <v>0</v>
      </c>
      <c r="CJ110" s="32">
        <f>IF(AND(D110&lt;&gt;0,O110=""),1,IF(F110&lt;O110,1,0))</f>
        <v>0</v>
      </c>
      <c r="CK110" s="32">
        <f>IF(D110&lt;S110,1,0)</f>
        <v>0</v>
      </c>
      <c r="CL110" s="13"/>
    </row>
    <row r="111" spans="1:90" ht="16.149999999999999" customHeight="1" x14ac:dyDescent="0.2">
      <c r="A111" s="862" t="s">
        <v>4</v>
      </c>
      <c r="B111" s="900"/>
      <c r="C111" s="970"/>
      <c r="D111" s="263">
        <f t="shared" ref="D111:S111" si="67">SUM(D82:D110)</f>
        <v>1653</v>
      </c>
      <c r="E111" s="264">
        <f t="shared" si="67"/>
        <v>662</v>
      </c>
      <c r="F111" s="265">
        <f t="shared" si="67"/>
        <v>991</v>
      </c>
      <c r="G111" s="266">
        <f t="shared" si="67"/>
        <v>105</v>
      </c>
      <c r="H111" s="267">
        <f t="shared" si="67"/>
        <v>39</v>
      </c>
      <c r="I111" s="267">
        <f t="shared" si="67"/>
        <v>24</v>
      </c>
      <c r="J111" s="267">
        <f t="shared" si="67"/>
        <v>89</v>
      </c>
      <c r="K111" s="267">
        <f t="shared" si="67"/>
        <v>388</v>
      </c>
      <c r="L111" s="267">
        <f t="shared" si="67"/>
        <v>392</v>
      </c>
      <c r="M111" s="268">
        <f t="shared" si="67"/>
        <v>498</v>
      </c>
      <c r="N111" s="269">
        <f t="shared" si="67"/>
        <v>118</v>
      </c>
      <c r="O111" s="270">
        <f t="shared" si="67"/>
        <v>13</v>
      </c>
      <c r="P111" s="267">
        <f t="shared" si="67"/>
        <v>1653</v>
      </c>
      <c r="Q111" s="265">
        <f t="shared" si="67"/>
        <v>11</v>
      </c>
      <c r="R111" s="271">
        <f t="shared" si="67"/>
        <v>0</v>
      </c>
      <c r="S111" s="272">
        <f t="shared" si="67"/>
        <v>0</v>
      </c>
      <c r="T111" s="273" t="s">
        <v>131</v>
      </c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BV111" s="3"/>
      <c r="BW111" s="3"/>
      <c r="CG111" s="13"/>
      <c r="CH111" s="13"/>
      <c r="CI111" s="13"/>
      <c r="CJ111" s="13"/>
      <c r="CK111" s="13"/>
      <c r="CL111" s="13"/>
    </row>
    <row r="112" spans="1:90" ht="31.9" customHeight="1" x14ac:dyDescent="0.2">
      <c r="A112" s="236" t="s">
        <v>132</v>
      </c>
      <c r="B112" s="49"/>
      <c r="C112" s="49"/>
      <c r="D112" s="49"/>
      <c r="E112" s="49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BV112" s="3"/>
      <c r="BW112" s="3"/>
      <c r="CG112" s="13"/>
      <c r="CH112" s="13"/>
      <c r="CI112" s="13"/>
      <c r="CJ112" s="13"/>
      <c r="CK112" s="13"/>
      <c r="CL112" s="13"/>
    </row>
    <row r="113" spans="1:120" ht="16.149999999999999" customHeight="1" x14ac:dyDescent="0.2">
      <c r="A113" s="953" t="s">
        <v>133</v>
      </c>
      <c r="B113" s="954"/>
      <c r="C113" s="955"/>
      <c r="D113" s="894" t="s">
        <v>4</v>
      </c>
      <c r="E113" s="895"/>
      <c r="F113" s="896"/>
      <c r="G113" s="862" t="s">
        <v>56</v>
      </c>
      <c r="H113" s="900"/>
      <c r="I113" s="900"/>
      <c r="J113" s="900"/>
      <c r="K113" s="900"/>
      <c r="L113" s="900"/>
      <c r="M113" s="900"/>
      <c r="N113" s="901"/>
      <c r="O113" s="896" t="s">
        <v>6</v>
      </c>
      <c r="P113" s="859" t="s">
        <v>33</v>
      </c>
      <c r="Q113" s="859" t="s">
        <v>7</v>
      </c>
      <c r="R113" s="859" t="s">
        <v>98</v>
      </c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BV113" s="3"/>
      <c r="BW113" s="3"/>
      <c r="CG113" s="13"/>
      <c r="CH113" s="13"/>
      <c r="CI113" s="13"/>
      <c r="CJ113" s="13"/>
      <c r="CK113" s="13"/>
      <c r="CL113" s="13"/>
    </row>
    <row r="114" spans="1:120" ht="16.149999999999999" customHeight="1" x14ac:dyDescent="0.2">
      <c r="A114" s="956"/>
      <c r="B114" s="957"/>
      <c r="C114" s="958"/>
      <c r="D114" s="897"/>
      <c r="E114" s="1080"/>
      <c r="F114" s="1081"/>
      <c r="G114" s="1077" t="s">
        <v>100</v>
      </c>
      <c r="H114" s="1077" t="s">
        <v>101</v>
      </c>
      <c r="I114" s="1077" t="s">
        <v>102</v>
      </c>
      <c r="J114" s="1077" t="s">
        <v>18</v>
      </c>
      <c r="K114" s="1077" t="s">
        <v>19</v>
      </c>
      <c r="L114" s="1077" t="s">
        <v>20</v>
      </c>
      <c r="M114" s="1077" t="s">
        <v>21</v>
      </c>
      <c r="N114" s="1082" t="s">
        <v>22</v>
      </c>
      <c r="O114" s="902"/>
      <c r="P114" s="860"/>
      <c r="Q114" s="860"/>
      <c r="R114" s="860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BV114" s="3"/>
      <c r="BW114" s="3"/>
      <c r="CG114" s="13"/>
      <c r="CH114" s="13"/>
      <c r="CI114" s="13"/>
      <c r="CJ114" s="13"/>
      <c r="CK114" s="13"/>
      <c r="CL114" s="13"/>
    </row>
    <row r="115" spans="1:120" ht="16.149999999999999" customHeight="1" x14ac:dyDescent="0.2">
      <c r="A115" s="959"/>
      <c r="B115" s="1078"/>
      <c r="C115" s="1079"/>
      <c r="D115" s="649" t="s">
        <v>23</v>
      </c>
      <c r="E115" s="198" t="s">
        <v>24</v>
      </c>
      <c r="F115" s="175" t="s">
        <v>25</v>
      </c>
      <c r="G115" s="994"/>
      <c r="H115" s="994"/>
      <c r="I115" s="994"/>
      <c r="J115" s="994"/>
      <c r="K115" s="994"/>
      <c r="L115" s="994"/>
      <c r="M115" s="994"/>
      <c r="N115" s="1003"/>
      <c r="O115" s="1081"/>
      <c r="P115" s="861"/>
      <c r="Q115" s="861"/>
      <c r="R115" s="861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BV115" s="3"/>
      <c r="BW115" s="3"/>
      <c r="CG115" s="13"/>
      <c r="CH115" s="13"/>
      <c r="CI115" s="13"/>
      <c r="CJ115" s="13"/>
      <c r="CK115" s="13"/>
      <c r="CL115" s="13"/>
    </row>
    <row r="116" spans="1:120" ht="16.149999999999999" customHeight="1" x14ac:dyDescent="0.2">
      <c r="A116" s="879" t="s">
        <v>134</v>
      </c>
      <c r="B116" s="880"/>
      <c r="C116" s="881"/>
      <c r="D116" s="275">
        <f t="shared" ref="D116:D121" si="68">SUM(G116:N116)</f>
        <v>0</v>
      </c>
      <c r="E116" s="276"/>
      <c r="F116" s="277"/>
      <c r="G116" s="24"/>
      <c r="H116" s="24"/>
      <c r="I116" s="24"/>
      <c r="J116" s="24"/>
      <c r="K116" s="24"/>
      <c r="L116" s="24"/>
      <c r="M116" s="24"/>
      <c r="N116" s="278"/>
      <c r="O116" s="62"/>
      <c r="P116" s="62"/>
      <c r="Q116" s="243"/>
      <c r="R116" s="243"/>
      <c r="S116" s="225" t="str">
        <f>CA116&amp;CB116&amp;CC116</f>
        <v/>
      </c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8"/>
      <c r="AF116" s="8"/>
      <c r="BV116" s="3"/>
      <c r="BW116" s="3"/>
      <c r="CA116" s="31" t="str">
        <f t="shared" ref="CA116:CA121" si="69">IF(CG116=1,"* La suma de los sexos NO DEBE ser diferente al Total. ","")</f>
        <v/>
      </c>
      <c r="CB116" s="31" t="str">
        <f t="shared" ref="CB116:CB121" si="70">IF(AND(D116&lt;&gt;0,P116=""),"* No olvide digitar la columna Beneficiarios (Digite CEROS si no tiene).",IF(D116&lt;P116,"* El número de Beneficiarios NO DEBE ser mayor que el total. ",""))</f>
        <v/>
      </c>
      <c r="CC116" s="31" t="str">
        <f>IF(AND(D116&lt;&gt;0,O116=""),"* Recuerde que las Embarazadas deben ser incluídas en el ingreso por rango Etario (Digite CEROS si no tiene). ",IF(F116&lt;O116,"* Las Embarazadas NO DEBEN ser mayor al total de Mujeres. ",""))</f>
        <v/>
      </c>
      <c r="CG116" s="32">
        <f>IF(D116&lt;&gt;(E116+F116),1,0)</f>
        <v>0</v>
      </c>
      <c r="CH116" s="32">
        <f>IF(AND(D116&lt;&gt;0,P116=""),1,IF(D116&lt;P116,1,0))</f>
        <v>0</v>
      </c>
      <c r="CI116" s="32">
        <f>IF(AND(D116&lt;&gt;0,O116=""),1,IF(F116&lt;O116,1,0))</f>
        <v>0</v>
      </c>
      <c r="CJ116" s="13"/>
      <c r="CK116" s="13"/>
      <c r="CL116" s="13"/>
    </row>
    <row r="117" spans="1:120" ht="16.149999999999999" customHeight="1" x14ac:dyDescent="0.2">
      <c r="A117" s="882" t="s">
        <v>135</v>
      </c>
      <c r="B117" s="883"/>
      <c r="C117" s="884"/>
      <c r="D117" s="247">
        <f>SUM(G117:N117)</f>
        <v>0</v>
      </c>
      <c r="E117" s="279"/>
      <c r="F117" s="280"/>
      <c r="G117" s="22"/>
      <c r="H117" s="22"/>
      <c r="I117" s="22"/>
      <c r="J117" s="22"/>
      <c r="K117" s="22"/>
      <c r="L117" s="22"/>
      <c r="M117" s="22"/>
      <c r="N117" s="281"/>
      <c r="O117" s="23"/>
      <c r="P117" s="23"/>
      <c r="Q117" s="28"/>
      <c r="R117" s="28"/>
      <c r="S117" s="225" t="str">
        <f t="shared" ref="S117:S121" si="71">CA117&amp;CB117&amp;CC117</f>
        <v/>
      </c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8"/>
      <c r="AF117" s="8"/>
      <c r="BV117" s="3"/>
      <c r="BW117" s="3"/>
      <c r="CA117" s="31" t="str">
        <f t="shared" si="69"/>
        <v/>
      </c>
      <c r="CB117" s="31" t="str">
        <f t="shared" si="70"/>
        <v/>
      </c>
      <c r="CC117" s="31" t="str">
        <f t="shared" ref="CC117:CC120" si="72">IF(AND(D117&lt;&gt;0,O117=""),"* Recuerde que las Embarazadas deben ser incluídas en el ingreso por rango Etario (Digite CEROS si no tiene). ",IF(F117&lt;O117,"* Las Embarazadas NO DEBEN ser mayor al total de Mujeres. ",""))</f>
        <v/>
      </c>
      <c r="CG117" s="32">
        <f t="shared" ref="CG117:CG121" si="73">IF(D117&lt;&gt;(E117+F117),1,0)</f>
        <v>0</v>
      </c>
      <c r="CH117" s="32">
        <f t="shared" ref="CH117:CH121" si="74">IF(AND(D117&lt;&gt;0,P117=""),1,IF(D117&lt;P117,1,0))</f>
        <v>0</v>
      </c>
      <c r="CI117" s="32">
        <f t="shared" ref="CI117:CI121" si="75">IF(AND(D117&lt;&gt;0,O117=""),1,IF(F117&lt;O117,1,0))</f>
        <v>0</v>
      </c>
      <c r="CJ117" s="13"/>
      <c r="CK117" s="13"/>
      <c r="CL117" s="13"/>
    </row>
    <row r="118" spans="1:120" ht="16.149999999999999" customHeight="1" x14ac:dyDescent="0.2">
      <c r="A118" s="928" t="s">
        <v>136</v>
      </c>
      <c r="B118" s="929"/>
      <c r="C118" s="930"/>
      <c r="D118" s="282">
        <f t="shared" si="68"/>
        <v>0</v>
      </c>
      <c r="E118" s="279"/>
      <c r="F118" s="280"/>
      <c r="G118" s="22"/>
      <c r="H118" s="22"/>
      <c r="I118" s="22"/>
      <c r="J118" s="22"/>
      <c r="K118" s="22"/>
      <c r="L118" s="22"/>
      <c r="M118" s="22"/>
      <c r="N118" s="281"/>
      <c r="O118" s="23"/>
      <c r="P118" s="23"/>
      <c r="Q118" s="28"/>
      <c r="R118" s="28"/>
      <c r="S118" s="225" t="str">
        <f t="shared" si="71"/>
        <v/>
      </c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8"/>
      <c r="AF118" s="8"/>
      <c r="BV118" s="3"/>
      <c r="BW118" s="3"/>
      <c r="CA118" s="31" t="str">
        <f t="shared" si="69"/>
        <v/>
      </c>
      <c r="CB118" s="31" t="str">
        <f t="shared" si="70"/>
        <v/>
      </c>
      <c r="CC118" s="31" t="str">
        <f t="shared" si="72"/>
        <v/>
      </c>
      <c r="CG118" s="32">
        <f t="shared" si="73"/>
        <v>0</v>
      </c>
      <c r="CH118" s="32">
        <f t="shared" si="74"/>
        <v>0</v>
      </c>
      <c r="CI118" s="32">
        <f t="shared" si="75"/>
        <v>0</v>
      </c>
      <c r="CJ118" s="13"/>
      <c r="CK118" s="13"/>
      <c r="CL118" s="13"/>
    </row>
    <row r="119" spans="1:120" ht="16.149999999999999" customHeight="1" x14ac:dyDescent="0.2">
      <c r="A119" s="928" t="s">
        <v>137</v>
      </c>
      <c r="B119" s="929"/>
      <c r="C119" s="930"/>
      <c r="D119" s="282">
        <f t="shared" si="68"/>
        <v>0</v>
      </c>
      <c r="E119" s="279"/>
      <c r="F119" s="280"/>
      <c r="G119" s="22"/>
      <c r="H119" s="22"/>
      <c r="I119" s="22"/>
      <c r="J119" s="22"/>
      <c r="K119" s="22"/>
      <c r="L119" s="22"/>
      <c r="M119" s="22"/>
      <c r="N119" s="281"/>
      <c r="O119" s="23"/>
      <c r="P119" s="23"/>
      <c r="Q119" s="28"/>
      <c r="R119" s="28"/>
      <c r="S119" s="225" t="str">
        <f t="shared" si="71"/>
        <v/>
      </c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8"/>
      <c r="AF119" s="8"/>
      <c r="BV119" s="3"/>
      <c r="BW119" s="3"/>
      <c r="CA119" s="31" t="str">
        <f t="shared" si="69"/>
        <v/>
      </c>
      <c r="CB119" s="31" t="str">
        <f t="shared" si="70"/>
        <v/>
      </c>
      <c r="CC119" s="31" t="str">
        <f t="shared" si="72"/>
        <v/>
      </c>
      <c r="CG119" s="32">
        <f t="shared" si="73"/>
        <v>0</v>
      </c>
      <c r="CH119" s="32">
        <f t="shared" si="74"/>
        <v>0</v>
      </c>
      <c r="CI119" s="32">
        <f t="shared" si="75"/>
        <v>0</v>
      </c>
      <c r="CJ119" s="13"/>
      <c r="CK119" s="13"/>
      <c r="CL119" s="13"/>
    </row>
    <row r="120" spans="1:120" ht="16.149999999999999" customHeight="1" x14ac:dyDescent="0.2">
      <c r="A120" s="928" t="s">
        <v>138</v>
      </c>
      <c r="B120" s="929"/>
      <c r="C120" s="930"/>
      <c r="D120" s="282">
        <f t="shared" si="68"/>
        <v>0</v>
      </c>
      <c r="E120" s="279"/>
      <c r="F120" s="280"/>
      <c r="G120" s="22"/>
      <c r="H120" s="22"/>
      <c r="I120" s="22"/>
      <c r="J120" s="22"/>
      <c r="K120" s="22"/>
      <c r="L120" s="22"/>
      <c r="M120" s="22"/>
      <c r="N120" s="281"/>
      <c r="O120" s="23"/>
      <c r="P120" s="23"/>
      <c r="Q120" s="28"/>
      <c r="R120" s="28"/>
      <c r="S120" s="225" t="str">
        <f t="shared" si="71"/>
        <v/>
      </c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8"/>
      <c r="AF120" s="8"/>
      <c r="BV120" s="3"/>
      <c r="BW120" s="3"/>
      <c r="CA120" s="31" t="str">
        <f t="shared" si="69"/>
        <v/>
      </c>
      <c r="CB120" s="31" t="str">
        <f t="shared" si="70"/>
        <v/>
      </c>
      <c r="CC120" s="31" t="str">
        <f t="shared" si="72"/>
        <v/>
      </c>
      <c r="CG120" s="32">
        <f t="shared" si="73"/>
        <v>0</v>
      </c>
      <c r="CH120" s="32">
        <f t="shared" si="74"/>
        <v>0</v>
      </c>
      <c r="CI120" s="32">
        <f t="shared" si="75"/>
        <v>0</v>
      </c>
      <c r="CJ120" s="13"/>
      <c r="CK120" s="13"/>
      <c r="CL120" s="13"/>
    </row>
    <row r="121" spans="1:120" ht="16.149999999999999" customHeight="1" x14ac:dyDescent="0.2">
      <c r="A121" s="882" t="s">
        <v>139</v>
      </c>
      <c r="B121" s="883"/>
      <c r="C121" s="884"/>
      <c r="D121" s="247">
        <f t="shared" si="68"/>
        <v>0</v>
      </c>
      <c r="E121" s="283"/>
      <c r="F121" s="280"/>
      <c r="G121" s="33"/>
      <c r="H121" s="33"/>
      <c r="I121" s="33"/>
      <c r="J121" s="33"/>
      <c r="K121" s="33"/>
      <c r="L121" s="33"/>
      <c r="M121" s="33"/>
      <c r="N121" s="284"/>
      <c r="O121" s="34"/>
      <c r="P121" s="34"/>
      <c r="Q121" s="38"/>
      <c r="R121" s="285"/>
      <c r="S121" s="225" t="str">
        <f t="shared" si="71"/>
        <v/>
      </c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8"/>
      <c r="AF121" s="8"/>
      <c r="BV121" s="3"/>
      <c r="BW121" s="3"/>
      <c r="CA121" s="31" t="str">
        <f t="shared" si="69"/>
        <v/>
      </c>
      <c r="CB121" s="31" t="str">
        <f t="shared" si="70"/>
        <v/>
      </c>
      <c r="CC121" s="31" t="str">
        <f>IF(AND(D121&lt;&gt;0,O121=""),"* Recuerde que las Embarazadas deben ser incluídas en el ingreso por rango Etario (Digite CEROS si no tiene). ",IF(F121&lt;O121,"* Las Embarazadas NO DEBEN ser mayor al total de Mujeres. ",""))</f>
        <v/>
      </c>
      <c r="CG121" s="32">
        <f t="shared" si="73"/>
        <v>0</v>
      </c>
      <c r="CH121" s="32">
        <f t="shared" si="74"/>
        <v>0</v>
      </c>
      <c r="CI121" s="32">
        <f t="shared" si="75"/>
        <v>0</v>
      </c>
      <c r="CJ121" s="13"/>
      <c r="CK121" s="13"/>
      <c r="CL121" s="13"/>
    </row>
    <row r="122" spans="1:120" ht="16.149999999999999" customHeight="1" x14ac:dyDescent="0.2">
      <c r="A122" s="862" t="s">
        <v>4</v>
      </c>
      <c r="B122" s="900"/>
      <c r="C122" s="970"/>
      <c r="D122" s="263">
        <f t="shared" ref="D122:R122" si="76">SUM(D116:D121)</f>
        <v>0</v>
      </c>
      <c r="E122" s="263">
        <f t="shared" si="76"/>
        <v>0</v>
      </c>
      <c r="F122" s="272">
        <f t="shared" si="76"/>
        <v>0</v>
      </c>
      <c r="G122" s="266">
        <f t="shared" si="76"/>
        <v>0</v>
      </c>
      <c r="H122" s="266">
        <f t="shared" si="76"/>
        <v>0</v>
      </c>
      <c r="I122" s="266">
        <f t="shared" si="76"/>
        <v>0</v>
      </c>
      <c r="J122" s="266">
        <f t="shared" si="76"/>
        <v>0</v>
      </c>
      <c r="K122" s="266">
        <f t="shared" si="76"/>
        <v>0</v>
      </c>
      <c r="L122" s="266">
        <f t="shared" si="76"/>
        <v>0</v>
      </c>
      <c r="M122" s="266">
        <f t="shared" si="76"/>
        <v>0</v>
      </c>
      <c r="N122" s="286">
        <f t="shared" si="76"/>
        <v>0</v>
      </c>
      <c r="O122" s="270">
        <f t="shared" si="76"/>
        <v>0</v>
      </c>
      <c r="P122" s="272">
        <f t="shared" si="76"/>
        <v>0</v>
      </c>
      <c r="Q122" s="265">
        <f t="shared" si="76"/>
        <v>0</v>
      </c>
      <c r="R122" s="287">
        <f t="shared" si="76"/>
        <v>0</v>
      </c>
      <c r="S122" s="8" t="s">
        <v>131</v>
      </c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BV122" s="3"/>
      <c r="BW122" s="3"/>
      <c r="CG122" s="13"/>
      <c r="CH122" s="13"/>
      <c r="CI122" s="13"/>
      <c r="CJ122" s="13"/>
      <c r="CK122" s="13"/>
      <c r="CL122" s="13"/>
    </row>
    <row r="123" spans="1:120" ht="31.9" customHeight="1" x14ac:dyDescent="0.2">
      <c r="A123" s="220" t="s">
        <v>140</v>
      </c>
      <c r="B123" s="123"/>
      <c r="C123" s="123"/>
      <c r="D123" s="123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30"/>
      <c r="R123" s="49"/>
      <c r="S123" s="8"/>
      <c r="T123" s="8"/>
      <c r="U123" s="8"/>
      <c r="V123" s="8"/>
      <c r="W123" s="8"/>
      <c r="X123" s="288"/>
      <c r="Y123" s="8"/>
      <c r="Z123" s="8"/>
      <c r="AA123" s="8"/>
      <c r="AB123" s="8"/>
      <c r="AC123" s="8"/>
      <c r="AD123" s="8"/>
      <c r="AE123" s="8"/>
      <c r="AF123" s="8"/>
      <c r="BV123" s="3"/>
      <c r="BW123" s="3"/>
      <c r="CG123" s="13"/>
      <c r="CH123" s="13"/>
      <c r="CI123" s="13"/>
      <c r="CJ123" s="13"/>
      <c r="CK123" s="13"/>
      <c r="CL123" s="13"/>
    </row>
    <row r="124" spans="1:120" ht="16.149999999999999" customHeight="1" x14ac:dyDescent="0.2">
      <c r="A124" s="885" t="s">
        <v>141</v>
      </c>
      <c r="B124" s="886"/>
      <c r="C124" s="887"/>
      <c r="D124" s="894" t="s">
        <v>4</v>
      </c>
      <c r="E124" s="895"/>
      <c r="F124" s="896"/>
      <c r="G124" s="862" t="s">
        <v>56</v>
      </c>
      <c r="H124" s="900"/>
      <c r="I124" s="900"/>
      <c r="J124" s="900"/>
      <c r="K124" s="900"/>
      <c r="L124" s="900"/>
      <c r="M124" s="900"/>
      <c r="N124" s="901"/>
      <c r="O124" s="896" t="s">
        <v>34</v>
      </c>
      <c r="P124" s="955" t="s">
        <v>8</v>
      </c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BX124" s="3"/>
      <c r="BY124" s="3"/>
      <c r="CG124" s="13"/>
      <c r="CH124" s="13"/>
      <c r="CI124" s="13"/>
      <c r="CJ124" s="13"/>
      <c r="CK124" s="13"/>
      <c r="CL124" s="13"/>
      <c r="DO124" s="3"/>
      <c r="DP124" s="3"/>
    </row>
    <row r="125" spans="1:120" ht="16.149999999999999" customHeight="1" x14ac:dyDescent="0.2">
      <c r="A125" s="888"/>
      <c r="B125" s="889"/>
      <c r="C125" s="890"/>
      <c r="D125" s="980"/>
      <c r="E125" s="981"/>
      <c r="F125" s="902"/>
      <c r="G125" s="982" t="s">
        <v>235</v>
      </c>
      <c r="H125" s="983"/>
      <c r="I125" s="982" t="s">
        <v>20</v>
      </c>
      <c r="J125" s="983"/>
      <c r="K125" s="982" t="s">
        <v>21</v>
      </c>
      <c r="L125" s="983"/>
      <c r="M125" s="982" t="s">
        <v>22</v>
      </c>
      <c r="N125" s="984"/>
      <c r="O125" s="902"/>
      <c r="P125" s="95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BX125" s="3"/>
      <c r="BY125" s="3"/>
      <c r="CG125" s="13"/>
      <c r="CH125" s="13"/>
      <c r="CI125" s="13"/>
      <c r="CJ125" s="13"/>
      <c r="CK125" s="13"/>
      <c r="CL125" s="13"/>
      <c r="DO125" s="3"/>
      <c r="DP125" s="3"/>
    </row>
    <row r="126" spans="1:120" ht="16.149999999999999" customHeight="1" x14ac:dyDescent="0.2">
      <c r="A126" s="891"/>
      <c r="B126" s="1084"/>
      <c r="C126" s="1085"/>
      <c r="D126" s="223" t="s">
        <v>23</v>
      </c>
      <c r="E126" s="642" t="s">
        <v>24</v>
      </c>
      <c r="F126" s="175" t="s">
        <v>25</v>
      </c>
      <c r="G126" s="50" t="s">
        <v>24</v>
      </c>
      <c r="H126" s="643" t="s">
        <v>25</v>
      </c>
      <c r="I126" s="50" t="s">
        <v>24</v>
      </c>
      <c r="J126" s="643" t="s">
        <v>25</v>
      </c>
      <c r="K126" s="638" t="s">
        <v>24</v>
      </c>
      <c r="L126" s="643" t="s">
        <v>25</v>
      </c>
      <c r="M126" s="638" t="s">
        <v>24</v>
      </c>
      <c r="N126" s="640" t="s">
        <v>25</v>
      </c>
      <c r="O126" s="1081"/>
      <c r="P126" s="1079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BX126" s="3"/>
      <c r="BY126" s="3"/>
      <c r="CG126" s="13"/>
      <c r="CH126" s="13"/>
      <c r="CI126" s="13"/>
      <c r="CJ126" s="13"/>
      <c r="CK126" s="13"/>
      <c r="CL126" s="13"/>
      <c r="DO126" s="3"/>
      <c r="DP126" s="3"/>
    </row>
    <row r="127" spans="1:120" ht="16.149999999999999" customHeight="1" x14ac:dyDescent="0.2">
      <c r="A127" s="859" t="s">
        <v>142</v>
      </c>
      <c r="B127" s="988" t="s">
        <v>143</v>
      </c>
      <c r="C127" s="989"/>
      <c r="D127" s="290">
        <f>SUM(E127+F127)</f>
        <v>0</v>
      </c>
      <c r="E127" s="291"/>
      <c r="F127" s="292">
        <f>SUM(+L127+N127)</f>
        <v>0</v>
      </c>
      <c r="G127" s="293"/>
      <c r="H127" s="294"/>
      <c r="I127" s="293"/>
      <c r="J127" s="294"/>
      <c r="K127" s="295"/>
      <c r="L127" s="62"/>
      <c r="M127" s="295"/>
      <c r="N127" s="64"/>
      <c r="O127" s="62"/>
      <c r="P127" s="296"/>
      <c r="Q127" s="225" t="str">
        <f>CA127</f>
        <v/>
      </c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8"/>
      <c r="AD127" s="8"/>
      <c r="BX127" s="3"/>
      <c r="BY127" s="3"/>
      <c r="CA127" s="31" t="str">
        <f>IF(CG127=1,"* El número de actividades en usuarios en situacion de discapacidad NO DEBE ser mayor al total. ","")</f>
        <v/>
      </c>
      <c r="CG127" s="32">
        <f>IF(F127&lt;P127,1,0)</f>
        <v>0</v>
      </c>
      <c r="CH127" s="13"/>
      <c r="CI127" s="13"/>
      <c r="CJ127" s="13"/>
      <c r="CK127" s="13"/>
      <c r="CL127" s="13"/>
      <c r="DO127" s="3"/>
      <c r="DP127" s="3"/>
    </row>
    <row r="128" spans="1:120" ht="16.149999999999999" customHeight="1" x14ac:dyDescent="0.2">
      <c r="A128" s="860"/>
      <c r="B128" s="928" t="s">
        <v>80</v>
      </c>
      <c r="C128" s="930"/>
      <c r="D128" s="250">
        <f>SUM(E128+F128)</f>
        <v>0</v>
      </c>
      <c r="E128" s="297"/>
      <c r="F128" s="298">
        <f>SUM(+L128+N128)</f>
        <v>0</v>
      </c>
      <c r="G128" s="75"/>
      <c r="H128" s="299"/>
      <c r="I128" s="75"/>
      <c r="J128" s="299"/>
      <c r="K128" s="300"/>
      <c r="L128" s="23"/>
      <c r="M128" s="300"/>
      <c r="N128" s="73"/>
      <c r="O128" s="23"/>
      <c r="P128" s="25"/>
      <c r="Q128" s="225" t="str">
        <f>CA128</f>
        <v/>
      </c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8"/>
      <c r="AD128" s="8"/>
      <c r="BX128" s="3"/>
      <c r="BY128" s="3"/>
      <c r="CA128" s="31" t="str">
        <f t="shared" ref="CA128:CA155" si="77">IF(CG128=1,"* El número de actividades en usuarios en situacion de discapacidad NO DEBE ser mayor al total. ","")</f>
        <v/>
      </c>
      <c r="CG128" s="32">
        <f>IF(F128&lt;P128,1,0)</f>
        <v>0</v>
      </c>
      <c r="CH128" s="13"/>
      <c r="CI128" s="13"/>
      <c r="CJ128" s="13"/>
      <c r="CK128" s="13"/>
      <c r="CL128" s="13"/>
      <c r="DO128" s="3"/>
      <c r="DP128" s="3"/>
    </row>
    <row r="129" spans="1:120" ht="16.149999999999999" customHeight="1" x14ac:dyDescent="0.2">
      <c r="A129" s="860"/>
      <c r="B129" s="990" t="s">
        <v>124</v>
      </c>
      <c r="C129" s="991"/>
      <c r="D129" s="301">
        <f>SUM(E129+F129)</f>
        <v>0</v>
      </c>
      <c r="E129" s="302"/>
      <c r="F129" s="303">
        <f>SUM(+L129+N129)</f>
        <v>0</v>
      </c>
      <c r="G129" s="304"/>
      <c r="H129" s="305"/>
      <c r="I129" s="304"/>
      <c r="J129" s="305"/>
      <c r="K129" s="306"/>
      <c r="L129" s="581"/>
      <c r="M129" s="306"/>
      <c r="N129" s="308"/>
      <c r="O129" s="581"/>
      <c r="P129" s="309"/>
      <c r="Q129" s="225" t="str">
        <f>CA129</f>
        <v/>
      </c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8"/>
      <c r="AD129" s="8"/>
      <c r="BX129" s="3"/>
      <c r="BY129" s="3"/>
      <c r="CA129" s="31" t="str">
        <f t="shared" si="77"/>
        <v/>
      </c>
      <c r="CG129" s="32">
        <f>IF(F129&lt;P129,1,0)</f>
        <v>0</v>
      </c>
      <c r="CH129" s="13"/>
      <c r="CI129" s="13"/>
      <c r="CJ129" s="13"/>
      <c r="CK129" s="13"/>
      <c r="CL129" s="13"/>
      <c r="DO129" s="3"/>
      <c r="DP129" s="3"/>
    </row>
    <row r="130" spans="1:120" ht="16.149999999999999" customHeight="1" x14ac:dyDescent="0.2">
      <c r="A130" s="860"/>
      <c r="B130" s="859" t="s">
        <v>144</v>
      </c>
      <c r="C130" s="310" t="s">
        <v>4</v>
      </c>
      <c r="D130" s="301">
        <f>SUM(E130+F130)</f>
        <v>0</v>
      </c>
      <c r="E130" s="302"/>
      <c r="F130" s="303">
        <f>SUM(F131:F136)</f>
        <v>0</v>
      </c>
      <c r="G130" s="172"/>
      <c r="H130" s="312"/>
      <c r="I130" s="172"/>
      <c r="J130" s="312"/>
      <c r="K130" s="313"/>
      <c r="L130" s="120">
        <f>SUM(L131:L136)</f>
        <v>0</v>
      </c>
      <c r="M130" s="313"/>
      <c r="N130" s="314">
        <f>SUM(N131:N136)</f>
        <v>0</v>
      </c>
      <c r="O130" s="120">
        <f>SUM(O131:O136)</f>
        <v>0</v>
      </c>
      <c r="P130" s="315">
        <f>SUM(P131:P136)</f>
        <v>0</v>
      </c>
      <c r="Q130" s="225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BX130" s="3"/>
      <c r="BY130" s="3"/>
      <c r="CA130" s="31"/>
      <c r="CG130" s="32"/>
      <c r="CH130" s="13"/>
      <c r="CI130" s="13"/>
      <c r="CJ130" s="13"/>
      <c r="CK130" s="13"/>
      <c r="CL130" s="13"/>
      <c r="DO130" s="3"/>
      <c r="DP130" s="3"/>
    </row>
    <row r="131" spans="1:120" ht="16.149999999999999" customHeight="1" x14ac:dyDescent="0.2">
      <c r="A131" s="860"/>
      <c r="B131" s="860"/>
      <c r="C131" s="316" t="s">
        <v>145</v>
      </c>
      <c r="D131" s="336">
        <f>SUM(E131+F131)</f>
        <v>0</v>
      </c>
      <c r="E131" s="291"/>
      <c r="F131" s="292">
        <f>SUM(J131+L131+N131)</f>
        <v>0</v>
      </c>
      <c r="G131" s="75"/>
      <c r="H131" s="299"/>
      <c r="I131" s="75"/>
      <c r="J131" s="299"/>
      <c r="K131" s="300"/>
      <c r="L131" s="23"/>
      <c r="M131" s="300"/>
      <c r="N131" s="73"/>
      <c r="O131" s="23"/>
      <c r="P131" s="25"/>
      <c r="Q131" s="225" t="str">
        <f t="shared" ref="Q131:Q155" si="78">CA131</f>
        <v/>
      </c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8"/>
      <c r="AD131" s="8"/>
      <c r="BX131" s="3"/>
      <c r="BY131" s="3"/>
      <c r="CA131" s="31" t="str">
        <f t="shared" si="77"/>
        <v/>
      </c>
      <c r="CG131" s="32">
        <f t="shared" ref="CG131:CG136" si="79">IF(F131&lt;P131,1,0)</f>
        <v>0</v>
      </c>
      <c r="CH131" s="13"/>
      <c r="CI131" s="13"/>
      <c r="CJ131" s="13"/>
      <c r="CK131" s="13"/>
      <c r="CL131" s="13"/>
      <c r="DO131" s="3"/>
      <c r="DP131" s="3"/>
    </row>
    <row r="132" spans="1:120" ht="16.149999999999999" customHeight="1" x14ac:dyDescent="0.2">
      <c r="A132" s="860"/>
      <c r="B132" s="860"/>
      <c r="C132" s="318" t="s">
        <v>146</v>
      </c>
      <c r="D132" s="336">
        <f t="shared" ref="D132:D140" si="80">SUM(E132+F132)</f>
        <v>0</v>
      </c>
      <c r="E132" s="297"/>
      <c r="F132" s="298">
        <f>SUM(J132+L132+N132)</f>
        <v>0</v>
      </c>
      <c r="G132" s="98"/>
      <c r="H132" s="149"/>
      <c r="I132" s="98"/>
      <c r="J132" s="149"/>
      <c r="K132" s="300"/>
      <c r="L132" s="23"/>
      <c r="M132" s="300"/>
      <c r="N132" s="73"/>
      <c r="O132" s="23"/>
      <c r="P132" s="25"/>
      <c r="Q132" s="225" t="str">
        <f t="shared" si="78"/>
        <v/>
      </c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8"/>
      <c r="AD132" s="8"/>
      <c r="BX132" s="3"/>
      <c r="BY132" s="3"/>
      <c r="CA132" s="31" t="str">
        <f t="shared" si="77"/>
        <v/>
      </c>
      <c r="CG132" s="32">
        <f t="shared" si="79"/>
        <v>0</v>
      </c>
      <c r="CH132" s="13"/>
      <c r="CI132" s="13"/>
      <c r="CJ132" s="13"/>
      <c r="CK132" s="13"/>
      <c r="CL132" s="13"/>
      <c r="DO132" s="3"/>
      <c r="DP132" s="3"/>
    </row>
    <row r="133" spans="1:120" ht="16.149999999999999" customHeight="1" x14ac:dyDescent="0.2">
      <c r="A133" s="860"/>
      <c r="B133" s="860"/>
      <c r="C133" s="320" t="s">
        <v>147</v>
      </c>
      <c r="D133" s="336">
        <f t="shared" si="80"/>
        <v>0</v>
      </c>
      <c r="E133" s="297"/>
      <c r="F133" s="298">
        <f>+L133+N133</f>
        <v>0</v>
      </c>
      <c r="G133" s="75"/>
      <c r="H133" s="299"/>
      <c r="I133" s="75"/>
      <c r="J133" s="299"/>
      <c r="K133" s="300"/>
      <c r="L133" s="23"/>
      <c r="M133" s="300"/>
      <c r="N133" s="73"/>
      <c r="O133" s="23"/>
      <c r="P133" s="25"/>
      <c r="Q133" s="225" t="str">
        <f t="shared" si="78"/>
        <v/>
      </c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8"/>
      <c r="AD133" s="8"/>
      <c r="BX133" s="3"/>
      <c r="BY133" s="3"/>
      <c r="CA133" s="31" t="str">
        <f t="shared" si="77"/>
        <v/>
      </c>
      <c r="CG133" s="32">
        <f t="shared" si="79"/>
        <v>0</v>
      </c>
      <c r="CH133" s="13"/>
      <c r="CI133" s="13"/>
      <c r="CJ133" s="13"/>
      <c r="CK133" s="13"/>
      <c r="CL133" s="13"/>
      <c r="DO133" s="3"/>
      <c r="DP133" s="3"/>
    </row>
    <row r="134" spans="1:120" ht="16.149999999999999" customHeight="1" x14ac:dyDescent="0.2">
      <c r="A134" s="860"/>
      <c r="B134" s="860"/>
      <c r="C134" s="316" t="s">
        <v>148</v>
      </c>
      <c r="D134" s="336">
        <f t="shared" si="80"/>
        <v>0</v>
      </c>
      <c r="E134" s="297"/>
      <c r="F134" s="298">
        <f>SUM(J134+L134+N134)</f>
        <v>0</v>
      </c>
      <c r="G134" s="75"/>
      <c r="H134" s="299"/>
      <c r="I134" s="75"/>
      <c r="J134" s="299"/>
      <c r="K134" s="300"/>
      <c r="L134" s="23"/>
      <c r="M134" s="300"/>
      <c r="N134" s="73"/>
      <c r="O134" s="23"/>
      <c r="P134" s="25"/>
      <c r="Q134" s="225" t="str">
        <f t="shared" si="78"/>
        <v/>
      </c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8"/>
      <c r="AD134" s="8"/>
      <c r="BX134" s="3"/>
      <c r="BY134" s="3"/>
      <c r="CA134" s="31" t="str">
        <f t="shared" si="77"/>
        <v/>
      </c>
      <c r="CG134" s="32">
        <f t="shared" si="79"/>
        <v>0</v>
      </c>
      <c r="CH134" s="13"/>
      <c r="CI134" s="13"/>
      <c r="CJ134" s="13"/>
      <c r="CK134" s="13"/>
      <c r="CL134" s="13"/>
      <c r="DO134" s="3"/>
      <c r="DP134" s="3"/>
    </row>
    <row r="135" spans="1:120" ht="16.149999999999999" customHeight="1" x14ac:dyDescent="0.2">
      <c r="A135" s="860"/>
      <c r="B135" s="860"/>
      <c r="C135" s="318" t="s">
        <v>149</v>
      </c>
      <c r="D135" s="336">
        <f t="shared" si="80"/>
        <v>0</v>
      </c>
      <c r="E135" s="297"/>
      <c r="F135" s="298">
        <f>SUM(J135+L135+N135)</f>
        <v>0</v>
      </c>
      <c r="G135" s="98"/>
      <c r="H135" s="149"/>
      <c r="I135" s="98"/>
      <c r="J135" s="149"/>
      <c r="K135" s="300"/>
      <c r="L135" s="23"/>
      <c r="M135" s="300"/>
      <c r="N135" s="73"/>
      <c r="O135" s="321"/>
      <c r="P135" s="25"/>
      <c r="Q135" s="225" t="str">
        <f t="shared" si="78"/>
        <v/>
      </c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8"/>
      <c r="AD135" s="8"/>
      <c r="BX135" s="3"/>
      <c r="BY135" s="3"/>
      <c r="CA135" s="31" t="str">
        <f t="shared" si="77"/>
        <v/>
      </c>
      <c r="CG135" s="32">
        <f t="shared" si="79"/>
        <v>0</v>
      </c>
      <c r="CH135" s="13"/>
      <c r="CI135" s="13"/>
      <c r="CJ135" s="13"/>
      <c r="CK135" s="13"/>
      <c r="CL135" s="13"/>
      <c r="DO135" s="3"/>
      <c r="DP135" s="3"/>
    </row>
    <row r="136" spans="1:120" ht="16.149999999999999" customHeight="1" x14ac:dyDescent="0.2">
      <c r="A136" s="861"/>
      <c r="B136" s="861"/>
      <c r="C136" s="316" t="s">
        <v>150</v>
      </c>
      <c r="D136" s="301">
        <f t="shared" si="80"/>
        <v>0</v>
      </c>
      <c r="E136" s="323"/>
      <c r="F136" s="324">
        <f>SUM(J136+L136+N136)</f>
        <v>0</v>
      </c>
      <c r="G136" s="75"/>
      <c r="H136" s="325"/>
      <c r="I136" s="75"/>
      <c r="J136" s="325"/>
      <c r="K136" s="306"/>
      <c r="L136" s="114"/>
      <c r="M136" s="306"/>
      <c r="N136" s="117"/>
      <c r="O136" s="114"/>
      <c r="P136" s="326"/>
      <c r="Q136" s="225" t="str">
        <f t="shared" si="78"/>
        <v/>
      </c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8"/>
      <c r="AD136" s="8"/>
      <c r="BX136" s="3"/>
      <c r="BY136" s="3"/>
      <c r="CA136" s="31" t="str">
        <f t="shared" si="77"/>
        <v/>
      </c>
      <c r="CG136" s="32">
        <f t="shared" si="79"/>
        <v>0</v>
      </c>
      <c r="CH136" s="13"/>
      <c r="CI136" s="13"/>
      <c r="CJ136" s="13"/>
      <c r="CK136" s="13"/>
      <c r="CL136" s="13"/>
      <c r="DO136" s="3"/>
      <c r="DP136" s="3"/>
    </row>
    <row r="137" spans="1:120" ht="16.149999999999999" customHeight="1" x14ac:dyDescent="0.2">
      <c r="A137" s="859" t="s">
        <v>151</v>
      </c>
      <c r="B137" s="859" t="s">
        <v>152</v>
      </c>
      <c r="C137" s="327" t="s">
        <v>80</v>
      </c>
      <c r="D137" s="336">
        <f>SUM(E137+F137)</f>
        <v>0</v>
      </c>
      <c r="E137" s="290">
        <f>+K137+M137</f>
        <v>0</v>
      </c>
      <c r="F137" s="291"/>
      <c r="G137" s="293"/>
      <c r="H137" s="294"/>
      <c r="I137" s="293"/>
      <c r="J137" s="294"/>
      <c r="K137" s="24"/>
      <c r="L137" s="329"/>
      <c r="M137" s="24"/>
      <c r="N137" s="330"/>
      <c r="O137" s="62"/>
      <c r="P137" s="62"/>
      <c r="Q137" s="225" t="str">
        <f>CA137</f>
        <v/>
      </c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8"/>
      <c r="AD137" s="8"/>
      <c r="BX137" s="3"/>
      <c r="BY137" s="3"/>
      <c r="CA137" s="31" t="str">
        <f t="shared" si="77"/>
        <v/>
      </c>
      <c r="CG137" s="32">
        <f>IF(E137&lt;P137,1,0)</f>
        <v>0</v>
      </c>
      <c r="CH137" s="13"/>
      <c r="CI137" s="13"/>
      <c r="CJ137" s="13"/>
      <c r="CK137" s="13"/>
      <c r="CL137" s="13"/>
      <c r="DO137" s="3"/>
      <c r="DP137" s="3"/>
    </row>
    <row r="138" spans="1:120" ht="16.149999999999999" customHeight="1" x14ac:dyDescent="0.2">
      <c r="A138" s="860"/>
      <c r="B138" s="860"/>
      <c r="C138" s="318" t="s">
        <v>153</v>
      </c>
      <c r="D138" s="336">
        <f t="shared" si="80"/>
        <v>0</v>
      </c>
      <c r="E138" s="250">
        <f>+K138+M138</f>
        <v>0</v>
      </c>
      <c r="F138" s="297"/>
      <c r="G138" s="98"/>
      <c r="H138" s="149"/>
      <c r="I138" s="98"/>
      <c r="J138" s="149"/>
      <c r="K138" s="22"/>
      <c r="L138" s="332"/>
      <c r="M138" s="22"/>
      <c r="N138" s="333"/>
      <c r="O138" s="34"/>
      <c r="P138" s="23"/>
      <c r="Q138" s="225" t="str">
        <f t="shared" si="78"/>
        <v/>
      </c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BX138" s="3"/>
      <c r="BY138" s="3"/>
      <c r="CA138" s="31" t="str">
        <f t="shared" si="77"/>
        <v/>
      </c>
      <c r="CG138" s="32">
        <f>IF(E138&lt;P138,1,0)</f>
        <v>0</v>
      </c>
      <c r="CH138" s="13"/>
      <c r="CI138" s="13"/>
      <c r="CJ138" s="13"/>
      <c r="CK138" s="13"/>
      <c r="CL138" s="13"/>
      <c r="DO138" s="3"/>
      <c r="DP138" s="3"/>
    </row>
    <row r="139" spans="1:120" ht="16.149999999999999" customHeight="1" x14ac:dyDescent="0.2">
      <c r="A139" s="860"/>
      <c r="B139" s="860"/>
      <c r="C139" s="334" t="s">
        <v>154</v>
      </c>
      <c r="D139" s="336">
        <f t="shared" si="80"/>
        <v>0</v>
      </c>
      <c r="E139" s="336">
        <f>SUM(K139+M139)</f>
        <v>0</v>
      </c>
      <c r="F139" s="337"/>
      <c r="G139" s="98"/>
      <c r="H139" s="149"/>
      <c r="I139" s="98"/>
      <c r="J139" s="149"/>
      <c r="K139" s="22"/>
      <c r="L139" s="332"/>
      <c r="M139" s="22"/>
      <c r="N139" s="333"/>
      <c r="O139" s="34"/>
      <c r="P139" s="23"/>
      <c r="Q139" s="225" t="str">
        <f t="shared" si="78"/>
        <v/>
      </c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8"/>
      <c r="AD139" s="8"/>
      <c r="BX139" s="3"/>
      <c r="BY139" s="3"/>
      <c r="CA139" s="31" t="str">
        <f t="shared" si="77"/>
        <v/>
      </c>
      <c r="CG139" s="32">
        <f>IF(E139&lt;P139,1,0)</f>
        <v>0</v>
      </c>
      <c r="CH139" s="13"/>
      <c r="CI139" s="13"/>
      <c r="CJ139" s="13"/>
      <c r="CK139" s="13"/>
      <c r="CL139" s="13"/>
      <c r="DO139" s="3"/>
      <c r="DP139" s="3"/>
    </row>
    <row r="140" spans="1:120" ht="16.149999999999999" customHeight="1" x14ac:dyDescent="0.2">
      <c r="A140" s="861"/>
      <c r="B140" s="860"/>
      <c r="C140" s="334" t="s">
        <v>155</v>
      </c>
      <c r="D140" s="301">
        <f t="shared" si="80"/>
        <v>0</v>
      </c>
      <c r="E140" s="301">
        <f>SUM(K140+M140)</f>
        <v>0</v>
      </c>
      <c r="F140" s="339"/>
      <c r="G140" s="304"/>
      <c r="H140" s="305"/>
      <c r="I140" s="304"/>
      <c r="J140" s="305"/>
      <c r="K140" s="115"/>
      <c r="L140" s="340"/>
      <c r="M140" s="115"/>
      <c r="N140" s="341"/>
      <c r="O140" s="43"/>
      <c r="P140" s="581"/>
      <c r="Q140" s="225" t="str">
        <f t="shared" si="78"/>
        <v/>
      </c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8"/>
      <c r="AD140" s="8"/>
      <c r="BX140" s="3"/>
      <c r="BY140" s="3"/>
      <c r="CA140" s="31" t="str">
        <f t="shared" si="77"/>
        <v/>
      </c>
      <c r="CG140" s="32">
        <f>IF(E140&lt;P140,1,0)</f>
        <v>0</v>
      </c>
      <c r="CH140" s="13"/>
      <c r="CI140" s="13"/>
      <c r="CJ140" s="13"/>
      <c r="CK140" s="13"/>
      <c r="CL140" s="13"/>
      <c r="DO140" s="3"/>
      <c r="DP140" s="3"/>
    </row>
    <row r="141" spans="1:120" ht="39" customHeight="1" x14ac:dyDescent="0.2">
      <c r="A141" s="686" t="s">
        <v>156</v>
      </c>
      <c r="B141" s="686" t="s">
        <v>157</v>
      </c>
      <c r="C141" s="687" t="s">
        <v>158</v>
      </c>
      <c r="D141" s="344">
        <f>SUM(E141:F141)</f>
        <v>0</v>
      </c>
      <c r="E141" s="344">
        <f>+I141+K141+M141</f>
        <v>0</v>
      </c>
      <c r="F141" s="345">
        <f>+J141+L141+N141</f>
        <v>0</v>
      </c>
      <c r="G141" s="115"/>
      <c r="H141" s="581"/>
      <c r="I141" s="115"/>
      <c r="J141" s="581"/>
      <c r="K141" s="115"/>
      <c r="L141" s="580"/>
      <c r="M141" s="115"/>
      <c r="N141" s="347"/>
      <c r="O141" s="581"/>
      <c r="P141" s="581"/>
      <c r="Q141" s="225" t="str">
        <f t="shared" si="78"/>
        <v/>
      </c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8"/>
      <c r="AD141" s="8"/>
      <c r="BX141" s="3"/>
      <c r="BY141" s="3"/>
      <c r="CA141" s="31" t="str">
        <f t="shared" si="77"/>
        <v/>
      </c>
      <c r="CG141" s="32">
        <f t="shared" ref="CG141:CG155" si="81">IF(D141&lt;P141,1,0)</f>
        <v>0</v>
      </c>
      <c r="CH141" s="13"/>
      <c r="CI141" s="13"/>
      <c r="CJ141" s="13"/>
      <c r="CK141" s="13"/>
      <c r="CL141" s="13"/>
      <c r="DO141" s="3"/>
      <c r="DP141" s="3"/>
    </row>
    <row r="142" spans="1:120" ht="16.149999999999999" customHeight="1" x14ac:dyDescent="0.2">
      <c r="A142" s="977" t="s">
        <v>159</v>
      </c>
      <c r="B142" s="859" t="s">
        <v>160</v>
      </c>
      <c r="C142" s="348" t="s">
        <v>161</v>
      </c>
      <c r="D142" s="336">
        <f t="shared" ref="D142:D153" si="82">SUM(E142+F142)</f>
        <v>0</v>
      </c>
      <c r="E142" s="336">
        <f t="shared" ref="E142:F145" si="83">SUM(I142+K142+M142)</f>
        <v>0</v>
      </c>
      <c r="F142" s="349">
        <f t="shared" si="83"/>
        <v>0</v>
      </c>
      <c r="G142" s="300"/>
      <c r="H142" s="688"/>
      <c r="I142" s="22"/>
      <c r="J142" s="23"/>
      <c r="K142" s="22"/>
      <c r="L142" s="23"/>
      <c r="M142" s="22"/>
      <c r="N142" s="27"/>
      <c r="O142" s="23"/>
      <c r="P142" s="25"/>
      <c r="Q142" s="225" t="str">
        <f t="shared" si="78"/>
        <v/>
      </c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8"/>
      <c r="AD142" s="8"/>
      <c r="BX142" s="3"/>
      <c r="BY142" s="3"/>
      <c r="CA142" s="31" t="str">
        <f t="shared" si="77"/>
        <v/>
      </c>
      <c r="CG142" s="32">
        <f t="shared" si="81"/>
        <v>0</v>
      </c>
      <c r="CH142" s="13"/>
      <c r="CI142" s="13"/>
      <c r="CJ142" s="13"/>
      <c r="CK142" s="13"/>
      <c r="CL142" s="13"/>
      <c r="DO142" s="3"/>
      <c r="DP142" s="3"/>
    </row>
    <row r="143" spans="1:120" ht="16.149999999999999" customHeight="1" x14ac:dyDescent="0.2">
      <c r="A143" s="978"/>
      <c r="B143" s="860"/>
      <c r="C143" s="350" t="s">
        <v>162</v>
      </c>
      <c r="D143" s="301">
        <f t="shared" si="82"/>
        <v>0</v>
      </c>
      <c r="E143" s="301">
        <f t="shared" si="83"/>
        <v>0</v>
      </c>
      <c r="F143" s="303">
        <f t="shared" si="83"/>
        <v>0</v>
      </c>
      <c r="G143" s="689"/>
      <c r="H143" s="690"/>
      <c r="I143" s="42"/>
      <c r="J143" s="581"/>
      <c r="K143" s="115"/>
      <c r="L143" s="309"/>
      <c r="M143" s="115"/>
      <c r="N143" s="347"/>
      <c r="O143" s="581"/>
      <c r="P143" s="309"/>
      <c r="Q143" s="225" t="str">
        <f t="shared" si="78"/>
        <v/>
      </c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8"/>
      <c r="AD143" s="8"/>
      <c r="BX143" s="3"/>
      <c r="BY143" s="3"/>
      <c r="CA143" s="31" t="str">
        <f t="shared" si="77"/>
        <v/>
      </c>
      <c r="CG143" s="32">
        <f t="shared" si="81"/>
        <v>0</v>
      </c>
      <c r="CH143" s="13"/>
      <c r="CI143" s="13"/>
      <c r="CJ143" s="13"/>
      <c r="CK143" s="13"/>
      <c r="CL143" s="13"/>
      <c r="DO143" s="3"/>
      <c r="DP143" s="3"/>
    </row>
    <row r="144" spans="1:120" ht="16.149999999999999" customHeight="1" x14ac:dyDescent="0.2">
      <c r="A144" s="978"/>
      <c r="B144" s="859" t="s">
        <v>80</v>
      </c>
      <c r="C144" s="348" t="s">
        <v>161</v>
      </c>
      <c r="D144" s="336">
        <f t="shared" si="82"/>
        <v>0</v>
      </c>
      <c r="E144" s="336">
        <f t="shared" si="83"/>
        <v>0</v>
      </c>
      <c r="F144" s="349">
        <f t="shared" si="83"/>
        <v>0</v>
      </c>
      <c r="G144" s="295"/>
      <c r="H144" s="691"/>
      <c r="I144" s="24"/>
      <c r="J144" s="62"/>
      <c r="K144" s="24"/>
      <c r="L144" s="296"/>
      <c r="M144" s="24"/>
      <c r="N144" s="351"/>
      <c r="O144" s="62"/>
      <c r="P144" s="296"/>
      <c r="Q144" s="225" t="str">
        <f t="shared" si="78"/>
        <v/>
      </c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8"/>
      <c r="AD144" s="8"/>
      <c r="BX144" s="3"/>
      <c r="BY144" s="3"/>
      <c r="CA144" s="31" t="str">
        <f t="shared" si="77"/>
        <v/>
      </c>
      <c r="CG144" s="32">
        <f t="shared" si="81"/>
        <v>0</v>
      </c>
      <c r="CH144" s="13"/>
      <c r="CI144" s="13"/>
      <c r="CJ144" s="13"/>
      <c r="CK144" s="13"/>
      <c r="CL144" s="13"/>
      <c r="DO144" s="3"/>
      <c r="DP144" s="3"/>
    </row>
    <row r="145" spans="1:121" ht="16.149999999999999" customHeight="1" x14ac:dyDescent="0.2">
      <c r="A145" s="979"/>
      <c r="B145" s="861"/>
      <c r="C145" s="352" t="s">
        <v>163</v>
      </c>
      <c r="D145" s="353">
        <f t="shared" si="82"/>
        <v>0</v>
      </c>
      <c r="E145" s="353">
        <f t="shared" si="83"/>
        <v>0</v>
      </c>
      <c r="F145" s="324">
        <f t="shared" si="83"/>
        <v>0</v>
      </c>
      <c r="G145" s="689"/>
      <c r="H145" s="690"/>
      <c r="I145" s="42"/>
      <c r="J145" s="581"/>
      <c r="K145" s="115"/>
      <c r="L145" s="309"/>
      <c r="M145" s="115"/>
      <c r="N145" s="347"/>
      <c r="O145" s="581"/>
      <c r="P145" s="309"/>
      <c r="Q145" s="225" t="str">
        <f t="shared" si="78"/>
        <v/>
      </c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8"/>
      <c r="AD145" s="8"/>
      <c r="BX145" s="3"/>
      <c r="BY145" s="3"/>
      <c r="CA145" s="31" t="str">
        <f t="shared" si="77"/>
        <v/>
      </c>
      <c r="CG145" s="32">
        <f t="shared" si="81"/>
        <v>0</v>
      </c>
      <c r="CH145" s="13"/>
      <c r="CI145" s="13"/>
      <c r="CJ145" s="13"/>
      <c r="CK145" s="13"/>
      <c r="CL145" s="13"/>
      <c r="DO145" s="3"/>
      <c r="DP145" s="3"/>
    </row>
    <row r="146" spans="1:121" ht="16.149999999999999" customHeight="1" x14ac:dyDescent="0.2">
      <c r="A146" s="985" t="s">
        <v>164</v>
      </c>
      <c r="B146" s="982" t="s">
        <v>144</v>
      </c>
      <c r="C146" s="983"/>
      <c r="D146" s="354">
        <f>SUM(E146+F146)</f>
        <v>0</v>
      </c>
      <c r="E146" s="354">
        <f>SUM(K146+M146)</f>
        <v>0</v>
      </c>
      <c r="F146" s="287">
        <f>SUM(+L146+N146)</f>
        <v>0</v>
      </c>
      <c r="G146" s="172"/>
      <c r="H146" s="173"/>
      <c r="I146" s="172"/>
      <c r="J146" s="173"/>
      <c r="K146" s="355"/>
      <c r="L146" s="356"/>
      <c r="M146" s="357"/>
      <c r="N146" s="358"/>
      <c r="O146" s="359"/>
      <c r="P146" s="356"/>
      <c r="Q146" s="225" t="str">
        <f t="shared" si="78"/>
        <v/>
      </c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8"/>
      <c r="AD146" s="8"/>
      <c r="BX146" s="3"/>
      <c r="BY146" s="3"/>
      <c r="CA146" s="31" t="str">
        <f t="shared" si="77"/>
        <v/>
      </c>
      <c r="CG146" s="32">
        <f t="shared" si="81"/>
        <v>0</v>
      </c>
      <c r="CH146" s="13"/>
      <c r="CI146" s="13"/>
      <c r="CJ146" s="13"/>
      <c r="CK146" s="13"/>
      <c r="CL146" s="13"/>
      <c r="DO146" s="3"/>
      <c r="DP146" s="3"/>
    </row>
    <row r="147" spans="1:121" ht="16.149999999999999" customHeight="1" x14ac:dyDescent="0.2">
      <c r="A147" s="986"/>
      <c r="B147" s="860" t="s">
        <v>160</v>
      </c>
      <c r="C147" s="316" t="s">
        <v>161</v>
      </c>
      <c r="D147" s="290">
        <f t="shared" si="82"/>
        <v>0</v>
      </c>
      <c r="E147" s="290">
        <f>SUM(K147+M147)</f>
        <v>0</v>
      </c>
      <c r="F147" s="292">
        <f>SUM(+L147+N147)</f>
        <v>0</v>
      </c>
      <c r="G147" s="360"/>
      <c r="H147" s="361"/>
      <c r="I147" s="360"/>
      <c r="J147" s="361"/>
      <c r="K147" s="22"/>
      <c r="L147" s="25"/>
      <c r="M147" s="26"/>
      <c r="N147" s="362"/>
      <c r="O147" s="23"/>
      <c r="P147" s="25"/>
      <c r="Q147" s="225" t="str">
        <f t="shared" si="78"/>
        <v/>
      </c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8"/>
      <c r="AD147" s="8"/>
      <c r="BX147" s="3"/>
      <c r="BY147" s="3"/>
      <c r="CA147" s="31" t="str">
        <f t="shared" si="77"/>
        <v/>
      </c>
      <c r="CG147" s="32">
        <f t="shared" si="81"/>
        <v>0</v>
      </c>
      <c r="CH147" s="13"/>
      <c r="CI147" s="13"/>
      <c r="CJ147" s="13"/>
      <c r="CK147" s="13"/>
      <c r="CL147" s="13"/>
      <c r="DO147" s="3"/>
      <c r="DP147" s="3"/>
    </row>
    <row r="148" spans="1:121" ht="16.149999999999999" customHeight="1" x14ac:dyDescent="0.2">
      <c r="A148" s="986"/>
      <c r="B148" s="860"/>
      <c r="C148" s="350" t="s">
        <v>162</v>
      </c>
      <c r="D148" s="301">
        <f t="shared" si="82"/>
        <v>0</v>
      </c>
      <c r="E148" s="301">
        <f>SUM(K148+M148)</f>
        <v>0</v>
      </c>
      <c r="F148" s="303">
        <f>SUM(+L148+N148)</f>
        <v>0</v>
      </c>
      <c r="G148" s="70"/>
      <c r="H148" s="78"/>
      <c r="I148" s="70"/>
      <c r="J148" s="78"/>
      <c r="K148" s="113"/>
      <c r="L148" s="326"/>
      <c r="M148" s="363"/>
      <c r="N148" s="364"/>
      <c r="O148" s="114"/>
      <c r="P148" s="326"/>
      <c r="Q148" s="225" t="str">
        <f t="shared" si="78"/>
        <v/>
      </c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8"/>
      <c r="AD148" s="8"/>
      <c r="BX148" s="3"/>
      <c r="BY148" s="3"/>
      <c r="CA148" s="31" t="str">
        <f t="shared" si="77"/>
        <v/>
      </c>
      <c r="CG148" s="32">
        <f t="shared" si="81"/>
        <v>0</v>
      </c>
      <c r="CH148" s="13"/>
      <c r="CI148" s="13"/>
      <c r="CJ148" s="13"/>
      <c r="CK148" s="13"/>
      <c r="CL148" s="13"/>
      <c r="DO148" s="3"/>
      <c r="DP148" s="3"/>
    </row>
    <row r="149" spans="1:121" ht="16.149999999999999" customHeight="1" x14ac:dyDescent="0.2">
      <c r="A149" s="986"/>
      <c r="B149" s="859" t="s">
        <v>80</v>
      </c>
      <c r="C149" s="348" t="s">
        <v>161</v>
      </c>
      <c r="D149" s="290">
        <f t="shared" si="82"/>
        <v>0</v>
      </c>
      <c r="E149" s="290">
        <f>SUM(K149+M149)</f>
        <v>0</v>
      </c>
      <c r="F149" s="292">
        <f>SUM(+L149+N149)</f>
        <v>0</v>
      </c>
      <c r="G149" s="293"/>
      <c r="H149" s="365"/>
      <c r="I149" s="293"/>
      <c r="J149" s="365"/>
      <c r="K149" s="24"/>
      <c r="L149" s="296"/>
      <c r="M149" s="366"/>
      <c r="N149" s="367"/>
      <c r="O149" s="62"/>
      <c r="P149" s="296"/>
      <c r="Q149" s="225" t="str">
        <f t="shared" si="78"/>
        <v/>
      </c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8"/>
      <c r="AD149" s="8"/>
      <c r="BX149" s="3"/>
      <c r="BY149" s="3"/>
      <c r="CA149" s="31" t="str">
        <f t="shared" si="77"/>
        <v/>
      </c>
      <c r="CG149" s="32">
        <f t="shared" si="81"/>
        <v>0</v>
      </c>
      <c r="CH149" s="13"/>
      <c r="CI149" s="13"/>
      <c r="CJ149" s="13"/>
      <c r="CK149" s="13"/>
      <c r="CL149" s="13"/>
      <c r="DO149" s="3"/>
      <c r="DP149" s="3"/>
    </row>
    <row r="150" spans="1:121" ht="16.149999999999999" customHeight="1" x14ac:dyDescent="0.2">
      <c r="A150" s="987"/>
      <c r="B150" s="861"/>
      <c r="C150" s="352" t="s">
        <v>163</v>
      </c>
      <c r="D150" s="301">
        <f t="shared" si="82"/>
        <v>0</v>
      </c>
      <c r="E150" s="301">
        <f>SUM(K150+M150)</f>
        <v>0</v>
      </c>
      <c r="F150" s="303">
        <f>SUM(+L150+N150)</f>
        <v>0</v>
      </c>
      <c r="G150" s="304"/>
      <c r="H150" s="582"/>
      <c r="I150" s="304"/>
      <c r="J150" s="582"/>
      <c r="K150" s="115"/>
      <c r="L150" s="309"/>
      <c r="M150" s="369"/>
      <c r="N150" s="370"/>
      <c r="O150" s="581"/>
      <c r="P150" s="309"/>
      <c r="Q150" s="225" t="str">
        <f t="shared" si="78"/>
        <v/>
      </c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8"/>
      <c r="AD150" s="8"/>
      <c r="BX150" s="3"/>
      <c r="BY150" s="3"/>
      <c r="CA150" s="31" t="str">
        <f t="shared" si="77"/>
        <v/>
      </c>
      <c r="CG150" s="32">
        <f t="shared" si="81"/>
        <v>0</v>
      </c>
      <c r="CH150" s="13"/>
      <c r="CI150" s="13"/>
      <c r="CJ150" s="13"/>
      <c r="CK150" s="13"/>
      <c r="CL150" s="13"/>
      <c r="DO150" s="3"/>
      <c r="DP150" s="3"/>
    </row>
    <row r="151" spans="1:121" ht="18" customHeight="1" x14ac:dyDescent="0.2">
      <c r="A151" s="977" t="s">
        <v>165</v>
      </c>
      <c r="B151" s="859" t="s">
        <v>166</v>
      </c>
      <c r="C151" s="371" t="s">
        <v>167</v>
      </c>
      <c r="D151" s="290">
        <f t="shared" si="82"/>
        <v>0</v>
      </c>
      <c r="E151" s="290">
        <f t="shared" ref="E151:F153" si="84">SUM(I151+K151+M151)</f>
        <v>0</v>
      </c>
      <c r="F151" s="292">
        <f t="shared" si="84"/>
        <v>0</v>
      </c>
      <c r="G151" s="300"/>
      <c r="H151" s="688"/>
      <c r="I151" s="22"/>
      <c r="J151" s="23"/>
      <c r="K151" s="22"/>
      <c r="L151" s="25"/>
      <c r="M151" s="22"/>
      <c r="N151" s="362"/>
      <c r="O151" s="23"/>
      <c r="P151" s="25"/>
      <c r="Q151" s="225" t="str">
        <f t="shared" si="78"/>
        <v/>
      </c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8"/>
      <c r="AD151" s="8"/>
      <c r="BX151" s="3"/>
      <c r="BY151" s="3"/>
      <c r="CA151" s="31" t="str">
        <f t="shared" si="77"/>
        <v/>
      </c>
      <c r="CG151" s="32">
        <f t="shared" si="81"/>
        <v>0</v>
      </c>
      <c r="CH151" s="13"/>
      <c r="CI151" s="13"/>
      <c r="CJ151" s="13"/>
      <c r="CK151" s="13"/>
      <c r="CL151" s="13"/>
      <c r="DO151" s="3"/>
      <c r="DP151" s="3"/>
    </row>
    <row r="152" spans="1:121" ht="32.25" customHeight="1" x14ac:dyDescent="0.2">
      <c r="A152" s="978"/>
      <c r="B152" s="860"/>
      <c r="C152" s="372" t="s">
        <v>168</v>
      </c>
      <c r="D152" s="250">
        <f t="shared" si="82"/>
        <v>0</v>
      </c>
      <c r="E152" s="250">
        <f t="shared" si="84"/>
        <v>0</v>
      </c>
      <c r="F152" s="298">
        <f t="shared" si="84"/>
        <v>0</v>
      </c>
      <c r="G152" s="692"/>
      <c r="H152" s="693"/>
      <c r="I152" s="113"/>
      <c r="J152" s="114"/>
      <c r="K152" s="113"/>
      <c r="L152" s="326"/>
      <c r="M152" s="113"/>
      <c r="N152" s="373"/>
      <c r="O152" s="114"/>
      <c r="P152" s="326"/>
      <c r="Q152" s="225" t="str">
        <f t="shared" si="78"/>
        <v/>
      </c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8"/>
      <c r="AD152" s="8"/>
      <c r="BX152" s="3"/>
      <c r="BY152" s="3"/>
      <c r="CA152" s="31" t="str">
        <f t="shared" si="77"/>
        <v/>
      </c>
      <c r="CG152" s="32">
        <f t="shared" si="81"/>
        <v>0</v>
      </c>
      <c r="CH152" s="13"/>
      <c r="CI152" s="13"/>
      <c r="CJ152" s="13"/>
      <c r="CK152" s="13"/>
      <c r="CL152" s="13"/>
      <c r="DO152" s="3"/>
      <c r="DP152" s="3"/>
    </row>
    <row r="153" spans="1:121" ht="29.25" customHeight="1" x14ac:dyDescent="0.2">
      <c r="A153" s="979"/>
      <c r="B153" s="861"/>
      <c r="C153" s="374" t="s">
        <v>169</v>
      </c>
      <c r="D153" s="301">
        <f t="shared" si="82"/>
        <v>0</v>
      </c>
      <c r="E153" s="301">
        <f t="shared" si="84"/>
        <v>0</v>
      </c>
      <c r="F153" s="303">
        <f t="shared" si="84"/>
        <v>0</v>
      </c>
      <c r="G153" s="689"/>
      <c r="H153" s="393"/>
      <c r="I153" s="42"/>
      <c r="J153" s="43"/>
      <c r="K153" s="42"/>
      <c r="L153" s="44"/>
      <c r="M153" s="375"/>
      <c r="N153" s="370"/>
      <c r="O153" s="43"/>
      <c r="P153" s="43"/>
      <c r="Q153" s="225" t="str">
        <f t="shared" si="78"/>
        <v/>
      </c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8"/>
      <c r="AD153" s="8"/>
      <c r="BX153" s="3"/>
      <c r="BY153" s="3"/>
      <c r="CA153" s="31" t="str">
        <f t="shared" si="77"/>
        <v/>
      </c>
      <c r="CG153" s="32">
        <f t="shared" si="81"/>
        <v>0</v>
      </c>
      <c r="CH153" s="13"/>
      <c r="CI153" s="13"/>
      <c r="CJ153" s="13"/>
      <c r="CK153" s="13"/>
      <c r="CL153" s="13"/>
      <c r="DO153" s="3"/>
      <c r="DP153" s="3"/>
    </row>
    <row r="154" spans="1:121" ht="37.5" customHeight="1" x14ac:dyDescent="0.2">
      <c r="A154" s="978" t="s">
        <v>170</v>
      </c>
      <c r="B154" s="859" t="s">
        <v>171</v>
      </c>
      <c r="C154" s="376" t="s">
        <v>172</v>
      </c>
      <c r="D154" s="336">
        <f>SUM(E154+F154)</f>
        <v>0</v>
      </c>
      <c r="E154" s="336">
        <f>+K154+M154</f>
        <v>0</v>
      </c>
      <c r="F154" s="349">
        <f>+L154+N154</f>
        <v>0</v>
      </c>
      <c r="G154" s="293"/>
      <c r="H154" s="365"/>
      <c r="I154" s="293"/>
      <c r="J154" s="365"/>
      <c r="K154" s="24"/>
      <c r="L154" s="296"/>
      <c r="M154" s="366"/>
      <c r="N154" s="351"/>
      <c r="O154" s="365"/>
      <c r="P154" s="62"/>
      <c r="Q154" s="225" t="str">
        <f t="shared" si="78"/>
        <v/>
      </c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8"/>
      <c r="AD154" s="8"/>
      <c r="BX154" s="3"/>
      <c r="BY154" s="3"/>
      <c r="CA154" s="31" t="str">
        <f t="shared" si="77"/>
        <v/>
      </c>
      <c r="CG154" s="32">
        <f t="shared" si="81"/>
        <v>0</v>
      </c>
      <c r="CH154" s="13"/>
      <c r="CI154" s="13"/>
      <c r="CJ154" s="13"/>
      <c r="CK154" s="13"/>
      <c r="CL154" s="13"/>
      <c r="DO154" s="3"/>
      <c r="DP154" s="3"/>
    </row>
    <row r="155" spans="1:121" ht="30" customHeight="1" x14ac:dyDescent="0.2">
      <c r="A155" s="979"/>
      <c r="B155" s="861"/>
      <c r="C155" s="377" t="s">
        <v>173</v>
      </c>
      <c r="D155" s="301">
        <f>SUM(E155+F155)</f>
        <v>0</v>
      </c>
      <c r="E155" s="301">
        <f>+K155+M155</f>
        <v>0</v>
      </c>
      <c r="F155" s="303">
        <f>+L155+N155</f>
        <v>0</v>
      </c>
      <c r="G155" s="304"/>
      <c r="H155" s="170"/>
      <c r="I155" s="304"/>
      <c r="J155" s="170"/>
      <c r="K155" s="42"/>
      <c r="L155" s="44"/>
      <c r="M155" s="375"/>
      <c r="N155" s="45"/>
      <c r="O155" s="170"/>
      <c r="P155" s="43"/>
      <c r="Q155" s="225" t="str">
        <f t="shared" si="78"/>
        <v/>
      </c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BX155" s="3"/>
      <c r="BY155" s="3"/>
      <c r="CA155" s="31" t="str">
        <f t="shared" si="77"/>
        <v/>
      </c>
      <c r="CG155" s="32">
        <f t="shared" si="81"/>
        <v>0</v>
      </c>
      <c r="CH155" s="13"/>
      <c r="CI155" s="13"/>
      <c r="CJ155" s="13"/>
      <c r="CK155" s="13"/>
      <c r="CL155" s="13"/>
      <c r="DO155" s="3"/>
      <c r="DP155" s="3"/>
    </row>
    <row r="156" spans="1:121" ht="31.9" customHeight="1" x14ac:dyDescent="0.2">
      <c r="A156" s="47" t="s">
        <v>174</v>
      </c>
      <c r="B156" s="123"/>
      <c r="C156" s="123"/>
      <c r="D156" s="123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BV156" s="3"/>
      <c r="BW156" s="3"/>
      <c r="CG156" s="13"/>
      <c r="CH156" s="13"/>
      <c r="CI156" s="13"/>
      <c r="CJ156" s="13"/>
      <c r="CK156" s="13"/>
      <c r="CL156" s="13"/>
    </row>
    <row r="157" spans="1:121" ht="16.149999999999999" customHeight="1" x14ac:dyDescent="0.2">
      <c r="A157" s="885" t="s">
        <v>175</v>
      </c>
      <c r="B157" s="886"/>
      <c r="C157" s="887"/>
      <c r="D157" s="894" t="s">
        <v>4</v>
      </c>
      <c r="E157" s="895"/>
      <c r="F157" s="896"/>
      <c r="G157" s="862" t="s">
        <v>5</v>
      </c>
      <c r="H157" s="900"/>
      <c r="I157" s="900"/>
      <c r="J157" s="900"/>
      <c r="K157" s="900"/>
      <c r="L157" s="900"/>
      <c r="M157" s="900"/>
      <c r="N157" s="900"/>
      <c r="O157" s="900"/>
      <c r="P157" s="900"/>
      <c r="Q157" s="900"/>
      <c r="R157" s="900"/>
      <c r="S157" s="900"/>
      <c r="T157" s="900"/>
      <c r="U157" s="900"/>
      <c r="V157" s="900"/>
      <c r="W157" s="900"/>
      <c r="X157" s="900"/>
      <c r="Y157" s="900"/>
      <c r="Z157" s="901"/>
      <c r="AA157" s="955" t="s">
        <v>8</v>
      </c>
      <c r="AB157" s="955" t="s">
        <v>176</v>
      </c>
      <c r="AC157" s="971" t="s">
        <v>177</v>
      </c>
      <c r="AD157" s="971" t="s">
        <v>178</v>
      </c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CG157" s="13"/>
      <c r="CH157" s="13"/>
      <c r="CI157" s="13"/>
      <c r="CJ157" s="13"/>
      <c r="CK157" s="13"/>
      <c r="CL157" s="13"/>
      <c r="DO157" s="3"/>
      <c r="DP157" s="3"/>
      <c r="DQ157" s="3"/>
    </row>
    <row r="158" spans="1:121" ht="16.149999999999999" customHeight="1" x14ac:dyDescent="0.2">
      <c r="A158" s="888"/>
      <c r="B158" s="889"/>
      <c r="C158" s="890"/>
      <c r="D158" s="980"/>
      <c r="E158" s="981"/>
      <c r="F158" s="902"/>
      <c r="G158" s="974" t="s">
        <v>11</v>
      </c>
      <c r="H158" s="975"/>
      <c r="I158" s="976" t="s">
        <v>12</v>
      </c>
      <c r="J158" s="976"/>
      <c r="K158" s="862" t="s">
        <v>13</v>
      </c>
      <c r="L158" s="970"/>
      <c r="M158" s="862" t="s">
        <v>14</v>
      </c>
      <c r="N158" s="970"/>
      <c r="O158" s="862" t="s">
        <v>15</v>
      </c>
      <c r="P158" s="970"/>
      <c r="Q158" s="862" t="s">
        <v>16</v>
      </c>
      <c r="R158" s="970"/>
      <c r="S158" s="862" t="s">
        <v>179</v>
      </c>
      <c r="T158" s="970"/>
      <c r="U158" s="982" t="s">
        <v>20</v>
      </c>
      <c r="V158" s="983"/>
      <c r="W158" s="982" t="s">
        <v>21</v>
      </c>
      <c r="X158" s="983"/>
      <c r="Y158" s="982" t="s">
        <v>22</v>
      </c>
      <c r="Z158" s="984"/>
      <c r="AA158" s="958"/>
      <c r="AB158" s="958"/>
      <c r="AC158" s="972"/>
      <c r="AD158" s="972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CG158" s="13"/>
      <c r="CH158" s="13"/>
      <c r="CI158" s="13"/>
      <c r="CJ158" s="13"/>
      <c r="CK158" s="13"/>
      <c r="CL158" s="13"/>
      <c r="DO158" s="3"/>
      <c r="DP158" s="3"/>
      <c r="DQ158" s="3"/>
    </row>
    <row r="159" spans="1:121" ht="16.149999999999999" customHeight="1" x14ac:dyDescent="0.2">
      <c r="A159" s="891"/>
      <c r="B159" s="1084"/>
      <c r="C159" s="1085"/>
      <c r="D159" s="14" t="s">
        <v>23</v>
      </c>
      <c r="E159" s="15" t="s">
        <v>24</v>
      </c>
      <c r="F159" s="643" t="s">
        <v>25</v>
      </c>
      <c r="G159" s="638" t="s">
        <v>24</v>
      </c>
      <c r="H159" s="643" t="s">
        <v>25</v>
      </c>
      <c r="I159" s="639" t="s">
        <v>24</v>
      </c>
      <c r="J159" s="639" t="s">
        <v>25</v>
      </c>
      <c r="K159" s="638" t="s">
        <v>24</v>
      </c>
      <c r="L159" s="643" t="s">
        <v>25</v>
      </c>
      <c r="M159" s="638" t="s">
        <v>24</v>
      </c>
      <c r="N159" s="643" t="s">
        <v>25</v>
      </c>
      <c r="O159" s="638" t="s">
        <v>24</v>
      </c>
      <c r="P159" s="643" t="s">
        <v>25</v>
      </c>
      <c r="Q159" s="638" t="s">
        <v>24</v>
      </c>
      <c r="R159" s="643" t="s">
        <v>25</v>
      </c>
      <c r="S159" s="638" t="s">
        <v>24</v>
      </c>
      <c r="T159" s="643" t="s">
        <v>25</v>
      </c>
      <c r="U159" s="638" t="s">
        <v>24</v>
      </c>
      <c r="V159" s="643" t="s">
        <v>25</v>
      </c>
      <c r="W159" s="638" t="s">
        <v>24</v>
      </c>
      <c r="X159" s="643" t="s">
        <v>25</v>
      </c>
      <c r="Y159" s="638" t="s">
        <v>24</v>
      </c>
      <c r="Z159" s="640" t="s">
        <v>25</v>
      </c>
      <c r="AA159" s="1079"/>
      <c r="AB159" s="1079"/>
      <c r="AC159" s="1102"/>
      <c r="AD159" s="1102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CG159" s="13"/>
      <c r="CH159" s="13"/>
      <c r="CI159" s="13"/>
      <c r="CJ159" s="13"/>
      <c r="CK159" s="13"/>
      <c r="CL159" s="13"/>
      <c r="DO159" s="3"/>
      <c r="DP159" s="3"/>
      <c r="DQ159" s="3"/>
    </row>
    <row r="160" spans="1:121" ht="16.149999999999999" customHeight="1" x14ac:dyDescent="0.2">
      <c r="A160" s="967" t="s">
        <v>180</v>
      </c>
      <c r="B160" s="968"/>
      <c r="C160" s="969"/>
      <c r="D160" s="378">
        <f>SUM(E160+F160)</f>
        <v>0</v>
      </c>
      <c r="E160" s="379">
        <f t="shared" ref="E160:F161" si="85">+K160+M160+O160+Q160</f>
        <v>0</v>
      </c>
      <c r="F160" s="380">
        <f t="shared" si="85"/>
        <v>0</v>
      </c>
      <c r="G160" s="293"/>
      <c r="H160" s="365"/>
      <c r="I160" s="293"/>
      <c r="J160" s="365"/>
      <c r="K160" s="24"/>
      <c r="L160" s="62"/>
      <c r="M160" s="24"/>
      <c r="N160" s="62"/>
      <c r="O160" s="24"/>
      <c r="P160" s="62"/>
      <c r="Q160" s="24"/>
      <c r="R160" s="62"/>
      <c r="S160" s="293"/>
      <c r="T160" s="365"/>
      <c r="U160" s="293"/>
      <c r="V160" s="365"/>
      <c r="W160" s="293"/>
      <c r="X160" s="365"/>
      <c r="Y160" s="293"/>
      <c r="Z160" s="381"/>
      <c r="AA160" s="62"/>
      <c r="AB160" s="62"/>
      <c r="AC160" s="62"/>
      <c r="AD160" s="62"/>
      <c r="AE160" s="382" t="str">
        <f>CA160&amp;CB160&amp;CC160&amp;CD160</f>
        <v/>
      </c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8"/>
      <c r="AR160" s="8"/>
      <c r="CA160" s="31" t="str">
        <f t="shared" ref="CA160:CA163" si="86">IF(CG160=1,"* El número de actividades en usuarios en situacion de discapacidad NO DEBE ser mayor al total. ","")</f>
        <v/>
      </c>
      <c r="CB160" s="31" t="str">
        <f>IF(CH160=1,"* El número de actividades en usuarios JUNJI NO DEBE ser mayor al total. ","")</f>
        <v/>
      </c>
      <c r="CC160" s="31" t="str">
        <f>IF(CI160=1,"* El número de actividades en usuarios INTEGRA NO DEBE ser mayor al total. ","")</f>
        <v/>
      </c>
      <c r="CD160" s="31" t="str">
        <f>IF(CJ160=1,"* El número de actividades en usuarios MINEDUC NO DEBE ser mayor al total. ","")</f>
        <v/>
      </c>
      <c r="CG160" s="32">
        <f>IF(D160&lt;AA160,1,0)</f>
        <v>0</v>
      </c>
      <c r="CH160" s="32">
        <f>IF(D160&lt;AB160,1,0)</f>
        <v>0</v>
      </c>
      <c r="CI160" s="32">
        <f>IF(D160&lt;AC160,1,0)</f>
        <v>0</v>
      </c>
      <c r="CJ160" s="32">
        <f>IF(D160&lt;AD160,1,0)</f>
        <v>0</v>
      </c>
      <c r="CK160" s="13"/>
      <c r="CL160" s="13"/>
      <c r="DO160" s="3"/>
      <c r="DP160" s="3"/>
      <c r="DQ160" s="3"/>
    </row>
    <row r="161" spans="1:121" ht="16.149999999999999" customHeight="1" x14ac:dyDescent="0.2">
      <c r="A161" s="928" t="s">
        <v>181</v>
      </c>
      <c r="B161" s="929"/>
      <c r="C161" s="930"/>
      <c r="D161" s="383">
        <f t="shared" ref="D161:D163" si="87">SUM(E161+F161)</f>
        <v>0</v>
      </c>
      <c r="E161" s="384">
        <f t="shared" si="85"/>
        <v>0</v>
      </c>
      <c r="F161" s="385">
        <f t="shared" si="85"/>
        <v>0</v>
      </c>
      <c r="G161" s="360"/>
      <c r="H161" s="361"/>
      <c r="I161" s="360"/>
      <c r="J161" s="361"/>
      <c r="K161" s="22"/>
      <c r="L161" s="23"/>
      <c r="M161" s="22"/>
      <c r="N161" s="23"/>
      <c r="O161" s="22"/>
      <c r="P161" s="23"/>
      <c r="Q161" s="22"/>
      <c r="R161" s="23"/>
      <c r="S161" s="98"/>
      <c r="T161" s="99"/>
      <c r="U161" s="360"/>
      <c r="V161" s="361"/>
      <c r="W161" s="98"/>
      <c r="X161" s="99"/>
      <c r="Y161" s="98"/>
      <c r="Z161" s="151"/>
      <c r="AA161" s="23"/>
      <c r="AB161" s="23"/>
      <c r="AC161" s="23"/>
      <c r="AD161" s="23"/>
      <c r="AE161" s="382" t="str">
        <f t="shared" ref="AE161:AE163" si="88">CA161&amp;CB161&amp;CC161&amp;CD161</f>
        <v/>
      </c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8"/>
      <c r="AR161" s="8"/>
      <c r="CA161" s="31" t="str">
        <f t="shared" si="86"/>
        <v/>
      </c>
      <c r="CB161" s="31" t="str">
        <f t="shared" ref="CB161:CB163" si="89">IF(CH161=1,"* El número de actividades en usuarios JUNJI NO DEBE ser mayor al total. ","")</f>
        <v/>
      </c>
      <c r="CC161" s="31" t="str">
        <f t="shared" ref="CC161:CC163" si="90">IF(CI161=1,"* El número de actividades en usuarios INTEGRA NO DEBE ser mayor al total. ","")</f>
        <v/>
      </c>
      <c r="CD161" s="31" t="str">
        <f t="shared" ref="CD161:CD163" si="91">IF(CJ161=1,"* El número de actividades en usuarios MINEDUC NO DEBE ser mayor al total. ","")</f>
        <v/>
      </c>
      <c r="CG161" s="32">
        <f t="shared" ref="CG161:CG163" si="92">IF(D161&lt;AA161,1,0)</f>
        <v>0</v>
      </c>
      <c r="CH161" s="32">
        <f t="shared" ref="CH161:CH163" si="93">IF(D161&lt;AB161,1,0)</f>
        <v>0</v>
      </c>
      <c r="CI161" s="32">
        <f t="shared" ref="CI161:CI163" si="94">IF(D161&lt;AC161,1,0)</f>
        <v>0</v>
      </c>
      <c r="CJ161" s="32">
        <f t="shared" ref="CJ161:CJ163" si="95">IF(D161&lt;AD161,1,0)</f>
        <v>0</v>
      </c>
      <c r="CK161" s="13"/>
      <c r="CL161" s="13"/>
      <c r="DO161" s="3"/>
      <c r="DP161" s="3"/>
      <c r="DQ161" s="3"/>
    </row>
    <row r="162" spans="1:121" ht="16.149999999999999" customHeight="1" x14ac:dyDescent="0.2">
      <c r="A162" s="931" t="s">
        <v>182</v>
      </c>
      <c r="B162" s="932"/>
      <c r="C162" s="933"/>
      <c r="D162" s="386">
        <f t="shared" si="87"/>
        <v>0</v>
      </c>
      <c r="E162" s="384">
        <f>+K162+M162+O162+Q162</f>
        <v>0</v>
      </c>
      <c r="F162" s="385">
        <f>+L162+N162+P162+R162</f>
        <v>0</v>
      </c>
      <c r="G162" s="360"/>
      <c r="H162" s="361"/>
      <c r="I162" s="360"/>
      <c r="J162" s="361"/>
      <c r="K162" s="22"/>
      <c r="L162" s="23"/>
      <c r="M162" s="22"/>
      <c r="N162" s="23"/>
      <c r="O162" s="22"/>
      <c r="P162" s="23"/>
      <c r="Q162" s="22"/>
      <c r="R162" s="23"/>
      <c r="S162" s="98"/>
      <c r="T162" s="99"/>
      <c r="U162" s="360"/>
      <c r="V162" s="361"/>
      <c r="W162" s="98"/>
      <c r="X162" s="99"/>
      <c r="Y162" s="98"/>
      <c r="Z162" s="151"/>
      <c r="AA162" s="23"/>
      <c r="AB162" s="23"/>
      <c r="AC162" s="23"/>
      <c r="AD162" s="23"/>
      <c r="AE162" s="382" t="str">
        <f t="shared" si="88"/>
        <v/>
      </c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8"/>
      <c r="AR162" s="8"/>
      <c r="CA162" s="31" t="str">
        <f t="shared" si="86"/>
        <v/>
      </c>
      <c r="CB162" s="31" t="str">
        <f t="shared" si="89"/>
        <v/>
      </c>
      <c r="CC162" s="31" t="str">
        <f t="shared" si="90"/>
        <v/>
      </c>
      <c r="CD162" s="31" t="str">
        <f t="shared" si="91"/>
        <v/>
      </c>
      <c r="CG162" s="32">
        <f t="shared" si="92"/>
        <v>0</v>
      </c>
      <c r="CH162" s="32">
        <f t="shared" si="93"/>
        <v>0</v>
      </c>
      <c r="CI162" s="32">
        <f t="shared" si="94"/>
        <v>0</v>
      </c>
      <c r="CJ162" s="32">
        <f t="shared" si="95"/>
        <v>0</v>
      </c>
      <c r="CK162" s="13"/>
      <c r="CL162" s="13"/>
      <c r="DO162" s="3"/>
      <c r="DP162" s="3"/>
      <c r="DQ162" s="3"/>
    </row>
    <row r="163" spans="1:121" ht="16.149999999999999" customHeight="1" x14ac:dyDescent="0.2">
      <c r="A163" s="934" t="s">
        <v>183</v>
      </c>
      <c r="B163" s="935"/>
      <c r="C163" s="936"/>
      <c r="D163" s="386">
        <f t="shared" si="87"/>
        <v>0</v>
      </c>
      <c r="E163" s="387">
        <f t="shared" ref="E163:F163" si="96">+K163+M163+O163+Q163</f>
        <v>0</v>
      </c>
      <c r="F163" s="388">
        <f t="shared" si="96"/>
        <v>0</v>
      </c>
      <c r="G163" s="98"/>
      <c r="H163" s="99"/>
      <c r="I163" s="98"/>
      <c r="J163" s="99"/>
      <c r="K163" s="33"/>
      <c r="L163" s="34"/>
      <c r="M163" s="33"/>
      <c r="N163" s="34"/>
      <c r="O163" s="33"/>
      <c r="P163" s="34"/>
      <c r="Q163" s="33"/>
      <c r="R163" s="34"/>
      <c r="S163" s="98"/>
      <c r="T163" s="99"/>
      <c r="U163" s="98"/>
      <c r="V163" s="99"/>
      <c r="W163" s="98"/>
      <c r="X163" s="99"/>
      <c r="Y163" s="98"/>
      <c r="Z163" s="151"/>
      <c r="AA163" s="34"/>
      <c r="AB163" s="34"/>
      <c r="AC163" s="34"/>
      <c r="AD163" s="34"/>
      <c r="AE163" s="382" t="str">
        <f t="shared" si="88"/>
        <v/>
      </c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8"/>
      <c r="AR163" s="8"/>
      <c r="CA163" s="31" t="str">
        <f t="shared" si="86"/>
        <v/>
      </c>
      <c r="CB163" s="31" t="str">
        <f t="shared" si="89"/>
        <v/>
      </c>
      <c r="CC163" s="31" t="str">
        <f t="shared" si="90"/>
        <v/>
      </c>
      <c r="CD163" s="31" t="str">
        <f t="shared" si="91"/>
        <v/>
      </c>
      <c r="CG163" s="32">
        <f t="shared" si="92"/>
        <v>0</v>
      </c>
      <c r="CH163" s="32">
        <f t="shared" si="93"/>
        <v>0</v>
      </c>
      <c r="CI163" s="32">
        <f t="shared" si="94"/>
        <v>0</v>
      </c>
      <c r="CJ163" s="32">
        <f t="shared" si="95"/>
        <v>0</v>
      </c>
      <c r="CK163" s="13"/>
      <c r="CL163" s="13"/>
      <c r="DO163" s="3"/>
      <c r="DP163" s="3"/>
      <c r="DQ163" s="3"/>
    </row>
    <row r="164" spans="1:121" ht="16.149999999999999" customHeight="1" x14ac:dyDescent="0.2">
      <c r="A164" s="937" t="s">
        <v>184</v>
      </c>
      <c r="B164" s="938"/>
      <c r="C164" s="939"/>
      <c r="D164" s="389"/>
      <c r="E164" s="390"/>
      <c r="F164" s="391"/>
      <c r="G164" s="304"/>
      <c r="H164" s="170"/>
      <c r="I164" s="304"/>
      <c r="J164" s="170"/>
      <c r="K164" s="304"/>
      <c r="L164" s="170"/>
      <c r="M164" s="304"/>
      <c r="N164" s="170"/>
      <c r="O164" s="304"/>
      <c r="P164" s="170"/>
      <c r="Q164" s="304"/>
      <c r="R164" s="170"/>
      <c r="S164" s="304"/>
      <c r="T164" s="170"/>
      <c r="U164" s="304"/>
      <c r="V164" s="170"/>
      <c r="W164" s="304"/>
      <c r="X164" s="170"/>
      <c r="Y164" s="304"/>
      <c r="Z164" s="392"/>
      <c r="AA164" s="393"/>
      <c r="AB164" s="43"/>
      <c r="AC164" s="43"/>
      <c r="AD164" s="43"/>
      <c r="AE164" s="394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8"/>
      <c r="AR164" s="8"/>
      <c r="CA164" s="31"/>
      <c r="CB164" s="31"/>
      <c r="CC164" s="31"/>
      <c r="CD164" s="31"/>
      <c r="CG164" s="32"/>
      <c r="CH164" s="32"/>
      <c r="CI164" s="32"/>
      <c r="CJ164" s="32"/>
      <c r="CK164" s="13"/>
      <c r="CL164" s="13"/>
      <c r="DO164" s="3"/>
      <c r="DP164" s="3"/>
      <c r="DQ164" s="3"/>
    </row>
    <row r="165" spans="1:121" ht="31.9" customHeight="1" x14ac:dyDescent="0.2">
      <c r="A165" s="47" t="s">
        <v>185</v>
      </c>
      <c r="B165" s="583"/>
      <c r="C165" s="123"/>
      <c r="D165" s="124"/>
      <c r="E165" s="124"/>
      <c r="F165" s="125"/>
      <c r="G165" s="125"/>
      <c r="H165" s="125"/>
      <c r="I165" s="49"/>
      <c r="J165" s="396"/>
      <c r="K165" s="397"/>
      <c r="L165" s="49"/>
      <c r="M165" s="398"/>
      <c r="N165" s="39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BV165" s="3"/>
      <c r="BW165" s="3"/>
      <c r="CG165" s="32"/>
      <c r="CH165" s="32"/>
      <c r="CI165" s="32"/>
      <c r="CJ165" s="32"/>
      <c r="CK165" s="13"/>
      <c r="CL165" s="13"/>
    </row>
    <row r="166" spans="1:121" ht="16.149999999999999" customHeight="1" x14ac:dyDescent="0.2">
      <c r="A166" s="885" t="s">
        <v>175</v>
      </c>
      <c r="B166" s="886"/>
      <c r="C166" s="887"/>
      <c r="D166" s="895" t="s">
        <v>4</v>
      </c>
      <c r="E166" s="895"/>
      <c r="F166" s="896"/>
      <c r="G166" s="862" t="s">
        <v>5</v>
      </c>
      <c r="H166" s="900"/>
      <c r="I166" s="900"/>
      <c r="J166" s="970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BV166" s="3"/>
      <c r="BW166" s="3"/>
      <c r="CG166" s="13"/>
      <c r="CH166" s="13"/>
      <c r="CI166" s="13"/>
      <c r="CJ166" s="13"/>
      <c r="CK166" s="13"/>
      <c r="CL166" s="13"/>
    </row>
    <row r="167" spans="1:121" ht="16.149999999999999" customHeight="1" x14ac:dyDescent="0.2">
      <c r="A167" s="888"/>
      <c r="B167" s="889"/>
      <c r="C167" s="890"/>
      <c r="D167" s="1080"/>
      <c r="E167" s="1080"/>
      <c r="F167" s="1081"/>
      <c r="G167" s="859" t="s">
        <v>186</v>
      </c>
      <c r="H167" s="859" t="s">
        <v>187</v>
      </c>
      <c r="I167" s="859" t="s">
        <v>58</v>
      </c>
      <c r="J167" s="859" t="s">
        <v>188</v>
      </c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BV167" s="3"/>
      <c r="BW167" s="3"/>
      <c r="CG167" s="13"/>
      <c r="CH167" s="13"/>
      <c r="CI167" s="13"/>
      <c r="CJ167" s="13"/>
      <c r="CK167" s="13"/>
      <c r="CL167" s="13"/>
    </row>
    <row r="168" spans="1:121" ht="16.149999999999999" customHeight="1" x14ac:dyDescent="0.2">
      <c r="A168" s="891"/>
      <c r="B168" s="1084"/>
      <c r="C168" s="1085"/>
      <c r="D168" s="650" t="s">
        <v>23</v>
      </c>
      <c r="E168" s="223" t="s">
        <v>24</v>
      </c>
      <c r="F168" s="651" t="s">
        <v>25</v>
      </c>
      <c r="G168" s="861"/>
      <c r="H168" s="861"/>
      <c r="I168" s="861"/>
      <c r="J168" s="861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BV168" s="3"/>
      <c r="BW168" s="3"/>
      <c r="CG168" s="13"/>
      <c r="CH168" s="13"/>
      <c r="CI168" s="13"/>
      <c r="CJ168" s="13"/>
      <c r="CK168" s="13"/>
      <c r="CL168" s="13"/>
    </row>
    <row r="169" spans="1:121" ht="16.149999999999999" customHeight="1" x14ac:dyDescent="0.2">
      <c r="A169" s="925" t="s">
        <v>189</v>
      </c>
      <c r="B169" s="926"/>
      <c r="C169" s="927"/>
      <c r="D169" s="401">
        <f>SUM(G169:J169)</f>
        <v>0</v>
      </c>
      <c r="E169" s="243"/>
      <c r="F169" s="243"/>
      <c r="G169" s="24"/>
      <c r="H169" s="24"/>
      <c r="I169" s="24"/>
      <c r="J169" s="243"/>
      <c r="K169" s="225" t="str">
        <f>CA169</f>
        <v/>
      </c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8"/>
      <c r="BV169" s="3"/>
      <c r="BW169" s="3"/>
      <c r="CA169" s="31" t="str">
        <f t="shared" ref="CA169:CA172" si="97">IF(CG169=1,"* La suma de los sexos NO DEBE ser diferente al Total. ","")</f>
        <v/>
      </c>
      <c r="CG169" s="32">
        <f>IF(D169&lt;&gt;(E169+F169),1,0)</f>
        <v>0</v>
      </c>
      <c r="CH169" s="13"/>
      <c r="CI169" s="13"/>
      <c r="CJ169" s="13"/>
      <c r="CK169" s="13"/>
      <c r="CL169" s="13"/>
    </row>
    <row r="170" spans="1:121" ht="16.149999999999999" customHeight="1" x14ac:dyDescent="0.2">
      <c r="A170" s="945" t="s">
        <v>190</v>
      </c>
      <c r="B170" s="946"/>
      <c r="C170" s="947"/>
      <c r="D170" s="402">
        <f>SUM(G170:J170)</f>
        <v>0</v>
      </c>
      <c r="E170" s="363"/>
      <c r="F170" s="28"/>
      <c r="G170" s="113"/>
      <c r="H170" s="113"/>
      <c r="I170" s="113"/>
      <c r="J170" s="403"/>
      <c r="K170" s="225" t="str">
        <f t="shared" ref="K170:K172" si="98">CA170</f>
        <v/>
      </c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8"/>
      <c r="BV170" s="3"/>
      <c r="BW170" s="3"/>
      <c r="CA170" s="31" t="str">
        <f t="shared" si="97"/>
        <v/>
      </c>
      <c r="CG170" s="32">
        <f t="shared" ref="CG170:CG172" si="99">IF(D170&lt;&gt;(E170+F170),1,0)</f>
        <v>0</v>
      </c>
      <c r="CH170" s="13"/>
      <c r="CI170" s="13"/>
      <c r="CJ170" s="13"/>
      <c r="CK170" s="13"/>
      <c r="CL170" s="13"/>
    </row>
    <row r="171" spans="1:121" ht="16.149999999999999" customHeight="1" x14ac:dyDescent="0.2">
      <c r="A171" s="948" t="s">
        <v>191</v>
      </c>
      <c r="B171" s="949"/>
      <c r="C171" s="950"/>
      <c r="D171" s="253">
        <f>SUM(G171:J171)</f>
        <v>0</v>
      </c>
      <c r="E171" s="285"/>
      <c r="F171" s="28"/>
      <c r="G171" s="255"/>
      <c r="H171" s="255"/>
      <c r="I171" s="255"/>
      <c r="J171" s="285"/>
      <c r="K171" s="225" t="str">
        <f t="shared" si="98"/>
        <v/>
      </c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8"/>
      <c r="BV171" s="3"/>
      <c r="BW171" s="3"/>
      <c r="CA171" s="31" t="str">
        <f t="shared" si="97"/>
        <v/>
      </c>
      <c r="CG171" s="32">
        <f t="shared" si="99"/>
        <v>0</v>
      </c>
      <c r="CH171" s="13"/>
      <c r="CI171" s="13"/>
      <c r="CJ171" s="13"/>
      <c r="CK171" s="13"/>
      <c r="CL171" s="13"/>
    </row>
    <row r="172" spans="1:121" s="12" customFormat="1" ht="16.149999999999999" customHeight="1" x14ac:dyDescent="0.2">
      <c r="A172" s="951" t="s">
        <v>192</v>
      </c>
      <c r="B172" s="951"/>
      <c r="C172" s="952"/>
      <c r="D172" s="584">
        <f>SUM(G172:J172)</f>
        <v>0</v>
      </c>
      <c r="E172" s="46"/>
      <c r="F172" s="46"/>
      <c r="G172" s="42"/>
      <c r="H172" s="42"/>
      <c r="I172" s="42"/>
      <c r="J172" s="46"/>
      <c r="K172" s="225" t="str">
        <f t="shared" si="98"/>
        <v/>
      </c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405"/>
      <c r="X172" s="406"/>
      <c r="Y172" s="406"/>
      <c r="Z172" s="406"/>
      <c r="AA172" s="406"/>
      <c r="AB172" s="406"/>
      <c r="AC172" s="406"/>
      <c r="AD172" s="406"/>
      <c r="AE172" s="406"/>
      <c r="AF172" s="406"/>
      <c r="AG172" s="2"/>
      <c r="AH172" s="406"/>
      <c r="AI172" s="406"/>
      <c r="AJ172" s="406"/>
      <c r="AK172" s="406"/>
      <c r="AL172" s="406"/>
      <c r="AM172" s="406"/>
      <c r="AN172" s="406"/>
      <c r="AO172" s="407"/>
      <c r="AP172" s="407"/>
      <c r="AR172" s="407"/>
      <c r="AS172" s="407"/>
      <c r="AT172" s="407"/>
      <c r="AV172" s="407"/>
      <c r="AX172" s="406"/>
      <c r="AY172" s="407"/>
      <c r="BA172" s="406"/>
      <c r="BB172" s="406"/>
      <c r="BC172" s="406"/>
      <c r="BD172" s="407"/>
      <c r="BF172" s="407"/>
      <c r="BH172" s="406"/>
      <c r="BI172" s="406"/>
      <c r="BJ172" s="406"/>
      <c r="BK172" s="406"/>
      <c r="BL172" s="406"/>
      <c r="BM172" s="406"/>
      <c r="BN172" s="406"/>
      <c r="BO172" s="407"/>
      <c r="BQ172" s="406"/>
      <c r="BR172" s="406"/>
      <c r="BS172" s="406"/>
      <c r="BT172" s="406"/>
      <c r="BU172" s="407"/>
      <c r="BV172" s="408"/>
      <c r="BW172" s="409"/>
      <c r="BX172" s="4"/>
      <c r="BY172" s="410"/>
      <c r="BZ172" s="4"/>
      <c r="CA172" s="31" t="str">
        <f t="shared" si="97"/>
        <v/>
      </c>
      <c r="CB172" s="5"/>
      <c r="CC172" s="5"/>
      <c r="CD172" s="5"/>
      <c r="CE172" s="5"/>
      <c r="CF172" s="5"/>
      <c r="CG172" s="32">
        <f t="shared" si="99"/>
        <v>0</v>
      </c>
      <c r="CH172" s="13"/>
      <c r="CI172" s="13"/>
      <c r="CJ172" s="13"/>
      <c r="CK172" s="13"/>
      <c r="CL172" s="13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408"/>
      <c r="DB172" s="408"/>
      <c r="DC172" s="408"/>
      <c r="DD172" s="408"/>
      <c r="DE172" s="408"/>
      <c r="DF172" s="408"/>
      <c r="DG172" s="408"/>
      <c r="DH172" s="408"/>
      <c r="DI172" s="408"/>
      <c r="DJ172" s="408"/>
      <c r="DK172" s="408"/>
      <c r="DL172" s="408"/>
      <c r="DM172" s="408"/>
      <c r="DN172" s="408"/>
    </row>
    <row r="173" spans="1:121" ht="31.9" customHeight="1" x14ac:dyDescent="0.2">
      <c r="A173" s="236" t="s">
        <v>193</v>
      </c>
      <c r="B173" s="411"/>
      <c r="C173" s="411"/>
      <c r="D173" s="412"/>
      <c r="E173" s="412"/>
      <c r="F173" s="412"/>
      <c r="G173" s="585"/>
      <c r="H173" s="585"/>
      <c r="I173" s="586"/>
      <c r="J173" s="586"/>
      <c r="K173" s="415"/>
      <c r="L173" s="587"/>
      <c r="M173" s="415"/>
      <c r="N173" s="417"/>
      <c r="O173" s="8"/>
      <c r="P173" s="8"/>
      <c r="Q173" s="8"/>
      <c r="R173" s="8"/>
      <c r="S173" s="8"/>
      <c r="T173" s="8"/>
      <c r="U173" s="8"/>
      <c r="V173" s="8"/>
      <c r="W173" s="8"/>
      <c r="BV173" s="3"/>
      <c r="BW173" s="3"/>
      <c r="CG173" s="13"/>
      <c r="CH173" s="13"/>
      <c r="CI173" s="13"/>
      <c r="CJ173" s="13"/>
      <c r="CK173" s="13"/>
      <c r="CL173" s="13"/>
    </row>
    <row r="174" spans="1:121" ht="25.15" customHeight="1" x14ac:dyDescent="0.2">
      <c r="A174" s="953" t="s">
        <v>194</v>
      </c>
      <c r="B174" s="954"/>
      <c r="C174" s="955"/>
      <c r="D174" s="894" t="s">
        <v>195</v>
      </c>
      <c r="E174" s="895"/>
      <c r="F174" s="896"/>
      <c r="G174" s="940" t="s">
        <v>5</v>
      </c>
      <c r="H174" s="942"/>
      <c r="I174" s="942"/>
      <c r="J174" s="942"/>
      <c r="K174" s="942"/>
      <c r="L174" s="942"/>
      <c r="M174" s="942"/>
      <c r="N174" s="942"/>
      <c r="O174" s="942"/>
      <c r="P174" s="942"/>
      <c r="Q174" s="942"/>
      <c r="R174" s="942"/>
      <c r="S174" s="942"/>
      <c r="T174" s="942"/>
      <c r="U174" s="942"/>
      <c r="V174" s="962"/>
      <c r="W174" s="922" t="s">
        <v>6</v>
      </c>
      <c r="X174" s="964" t="s">
        <v>7</v>
      </c>
      <c r="Y174" s="51" t="s">
        <v>196</v>
      </c>
      <c r="Z174" s="896" t="s">
        <v>197</v>
      </c>
      <c r="BV174" s="3"/>
      <c r="BW174" s="3"/>
      <c r="CG174" s="13"/>
      <c r="CH174" s="13"/>
      <c r="CI174" s="13"/>
      <c r="CJ174" s="13"/>
      <c r="CK174" s="13"/>
      <c r="CL174" s="13"/>
    </row>
    <row r="175" spans="1:121" ht="16.149999999999999" customHeight="1" x14ac:dyDescent="0.2">
      <c r="A175" s="956"/>
      <c r="B175" s="957"/>
      <c r="C175" s="958"/>
      <c r="D175" s="897"/>
      <c r="E175" s="1080"/>
      <c r="F175" s="1081"/>
      <c r="G175" s="940" t="s">
        <v>186</v>
      </c>
      <c r="H175" s="941"/>
      <c r="I175" s="942" t="s">
        <v>17</v>
      </c>
      <c r="J175" s="941"/>
      <c r="K175" s="942" t="s">
        <v>198</v>
      </c>
      <c r="L175" s="941"/>
      <c r="M175" s="942" t="s">
        <v>57</v>
      </c>
      <c r="N175" s="941"/>
      <c r="O175" s="942" t="s">
        <v>199</v>
      </c>
      <c r="P175" s="941"/>
      <c r="Q175" s="942" t="s">
        <v>58</v>
      </c>
      <c r="R175" s="941"/>
      <c r="S175" s="943" t="s">
        <v>21</v>
      </c>
      <c r="T175" s="944"/>
      <c r="U175" s="943" t="s">
        <v>22</v>
      </c>
      <c r="V175" s="963"/>
      <c r="W175" s="923"/>
      <c r="X175" s="966"/>
      <c r="Y175" s="964" t="s">
        <v>200</v>
      </c>
      <c r="Z175" s="902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BV175" s="3"/>
      <c r="BW175" s="3"/>
      <c r="CG175" s="13"/>
      <c r="CH175" s="13"/>
      <c r="CI175" s="13"/>
      <c r="CJ175" s="13"/>
      <c r="CK175" s="13"/>
      <c r="CL175" s="13"/>
    </row>
    <row r="176" spans="1:121" ht="16.149999999999999" customHeight="1" x14ac:dyDescent="0.2">
      <c r="A176" s="959"/>
      <c r="B176" s="1078"/>
      <c r="C176" s="1079"/>
      <c r="D176" s="418" t="s">
        <v>23</v>
      </c>
      <c r="E176" s="419" t="s">
        <v>24</v>
      </c>
      <c r="F176" s="641" t="s">
        <v>25</v>
      </c>
      <c r="G176" s="420" t="s">
        <v>24</v>
      </c>
      <c r="H176" s="421" t="s">
        <v>25</v>
      </c>
      <c r="I176" s="422" t="s">
        <v>24</v>
      </c>
      <c r="J176" s="421" t="s">
        <v>25</v>
      </c>
      <c r="K176" s="422" t="s">
        <v>24</v>
      </c>
      <c r="L176" s="421" t="s">
        <v>25</v>
      </c>
      <c r="M176" s="422" t="s">
        <v>24</v>
      </c>
      <c r="N176" s="421" t="s">
        <v>25</v>
      </c>
      <c r="O176" s="422" t="s">
        <v>24</v>
      </c>
      <c r="P176" s="421" t="s">
        <v>25</v>
      </c>
      <c r="Q176" s="422" t="s">
        <v>24</v>
      </c>
      <c r="R176" s="421" t="s">
        <v>25</v>
      </c>
      <c r="S176" s="423" t="s">
        <v>24</v>
      </c>
      <c r="T176" s="424" t="s">
        <v>25</v>
      </c>
      <c r="U176" s="423" t="s">
        <v>24</v>
      </c>
      <c r="V176" s="658" t="s">
        <v>25</v>
      </c>
      <c r="W176" s="924"/>
      <c r="X176" s="965"/>
      <c r="Y176" s="965"/>
      <c r="Z176" s="1081"/>
      <c r="AA176" s="273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BV176" s="3"/>
      <c r="BW176" s="3"/>
      <c r="CG176" s="13"/>
      <c r="CH176" s="13"/>
      <c r="CI176" s="13"/>
      <c r="CJ176" s="13"/>
      <c r="CK176" s="13"/>
      <c r="CL176" s="13"/>
    </row>
    <row r="177" spans="1:90" ht="16.149999999999999" customHeight="1" x14ac:dyDescent="0.2">
      <c r="A177" s="916" t="s">
        <v>201</v>
      </c>
      <c r="B177" s="918" t="s">
        <v>202</v>
      </c>
      <c r="C177" s="919"/>
      <c r="D177" s="425">
        <f t="shared" ref="D177:D207" si="100">SUM(E177+F177)</f>
        <v>60</v>
      </c>
      <c r="E177" s="426">
        <f t="shared" ref="E177:E190" si="101">SUM(G177+I177+K177+M177+O177+Q177+S177+U177)</f>
        <v>26</v>
      </c>
      <c r="F177" s="427">
        <f t="shared" ref="F177:F190" si="102">SUM(H177+J177+L177+N177+P177+R177+T177+V177)</f>
        <v>34</v>
      </c>
      <c r="G177" s="428">
        <v>7</v>
      </c>
      <c r="H177" s="429">
        <v>3</v>
      </c>
      <c r="I177" s="430">
        <v>4</v>
      </c>
      <c r="J177" s="429">
        <v>2</v>
      </c>
      <c r="K177" s="430">
        <v>3</v>
      </c>
      <c r="L177" s="429">
        <v>0</v>
      </c>
      <c r="M177" s="430">
        <v>0</v>
      </c>
      <c r="N177" s="429">
        <v>0</v>
      </c>
      <c r="O177" s="430">
        <v>9</v>
      </c>
      <c r="P177" s="429">
        <v>11</v>
      </c>
      <c r="Q177" s="430">
        <v>1</v>
      </c>
      <c r="R177" s="429">
        <v>0</v>
      </c>
      <c r="S177" s="430">
        <v>2</v>
      </c>
      <c r="T177" s="429">
        <v>14</v>
      </c>
      <c r="U177" s="430">
        <v>0</v>
      </c>
      <c r="V177" s="431">
        <v>4</v>
      </c>
      <c r="W177" s="432">
        <v>0</v>
      </c>
      <c r="X177" s="433">
        <v>0</v>
      </c>
      <c r="Y177" s="433"/>
      <c r="Z177" s="434"/>
      <c r="AA177" s="225" t="str">
        <f>CA177&amp;CB177&amp;CC177</f>
        <v/>
      </c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8"/>
      <c r="BV177" s="3"/>
      <c r="BW177" s="3"/>
      <c r="CA177" s="31" t="str">
        <f>IF(CG177=1,"* El número de pacientes de 60 años NO DEBE Ser mayor a lo registrado en el grupo Etario 20-64 años. ","")</f>
        <v/>
      </c>
      <c r="CB177" s="31" t="str">
        <f>IF(CH177=1,"* La consulta pertinente NO DEBE ser mayor al Total registrado. ","")</f>
        <v/>
      </c>
      <c r="CC177" s="31" t="str">
        <f>IF(AND(D177&lt;&gt;0,W177=""),"* Recuerde que las Embarazadas deben ser incluídas en el ingreso por rango Etario (Digite CEROS si no tiene). ",IF(F177&lt;W177,"* Las Embarazadas NO DEBEN ser mayor al total de Mujeres. ",""))</f>
        <v/>
      </c>
      <c r="CD177" s="31"/>
      <c r="CE177" s="31"/>
      <c r="CF177" s="31"/>
      <c r="CG177" s="32">
        <f>IF((S177+T177)&lt;X177,1,0)</f>
        <v>0</v>
      </c>
      <c r="CH177" s="32">
        <f>IF(D177&lt;Y177,1,0)</f>
        <v>0</v>
      </c>
      <c r="CI177" s="32">
        <f>IF(AND(D177&lt;&gt;0,W177=""),1,IF(F177&lt;W177,1,0))</f>
        <v>0</v>
      </c>
      <c r="CJ177" s="32"/>
      <c r="CK177" s="32"/>
      <c r="CL177" s="32"/>
    </row>
    <row r="178" spans="1:90" ht="16.149999999999999" customHeight="1" x14ac:dyDescent="0.2">
      <c r="A178" s="917"/>
      <c r="B178" s="920" t="s">
        <v>203</v>
      </c>
      <c r="C178" s="921"/>
      <c r="D178" s="435">
        <f t="shared" si="100"/>
        <v>580</v>
      </c>
      <c r="E178" s="436">
        <f t="shared" si="101"/>
        <v>242</v>
      </c>
      <c r="F178" s="437">
        <f t="shared" si="102"/>
        <v>338</v>
      </c>
      <c r="G178" s="438">
        <v>6</v>
      </c>
      <c r="H178" s="439">
        <v>0</v>
      </c>
      <c r="I178" s="440">
        <v>7</v>
      </c>
      <c r="J178" s="439">
        <v>1</v>
      </c>
      <c r="K178" s="440">
        <v>11</v>
      </c>
      <c r="L178" s="439">
        <v>2</v>
      </c>
      <c r="M178" s="440">
        <v>16</v>
      </c>
      <c r="N178" s="439">
        <v>4</v>
      </c>
      <c r="O178" s="440">
        <v>26</v>
      </c>
      <c r="P178" s="439">
        <v>14</v>
      </c>
      <c r="Q178" s="440">
        <v>36</v>
      </c>
      <c r="R178" s="439">
        <v>42</v>
      </c>
      <c r="S178" s="440">
        <v>63</v>
      </c>
      <c r="T178" s="439">
        <v>126</v>
      </c>
      <c r="U178" s="440">
        <v>77</v>
      </c>
      <c r="V178" s="441">
        <v>149</v>
      </c>
      <c r="W178" s="442">
        <v>81</v>
      </c>
      <c r="X178" s="443">
        <v>148</v>
      </c>
      <c r="Y178" s="443">
        <v>79</v>
      </c>
      <c r="Z178" s="444"/>
      <c r="AA178" s="225" t="str">
        <f t="shared" ref="AA178:AA226" si="103">CA178&amp;CB178&amp;CC178</f>
        <v/>
      </c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8"/>
      <c r="BV178" s="3"/>
      <c r="BW178" s="3"/>
      <c r="CA178" s="31" t="str">
        <f t="shared" ref="CA178:CA198" si="104">IF(CG178=1,"* El número de pacientes de 60 años NO DEBE Ser mayor a lo registrado en el grupo Etario 20-64 años. ","")</f>
        <v/>
      </c>
      <c r="CB178" s="31" t="str">
        <f t="shared" ref="CB178:CB224" si="105">IF(CH178=1,"* La consulta pertinente NO DEBE ser mayor al Total registrado. ","")</f>
        <v/>
      </c>
      <c r="CC178" s="31" t="str">
        <f t="shared" ref="CC178:CC198" si="106">IF(AND(D178&lt;&gt;0,W178=""),"* Recuerde que las Embarazadas deben ser incluídas en el ingreso por rango Etario (Digite CEROS si no tiene). ",IF(F178&lt;W178,"* Las Embarazadas NO DEBEN ser mayor al total de Mujeres. ",""))</f>
        <v/>
      </c>
      <c r="CD178" s="31"/>
      <c r="CE178" s="31"/>
      <c r="CF178" s="31"/>
      <c r="CG178" s="32">
        <f t="shared" ref="CG178:CG198" si="107">IF((S178+T178)&lt;X178,1,0)</f>
        <v>0</v>
      </c>
      <c r="CH178" s="32">
        <f t="shared" ref="CH178:CH224" si="108">IF(D178&lt;Y178,1,0)</f>
        <v>0</v>
      </c>
      <c r="CI178" s="32">
        <f t="shared" ref="CI178:CI198" si="109">IF(AND(D178&lt;&gt;0,W178=""),1,IF(F178&lt;W178,1,0))</f>
        <v>0</v>
      </c>
      <c r="CJ178" s="32"/>
      <c r="CK178" s="32"/>
      <c r="CL178" s="32"/>
    </row>
    <row r="179" spans="1:90" ht="16.149999999999999" customHeight="1" x14ac:dyDescent="0.2">
      <c r="A179" s="860" t="s">
        <v>204</v>
      </c>
      <c r="B179" s="913" t="s">
        <v>205</v>
      </c>
      <c r="C179" s="913"/>
      <c r="D179" s="383">
        <f t="shared" si="100"/>
        <v>3</v>
      </c>
      <c r="E179" s="445">
        <f t="shared" si="101"/>
        <v>1</v>
      </c>
      <c r="F179" s="446">
        <f t="shared" si="102"/>
        <v>2</v>
      </c>
      <c r="G179" s="447"/>
      <c r="H179" s="448"/>
      <c r="I179" s="449"/>
      <c r="J179" s="448"/>
      <c r="K179" s="449"/>
      <c r="L179" s="448"/>
      <c r="M179" s="449"/>
      <c r="N179" s="448"/>
      <c r="O179" s="449">
        <v>1</v>
      </c>
      <c r="P179" s="448">
        <v>1</v>
      </c>
      <c r="Q179" s="449"/>
      <c r="R179" s="448"/>
      <c r="S179" s="449"/>
      <c r="T179" s="448">
        <v>1</v>
      </c>
      <c r="U179" s="449"/>
      <c r="V179" s="450"/>
      <c r="W179" s="451">
        <v>0</v>
      </c>
      <c r="X179" s="452"/>
      <c r="Y179" s="452"/>
      <c r="Z179" s="452"/>
      <c r="AA179" s="225" t="str">
        <f t="shared" si="103"/>
        <v/>
      </c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8"/>
      <c r="BV179" s="3"/>
      <c r="BW179" s="3"/>
      <c r="CA179" s="31" t="str">
        <f t="shared" si="104"/>
        <v/>
      </c>
      <c r="CB179" s="31" t="str">
        <f t="shared" si="105"/>
        <v/>
      </c>
      <c r="CC179" s="31" t="str">
        <f t="shared" si="106"/>
        <v/>
      </c>
      <c r="CD179" s="31"/>
      <c r="CE179" s="31"/>
      <c r="CF179" s="31"/>
      <c r="CG179" s="32">
        <f t="shared" si="107"/>
        <v>0</v>
      </c>
      <c r="CH179" s="32">
        <f t="shared" si="108"/>
        <v>0</v>
      </c>
      <c r="CI179" s="32">
        <f t="shared" si="109"/>
        <v>0</v>
      </c>
      <c r="CJ179" s="32"/>
      <c r="CK179" s="32"/>
      <c r="CL179" s="32"/>
    </row>
    <row r="180" spans="1:90" ht="16.149999999999999" customHeight="1" x14ac:dyDescent="0.2">
      <c r="A180" s="860"/>
      <c r="B180" s="911" t="s">
        <v>206</v>
      </c>
      <c r="C180" s="911"/>
      <c r="D180" s="386">
        <f t="shared" si="100"/>
        <v>0</v>
      </c>
      <c r="E180" s="453">
        <f t="shared" si="101"/>
        <v>0</v>
      </c>
      <c r="F180" s="454">
        <f t="shared" si="102"/>
        <v>0</v>
      </c>
      <c r="G180" s="455"/>
      <c r="H180" s="456"/>
      <c r="I180" s="457"/>
      <c r="J180" s="456"/>
      <c r="K180" s="457"/>
      <c r="L180" s="456"/>
      <c r="M180" s="457"/>
      <c r="N180" s="456"/>
      <c r="O180" s="457"/>
      <c r="P180" s="456"/>
      <c r="Q180" s="457"/>
      <c r="R180" s="456"/>
      <c r="S180" s="457"/>
      <c r="T180" s="456"/>
      <c r="U180" s="457"/>
      <c r="V180" s="458"/>
      <c r="W180" s="459">
        <v>0</v>
      </c>
      <c r="X180" s="460"/>
      <c r="Y180" s="460"/>
      <c r="Z180" s="460"/>
      <c r="AA180" s="225" t="str">
        <f t="shared" si="103"/>
        <v/>
      </c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8"/>
      <c r="BV180" s="3"/>
      <c r="BW180" s="3"/>
      <c r="CA180" s="31" t="str">
        <f t="shared" si="104"/>
        <v/>
      </c>
      <c r="CB180" s="31" t="str">
        <f t="shared" si="105"/>
        <v/>
      </c>
      <c r="CC180" s="31" t="str">
        <f t="shared" si="106"/>
        <v/>
      </c>
      <c r="CD180" s="31"/>
      <c r="CE180" s="31"/>
      <c r="CF180" s="31"/>
      <c r="CG180" s="32">
        <f t="shared" si="107"/>
        <v>0</v>
      </c>
      <c r="CH180" s="32">
        <f t="shared" si="108"/>
        <v>0</v>
      </c>
      <c r="CI180" s="32">
        <f t="shared" si="109"/>
        <v>0</v>
      </c>
      <c r="CJ180" s="32"/>
      <c r="CK180" s="32"/>
      <c r="CL180" s="32"/>
    </row>
    <row r="181" spans="1:90" ht="16.149999999999999" customHeight="1" x14ac:dyDescent="0.2">
      <c r="A181" s="860"/>
      <c r="B181" s="911" t="s">
        <v>207</v>
      </c>
      <c r="C181" s="911"/>
      <c r="D181" s="386">
        <f t="shared" si="100"/>
        <v>3</v>
      </c>
      <c r="E181" s="453">
        <f t="shared" si="101"/>
        <v>1</v>
      </c>
      <c r="F181" s="454">
        <f t="shared" si="102"/>
        <v>2</v>
      </c>
      <c r="G181" s="455"/>
      <c r="H181" s="456"/>
      <c r="I181" s="457"/>
      <c r="J181" s="456"/>
      <c r="K181" s="457"/>
      <c r="L181" s="456"/>
      <c r="M181" s="457"/>
      <c r="N181" s="456"/>
      <c r="O181" s="457">
        <v>1</v>
      </c>
      <c r="P181" s="456">
        <v>1</v>
      </c>
      <c r="Q181" s="457"/>
      <c r="R181" s="456"/>
      <c r="S181" s="457"/>
      <c r="T181" s="456">
        <v>1</v>
      </c>
      <c r="U181" s="457"/>
      <c r="V181" s="458"/>
      <c r="W181" s="459">
        <v>0</v>
      </c>
      <c r="X181" s="460"/>
      <c r="Y181" s="460"/>
      <c r="Z181" s="460"/>
      <c r="AA181" s="225" t="str">
        <f t="shared" si="103"/>
        <v/>
      </c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8"/>
      <c r="BV181" s="3"/>
      <c r="BW181" s="3"/>
      <c r="CA181" s="31" t="str">
        <f t="shared" si="104"/>
        <v/>
      </c>
      <c r="CB181" s="31" t="str">
        <f t="shared" si="105"/>
        <v/>
      </c>
      <c r="CC181" s="31" t="str">
        <f t="shared" si="106"/>
        <v/>
      </c>
      <c r="CD181" s="31"/>
      <c r="CE181" s="31"/>
      <c r="CF181" s="31"/>
      <c r="CG181" s="32">
        <f t="shared" si="107"/>
        <v>0</v>
      </c>
      <c r="CH181" s="32">
        <f t="shared" si="108"/>
        <v>0</v>
      </c>
      <c r="CI181" s="32">
        <f t="shared" si="109"/>
        <v>0</v>
      </c>
      <c r="CJ181" s="32"/>
      <c r="CK181" s="32"/>
      <c r="CL181" s="32"/>
    </row>
    <row r="182" spans="1:90" ht="16.149999999999999" customHeight="1" x14ac:dyDescent="0.2">
      <c r="A182" s="861"/>
      <c r="B182" s="912" t="s">
        <v>208</v>
      </c>
      <c r="C182" s="912"/>
      <c r="D182" s="461">
        <f t="shared" si="100"/>
        <v>1</v>
      </c>
      <c r="E182" s="462">
        <f t="shared" si="101"/>
        <v>1</v>
      </c>
      <c r="F182" s="463">
        <f t="shared" si="102"/>
        <v>0</v>
      </c>
      <c r="G182" s="438"/>
      <c r="H182" s="439"/>
      <c r="I182" s="440"/>
      <c r="J182" s="439"/>
      <c r="K182" s="440"/>
      <c r="L182" s="439"/>
      <c r="M182" s="440"/>
      <c r="N182" s="439"/>
      <c r="O182" s="440">
        <v>1</v>
      </c>
      <c r="P182" s="439"/>
      <c r="Q182" s="440"/>
      <c r="R182" s="439"/>
      <c r="S182" s="440"/>
      <c r="T182" s="439"/>
      <c r="U182" s="440"/>
      <c r="V182" s="441"/>
      <c r="W182" s="442">
        <v>0</v>
      </c>
      <c r="X182" s="443"/>
      <c r="Y182" s="443"/>
      <c r="Z182" s="443"/>
      <c r="AA182" s="225" t="str">
        <f t="shared" si="103"/>
        <v/>
      </c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8"/>
      <c r="BV182" s="3"/>
      <c r="BW182" s="3"/>
      <c r="CA182" s="31" t="str">
        <f t="shared" si="104"/>
        <v/>
      </c>
      <c r="CB182" s="31" t="str">
        <f t="shared" si="105"/>
        <v/>
      </c>
      <c r="CC182" s="31" t="str">
        <f t="shared" si="106"/>
        <v/>
      </c>
      <c r="CD182" s="31"/>
      <c r="CE182" s="31"/>
      <c r="CF182" s="31"/>
      <c r="CG182" s="32">
        <f t="shared" si="107"/>
        <v>0</v>
      </c>
      <c r="CH182" s="32">
        <f t="shared" si="108"/>
        <v>0</v>
      </c>
      <c r="CI182" s="32">
        <f t="shared" si="109"/>
        <v>0</v>
      </c>
      <c r="CJ182" s="32"/>
      <c r="CK182" s="32"/>
      <c r="CL182" s="32"/>
    </row>
    <row r="183" spans="1:90" ht="16.149999999999999" customHeight="1" x14ac:dyDescent="0.2">
      <c r="A183" s="859" t="s">
        <v>209</v>
      </c>
      <c r="B183" s="914" t="s">
        <v>205</v>
      </c>
      <c r="C183" s="914"/>
      <c r="D183" s="378">
        <f t="shared" si="100"/>
        <v>37</v>
      </c>
      <c r="E183" s="464">
        <f t="shared" si="101"/>
        <v>19</v>
      </c>
      <c r="F183" s="465">
        <f t="shared" si="102"/>
        <v>18</v>
      </c>
      <c r="G183" s="428">
        <v>4</v>
      </c>
      <c r="H183" s="429"/>
      <c r="I183" s="430"/>
      <c r="J183" s="429">
        <v>1</v>
      </c>
      <c r="K183" s="430">
        <v>2</v>
      </c>
      <c r="L183" s="429"/>
      <c r="M183" s="430">
        <v>1</v>
      </c>
      <c r="N183" s="429"/>
      <c r="O183" s="430">
        <v>2</v>
      </c>
      <c r="P183" s="429"/>
      <c r="Q183" s="430">
        <v>2</v>
      </c>
      <c r="R183" s="429">
        <v>4</v>
      </c>
      <c r="S183" s="430">
        <v>8</v>
      </c>
      <c r="T183" s="429">
        <v>11</v>
      </c>
      <c r="U183" s="430"/>
      <c r="V183" s="431">
        <v>2</v>
      </c>
      <c r="W183" s="432">
        <v>0</v>
      </c>
      <c r="X183" s="433"/>
      <c r="Y183" s="433"/>
      <c r="Z183" s="452"/>
      <c r="AA183" s="225" t="str">
        <f t="shared" si="103"/>
        <v/>
      </c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8"/>
      <c r="BV183" s="3"/>
      <c r="BW183" s="3"/>
      <c r="CA183" s="31" t="str">
        <f t="shared" si="104"/>
        <v/>
      </c>
      <c r="CB183" s="31" t="str">
        <f t="shared" si="105"/>
        <v/>
      </c>
      <c r="CC183" s="31" t="str">
        <f t="shared" si="106"/>
        <v/>
      </c>
      <c r="CD183" s="31"/>
      <c r="CE183" s="31"/>
      <c r="CF183" s="31"/>
      <c r="CG183" s="32">
        <f t="shared" si="107"/>
        <v>0</v>
      </c>
      <c r="CH183" s="32">
        <f t="shared" si="108"/>
        <v>0</v>
      </c>
      <c r="CI183" s="32">
        <f t="shared" si="109"/>
        <v>0</v>
      </c>
      <c r="CJ183" s="32"/>
      <c r="CK183" s="32"/>
      <c r="CL183" s="32"/>
    </row>
    <row r="184" spans="1:90" ht="16.149999999999999" customHeight="1" x14ac:dyDescent="0.2">
      <c r="A184" s="860"/>
      <c r="B184" s="911" t="s">
        <v>206</v>
      </c>
      <c r="C184" s="911"/>
      <c r="D184" s="386">
        <f t="shared" si="100"/>
        <v>72</v>
      </c>
      <c r="E184" s="453">
        <f t="shared" si="101"/>
        <v>38</v>
      </c>
      <c r="F184" s="454">
        <f t="shared" si="102"/>
        <v>34</v>
      </c>
      <c r="G184" s="455">
        <v>3</v>
      </c>
      <c r="H184" s="456">
        <v>1</v>
      </c>
      <c r="I184" s="457">
        <v>1</v>
      </c>
      <c r="J184" s="456">
        <v>1</v>
      </c>
      <c r="K184" s="457"/>
      <c r="L184" s="456">
        <v>1</v>
      </c>
      <c r="M184" s="457">
        <v>2</v>
      </c>
      <c r="N184" s="456"/>
      <c r="O184" s="457">
        <v>2</v>
      </c>
      <c r="P184" s="456">
        <v>2</v>
      </c>
      <c r="Q184" s="457">
        <v>8</v>
      </c>
      <c r="R184" s="456">
        <v>8</v>
      </c>
      <c r="S184" s="457">
        <v>18</v>
      </c>
      <c r="T184" s="456">
        <v>19</v>
      </c>
      <c r="U184" s="457">
        <v>4</v>
      </c>
      <c r="V184" s="458">
        <v>2</v>
      </c>
      <c r="W184" s="459">
        <v>0</v>
      </c>
      <c r="X184" s="460"/>
      <c r="Y184" s="460"/>
      <c r="Z184" s="460"/>
      <c r="AA184" s="225" t="str">
        <f t="shared" si="103"/>
        <v/>
      </c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8"/>
      <c r="BV184" s="3"/>
      <c r="BW184" s="3"/>
      <c r="CA184" s="31" t="str">
        <f t="shared" si="104"/>
        <v/>
      </c>
      <c r="CB184" s="31" t="str">
        <f t="shared" si="105"/>
        <v/>
      </c>
      <c r="CC184" s="31" t="str">
        <f t="shared" si="106"/>
        <v/>
      </c>
      <c r="CD184" s="31"/>
      <c r="CE184" s="31"/>
      <c r="CF184" s="31"/>
      <c r="CG184" s="32">
        <f t="shared" si="107"/>
        <v>0</v>
      </c>
      <c r="CH184" s="32">
        <f t="shared" si="108"/>
        <v>0</v>
      </c>
      <c r="CI184" s="32">
        <f t="shared" si="109"/>
        <v>0</v>
      </c>
      <c r="CJ184" s="32"/>
      <c r="CK184" s="32"/>
      <c r="CL184" s="32"/>
    </row>
    <row r="185" spans="1:90" ht="16.149999999999999" customHeight="1" x14ac:dyDescent="0.2">
      <c r="A185" s="860"/>
      <c r="B185" s="911" t="s">
        <v>207</v>
      </c>
      <c r="C185" s="911"/>
      <c r="D185" s="386">
        <f t="shared" si="100"/>
        <v>31</v>
      </c>
      <c r="E185" s="453">
        <f t="shared" si="101"/>
        <v>13</v>
      </c>
      <c r="F185" s="454">
        <f t="shared" si="102"/>
        <v>18</v>
      </c>
      <c r="G185" s="455">
        <v>2</v>
      </c>
      <c r="H185" s="456"/>
      <c r="I185" s="457"/>
      <c r="J185" s="456">
        <v>1</v>
      </c>
      <c r="K185" s="457">
        <v>2</v>
      </c>
      <c r="L185" s="456"/>
      <c r="M185" s="457">
        <v>1</v>
      </c>
      <c r="N185" s="456"/>
      <c r="O185" s="457"/>
      <c r="P185" s="456">
        <v>1</v>
      </c>
      <c r="Q185" s="457">
        <v>2</v>
      </c>
      <c r="R185" s="456">
        <v>3</v>
      </c>
      <c r="S185" s="457">
        <v>6</v>
      </c>
      <c r="T185" s="456">
        <v>11</v>
      </c>
      <c r="U185" s="457"/>
      <c r="V185" s="458">
        <v>2</v>
      </c>
      <c r="W185" s="459">
        <v>0</v>
      </c>
      <c r="X185" s="460"/>
      <c r="Y185" s="460"/>
      <c r="Z185" s="460"/>
      <c r="AA185" s="225" t="str">
        <f t="shared" si="103"/>
        <v/>
      </c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8"/>
      <c r="BV185" s="3"/>
      <c r="BW185" s="3"/>
      <c r="CA185" s="31" t="str">
        <f t="shared" si="104"/>
        <v/>
      </c>
      <c r="CB185" s="31" t="str">
        <f t="shared" si="105"/>
        <v/>
      </c>
      <c r="CC185" s="31" t="str">
        <f t="shared" si="106"/>
        <v/>
      </c>
      <c r="CD185" s="31"/>
      <c r="CE185" s="31"/>
      <c r="CF185" s="31"/>
      <c r="CG185" s="32">
        <f t="shared" si="107"/>
        <v>0</v>
      </c>
      <c r="CH185" s="32">
        <f t="shared" si="108"/>
        <v>0</v>
      </c>
      <c r="CI185" s="32">
        <f t="shared" si="109"/>
        <v>0</v>
      </c>
      <c r="CJ185" s="32"/>
      <c r="CK185" s="32"/>
      <c r="CL185" s="32"/>
    </row>
    <row r="186" spans="1:90" ht="16.149999999999999" customHeight="1" x14ac:dyDescent="0.2">
      <c r="A186" s="861"/>
      <c r="B186" s="912" t="s">
        <v>208</v>
      </c>
      <c r="C186" s="912"/>
      <c r="D186" s="461">
        <f t="shared" si="100"/>
        <v>18</v>
      </c>
      <c r="E186" s="462">
        <f t="shared" si="101"/>
        <v>8</v>
      </c>
      <c r="F186" s="463">
        <f t="shared" si="102"/>
        <v>10</v>
      </c>
      <c r="G186" s="438">
        <v>1</v>
      </c>
      <c r="H186" s="439"/>
      <c r="I186" s="440"/>
      <c r="J186" s="439">
        <v>1</v>
      </c>
      <c r="K186" s="440">
        <v>1</v>
      </c>
      <c r="L186" s="439"/>
      <c r="M186" s="440"/>
      <c r="N186" s="439"/>
      <c r="O186" s="440"/>
      <c r="P186" s="439">
        <v>2</v>
      </c>
      <c r="Q186" s="440">
        <v>3</v>
      </c>
      <c r="R186" s="439">
        <v>4</v>
      </c>
      <c r="S186" s="440">
        <v>2</v>
      </c>
      <c r="T186" s="439">
        <v>3</v>
      </c>
      <c r="U186" s="440">
        <v>1</v>
      </c>
      <c r="V186" s="441"/>
      <c r="W186" s="442">
        <v>0</v>
      </c>
      <c r="X186" s="443"/>
      <c r="Y186" s="443"/>
      <c r="Z186" s="443"/>
      <c r="AA186" s="225" t="str">
        <f t="shared" si="103"/>
        <v/>
      </c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8"/>
      <c r="BV186" s="3"/>
      <c r="BW186" s="3"/>
      <c r="CA186" s="31" t="str">
        <f t="shared" si="104"/>
        <v/>
      </c>
      <c r="CB186" s="31" t="str">
        <f t="shared" si="105"/>
        <v/>
      </c>
      <c r="CC186" s="31" t="str">
        <f t="shared" si="106"/>
        <v/>
      </c>
      <c r="CD186" s="31"/>
      <c r="CE186" s="31"/>
      <c r="CF186" s="31"/>
      <c r="CG186" s="32">
        <f t="shared" si="107"/>
        <v>0</v>
      </c>
      <c r="CH186" s="32">
        <f t="shared" si="108"/>
        <v>0</v>
      </c>
      <c r="CI186" s="32">
        <f t="shared" si="109"/>
        <v>0</v>
      </c>
      <c r="CJ186" s="32"/>
      <c r="CK186" s="32"/>
      <c r="CL186" s="32"/>
    </row>
    <row r="187" spans="1:90" ht="16.149999999999999" customHeight="1" x14ac:dyDescent="0.2">
      <c r="A187" s="859" t="s">
        <v>78</v>
      </c>
      <c r="B187" s="914" t="s">
        <v>205</v>
      </c>
      <c r="C187" s="914"/>
      <c r="D187" s="378">
        <f t="shared" si="100"/>
        <v>52</v>
      </c>
      <c r="E187" s="464">
        <f t="shared" si="101"/>
        <v>14</v>
      </c>
      <c r="F187" s="465">
        <f t="shared" si="102"/>
        <v>38</v>
      </c>
      <c r="G187" s="428"/>
      <c r="H187" s="429"/>
      <c r="I187" s="430"/>
      <c r="J187" s="429"/>
      <c r="K187" s="430"/>
      <c r="L187" s="429"/>
      <c r="M187" s="430">
        <v>2</v>
      </c>
      <c r="N187" s="429"/>
      <c r="O187" s="430"/>
      <c r="P187" s="429">
        <v>1</v>
      </c>
      <c r="Q187" s="430">
        <v>3</v>
      </c>
      <c r="R187" s="429">
        <v>10</v>
      </c>
      <c r="S187" s="430">
        <v>7</v>
      </c>
      <c r="T187" s="429">
        <v>23</v>
      </c>
      <c r="U187" s="430">
        <v>2</v>
      </c>
      <c r="V187" s="431">
        <v>4</v>
      </c>
      <c r="W187" s="432">
        <v>0</v>
      </c>
      <c r="X187" s="433"/>
      <c r="Y187" s="433"/>
      <c r="Z187" s="452"/>
      <c r="AA187" s="225" t="str">
        <f t="shared" si="103"/>
        <v/>
      </c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8"/>
      <c r="BV187" s="3"/>
      <c r="BW187" s="3"/>
      <c r="CA187" s="31" t="str">
        <f t="shared" si="104"/>
        <v/>
      </c>
      <c r="CB187" s="31" t="str">
        <f t="shared" si="105"/>
        <v/>
      </c>
      <c r="CC187" s="31" t="str">
        <f t="shared" si="106"/>
        <v/>
      </c>
      <c r="CD187" s="31"/>
      <c r="CE187" s="31"/>
      <c r="CF187" s="31"/>
      <c r="CG187" s="32">
        <f t="shared" si="107"/>
        <v>0</v>
      </c>
      <c r="CH187" s="32">
        <f t="shared" si="108"/>
        <v>0</v>
      </c>
      <c r="CI187" s="32">
        <f t="shared" si="109"/>
        <v>0</v>
      </c>
      <c r="CJ187" s="32"/>
      <c r="CK187" s="32"/>
      <c r="CL187" s="32"/>
    </row>
    <row r="188" spans="1:90" ht="16.149999999999999" customHeight="1" x14ac:dyDescent="0.2">
      <c r="A188" s="860"/>
      <c r="B188" s="911" t="s">
        <v>206</v>
      </c>
      <c r="C188" s="911"/>
      <c r="D188" s="386">
        <f t="shared" si="100"/>
        <v>113</v>
      </c>
      <c r="E188" s="453">
        <f t="shared" si="101"/>
        <v>19</v>
      </c>
      <c r="F188" s="454">
        <f t="shared" si="102"/>
        <v>94</v>
      </c>
      <c r="G188" s="455"/>
      <c r="H188" s="456"/>
      <c r="I188" s="457"/>
      <c r="J188" s="456"/>
      <c r="K188" s="457"/>
      <c r="L188" s="456"/>
      <c r="M188" s="457">
        <v>1</v>
      </c>
      <c r="N188" s="456">
        <v>1</v>
      </c>
      <c r="O188" s="457"/>
      <c r="P188" s="456">
        <v>8</v>
      </c>
      <c r="Q188" s="457">
        <v>3</v>
      </c>
      <c r="R188" s="456">
        <v>13</v>
      </c>
      <c r="S188" s="457">
        <v>15</v>
      </c>
      <c r="T188" s="456">
        <v>65</v>
      </c>
      <c r="U188" s="457"/>
      <c r="V188" s="458">
        <v>7</v>
      </c>
      <c r="W188" s="459">
        <v>1</v>
      </c>
      <c r="X188" s="460">
        <v>2</v>
      </c>
      <c r="Y188" s="460"/>
      <c r="Z188" s="460"/>
      <c r="AA188" s="225" t="str">
        <f t="shared" si="103"/>
        <v/>
      </c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8"/>
      <c r="BV188" s="3"/>
      <c r="BW188" s="3"/>
      <c r="CA188" s="31" t="str">
        <f t="shared" si="104"/>
        <v/>
      </c>
      <c r="CB188" s="31" t="str">
        <f t="shared" si="105"/>
        <v/>
      </c>
      <c r="CC188" s="31" t="str">
        <f t="shared" si="106"/>
        <v/>
      </c>
      <c r="CD188" s="31"/>
      <c r="CE188" s="31"/>
      <c r="CF188" s="31"/>
      <c r="CG188" s="32">
        <f t="shared" si="107"/>
        <v>0</v>
      </c>
      <c r="CH188" s="32">
        <f t="shared" si="108"/>
        <v>0</v>
      </c>
      <c r="CI188" s="32">
        <f t="shared" si="109"/>
        <v>0</v>
      </c>
      <c r="CJ188" s="32"/>
      <c r="CK188" s="32"/>
      <c r="CL188" s="32"/>
    </row>
    <row r="189" spans="1:90" ht="16.149999999999999" customHeight="1" x14ac:dyDescent="0.2">
      <c r="A189" s="860"/>
      <c r="B189" s="911" t="s">
        <v>207</v>
      </c>
      <c r="C189" s="911"/>
      <c r="D189" s="386">
        <f t="shared" si="100"/>
        <v>50</v>
      </c>
      <c r="E189" s="453">
        <f t="shared" si="101"/>
        <v>12</v>
      </c>
      <c r="F189" s="454">
        <f t="shared" si="102"/>
        <v>38</v>
      </c>
      <c r="G189" s="455"/>
      <c r="H189" s="456"/>
      <c r="I189" s="457"/>
      <c r="J189" s="456"/>
      <c r="K189" s="457"/>
      <c r="L189" s="456"/>
      <c r="M189" s="457">
        <v>2</v>
      </c>
      <c r="N189" s="456"/>
      <c r="O189" s="457"/>
      <c r="P189" s="456">
        <v>1</v>
      </c>
      <c r="Q189" s="457">
        <v>4</v>
      </c>
      <c r="R189" s="456">
        <v>9</v>
      </c>
      <c r="S189" s="457">
        <v>5</v>
      </c>
      <c r="T189" s="456">
        <v>25</v>
      </c>
      <c r="U189" s="457">
        <v>1</v>
      </c>
      <c r="V189" s="458">
        <v>3</v>
      </c>
      <c r="W189" s="459">
        <v>0</v>
      </c>
      <c r="X189" s="460"/>
      <c r="Y189" s="460"/>
      <c r="Z189" s="460"/>
      <c r="AA189" s="225" t="str">
        <f t="shared" si="103"/>
        <v/>
      </c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8"/>
      <c r="BV189" s="3"/>
      <c r="BW189" s="3"/>
      <c r="CA189" s="31" t="str">
        <f t="shared" si="104"/>
        <v/>
      </c>
      <c r="CB189" s="31" t="str">
        <f t="shared" si="105"/>
        <v/>
      </c>
      <c r="CC189" s="31" t="str">
        <f t="shared" si="106"/>
        <v/>
      </c>
      <c r="CD189" s="31"/>
      <c r="CE189" s="31"/>
      <c r="CF189" s="31"/>
      <c r="CG189" s="32">
        <f t="shared" si="107"/>
        <v>0</v>
      </c>
      <c r="CH189" s="32">
        <f t="shared" si="108"/>
        <v>0</v>
      </c>
      <c r="CI189" s="32">
        <f t="shared" si="109"/>
        <v>0</v>
      </c>
      <c r="CJ189" s="32"/>
      <c r="CK189" s="32"/>
      <c r="CL189" s="32"/>
    </row>
    <row r="190" spans="1:90" ht="16.149999999999999" customHeight="1" x14ac:dyDescent="0.2">
      <c r="A190" s="861"/>
      <c r="B190" s="912" t="s">
        <v>208</v>
      </c>
      <c r="C190" s="912"/>
      <c r="D190" s="461">
        <f t="shared" si="100"/>
        <v>41</v>
      </c>
      <c r="E190" s="462">
        <f t="shared" si="101"/>
        <v>12</v>
      </c>
      <c r="F190" s="463">
        <f t="shared" si="102"/>
        <v>29</v>
      </c>
      <c r="G190" s="438"/>
      <c r="H190" s="439"/>
      <c r="I190" s="440"/>
      <c r="J190" s="439"/>
      <c r="K190" s="440"/>
      <c r="L190" s="439"/>
      <c r="M190" s="440"/>
      <c r="N190" s="439"/>
      <c r="O190" s="440"/>
      <c r="P190" s="439">
        <v>4</v>
      </c>
      <c r="Q190" s="440">
        <v>1</v>
      </c>
      <c r="R190" s="439">
        <v>5</v>
      </c>
      <c r="S190" s="440">
        <v>10</v>
      </c>
      <c r="T190" s="439">
        <v>18</v>
      </c>
      <c r="U190" s="440">
        <v>1</v>
      </c>
      <c r="V190" s="441">
        <v>2</v>
      </c>
      <c r="W190" s="442">
        <v>1</v>
      </c>
      <c r="X190" s="443">
        <v>1</v>
      </c>
      <c r="Y190" s="443"/>
      <c r="Z190" s="443"/>
      <c r="AA190" s="225" t="str">
        <f t="shared" si="103"/>
        <v/>
      </c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8"/>
      <c r="BV190" s="3"/>
      <c r="BW190" s="3"/>
      <c r="CA190" s="31" t="str">
        <f t="shared" si="104"/>
        <v/>
      </c>
      <c r="CB190" s="31" t="str">
        <f t="shared" si="105"/>
        <v/>
      </c>
      <c r="CC190" s="31" t="str">
        <f t="shared" si="106"/>
        <v/>
      </c>
      <c r="CD190" s="31"/>
      <c r="CE190" s="31"/>
      <c r="CF190" s="31"/>
      <c r="CG190" s="32">
        <f t="shared" si="107"/>
        <v>0</v>
      </c>
      <c r="CH190" s="32">
        <f t="shared" si="108"/>
        <v>0</v>
      </c>
      <c r="CI190" s="32">
        <f t="shared" si="109"/>
        <v>0</v>
      </c>
      <c r="CJ190" s="32"/>
      <c r="CK190" s="32"/>
      <c r="CL190" s="32"/>
    </row>
    <row r="191" spans="1:90" ht="16.149999999999999" customHeight="1" x14ac:dyDescent="0.2">
      <c r="A191" s="859" t="s">
        <v>210</v>
      </c>
      <c r="B191" s="914" t="s">
        <v>205</v>
      </c>
      <c r="C191" s="914"/>
      <c r="D191" s="378">
        <f t="shared" si="100"/>
        <v>15</v>
      </c>
      <c r="E191" s="464">
        <f>SUM(G191+I191+K191+M191+O191+Q191+U191)</f>
        <v>9</v>
      </c>
      <c r="F191" s="465">
        <f>SUM(H191+J191+L191+N191+P191+R191+V191)</f>
        <v>6</v>
      </c>
      <c r="G191" s="428">
        <v>2</v>
      </c>
      <c r="H191" s="429"/>
      <c r="I191" s="430">
        <v>1</v>
      </c>
      <c r="J191" s="429"/>
      <c r="K191" s="430">
        <v>2</v>
      </c>
      <c r="L191" s="429"/>
      <c r="M191" s="430">
        <v>1</v>
      </c>
      <c r="N191" s="429"/>
      <c r="O191" s="430">
        <v>3</v>
      </c>
      <c r="P191" s="429">
        <v>3</v>
      </c>
      <c r="Q191" s="430"/>
      <c r="R191" s="429">
        <v>3</v>
      </c>
      <c r="S191" s="466"/>
      <c r="T191" s="467"/>
      <c r="U191" s="466"/>
      <c r="V191" s="468"/>
      <c r="W191" s="469"/>
      <c r="X191" s="470"/>
      <c r="Y191" s="433"/>
      <c r="Z191" s="452"/>
      <c r="AA191" s="225" t="str">
        <f t="shared" si="103"/>
        <v/>
      </c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8"/>
      <c r="BV191" s="3"/>
      <c r="BW191" s="3"/>
      <c r="CA191" s="31"/>
      <c r="CB191" s="31" t="str">
        <f t="shared" si="105"/>
        <v/>
      </c>
      <c r="CC191" s="31"/>
      <c r="CD191" s="31"/>
      <c r="CE191" s="31"/>
      <c r="CF191" s="31"/>
      <c r="CG191" s="32"/>
      <c r="CH191" s="32">
        <f t="shared" si="108"/>
        <v>0</v>
      </c>
      <c r="CI191" s="32"/>
      <c r="CJ191" s="32"/>
      <c r="CK191" s="32"/>
      <c r="CL191" s="32"/>
    </row>
    <row r="192" spans="1:90" ht="16.149999999999999" customHeight="1" x14ac:dyDescent="0.2">
      <c r="A192" s="860"/>
      <c r="B192" s="911" t="s">
        <v>206</v>
      </c>
      <c r="C192" s="911"/>
      <c r="D192" s="386">
        <f t="shared" si="100"/>
        <v>113</v>
      </c>
      <c r="E192" s="453">
        <f>SUM(G192+I192+K192+M192+O192+Q192+U192)</f>
        <v>58</v>
      </c>
      <c r="F192" s="454">
        <f>SUM(H192+J192+L192+N192+P192+R192+V192)</f>
        <v>55</v>
      </c>
      <c r="G192" s="455">
        <v>24</v>
      </c>
      <c r="H192" s="456">
        <v>24</v>
      </c>
      <c r="I192" s="457">
        <v>8</v>
      </c>
      <c r="J192" s="456">
        <v>5</v>
      </c>
      <c r="K192" s="457">
        <v>1</v>
      </c>
      <c r="L192" s="456">
        <v>8</v>
      </c>
      <c r="M192" s="457">
        <v>2</v>
      </c>
      <c r="N192" s="456">
        <v>3</v>
      </c>
      <c r="O192" s="457">
        <v>21</v>
      </c>
      <c r="P192" s="456">
        <v>13</v>
      </c>
      <c r="Q192" s="457">
        <v>2</v>
      </c>
      <c r="R192" s="456">
        <v>2</v>
      </c>
      <c r="S192" s="471"/>
      <c r="T192" s="472"/>
      <c r="U192" s="471"/>
      <c r="V192" s="473"/>
      <c r="W192" s="474"/>
      <c r="X192" s="475"/>
      <c r="Y192" s="460"/>
      <c r="Z192" s="460"/>
      <c r="AA192" s="225" t="str">
        <f t="shared" si="103"/>
        <v/>
      </c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8"/>
      <c r="BV192" s="3"/>
      <c r="BW192" s="3"/>
      <c r="CA192" s="31"/>
      <c r="CB192" s="31" t="str">
        <f t="shared" si="105"/>
        <v/>
      </c>
      <c r="CC192" s="31"/>
      <c r="CD192" s="31"/>
      <c r="CE192" s="31"/>
      <c r="CF192" s="31"/>
      <c r="CG192" s="32"/>
      <c r="CH192" s="32">
        <f t="shared" si="108"/>
        <v>0</v>
      </c>
      <c r="CI192" s="32"/>
      <c r="CJ192" s="32"/>
      <c r="CK192" s="32"/>
      <c r="CL192" s="32"/>
    </row>
    <row r="193" spans="1:90" ht="16.149999999999999" customHeight="1" x14ac:dyDescent="0.2">
      <c r="A193" s="860"/>
      <c r="B193" s="911" t="s">
        <v>207</v>
      </c>
      <c r="C193" s="911"/>
      <c r="D193" s="386">
        <f t="shared" si="100"/>
        <v>41</v>
      </c>
      <c r="E193" s="453">
        <f t="shared" ref="E193:F227" si="110">SUM(G193+I193+K193+M193+O193+Q193+S193+U193)</f>
        <v>25</v>
      </c>
      <c r="F193" s="454">
        <f t="shared" ref="F193:F226" si="111">SUM(H193+J193+L193+N193+P193+R193+T193+V193)</f>
        <v>16</v>
      </c>
      <c r="G193" s="455">
        <v>9</v>
      </c>
      <c r="H193" s="456">
        <v>7</v>
      </c>
      <c r="I193" s="457">
        <v>3</v>
      </c>
      <c r="J193" s="456">
        <v>3</v>
      </c>
      <c r="K193" s="457">
        <v>3</v>
      </c>
      <c r="L193" s="456">
        <v>1</v>
      </c>
      <c r="M193" s="457"/>
      <c r="N193" s="456"/>
      <c r="O193" s="457">
        <v>8</v>
      </c>
      <c r="P193" s="456">
        <v>5</v>
      </c>
      <c r="Q193" s="457">
        <v>2</v>
      </c>
      <c r="R193" s="456"/>
      <c r="S193" s="471"/>
      <c r="T193" s="472"/>
      <c r="U193" s="471"/>
      <c r="V193" s="473"/>
      <c r="W193" s="474"/>
      <c r="X193" s="475"/>
      <c r="Y193" s="460"/>
      <c r="Z193" s="460"/>
      <c r="AA193" s="225" t="str">
        <f t="shared" si="103"/>
        <v/>
      </c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8"/>
      <c r="BV193" s="3"/>
      <c r="BW193" s="3"/>
      <c r="CA193" s="31"/>
      <c r="CB193" s="31" t="str">
        <f t="shared" si="105"/>
        <v/>
      </c>
      <c r="CC193" s="31"/>
      <c r="CD193" s="31"/>
      <c r="CE193" s="31"/>
      <c r="CF193" s="31"/>
      <c r="CG193" s="32"/>
      <c r="CH193" s="32">
        <f t="shared" si="108"/>
        <v>0</v>
      </c>
      <c r="CI193" s="32"/>
      <c r="CJ193" s="32"/>
      <c r="CK193" s="32"/>
      <c r="CL193" s="32"/>
    </row>
    <row r="194" spans="1:90" ht="16.149999999999999" customHeight="1" x14ac:dyDescent="0.2">
      <c r="A194" s="861"/>
      <c r="B194" s="912" t="s">
        <v>208</v>
      </c>
      <c r="C194" s="912"/>
      <c r="D194" s="461">
        <f t="shared" si="100"/>
        <v>35</v>
      </c>
      <c r="E194" s="462">
        <f t="shared" si="110"/>
        <v>22</v>
      </c>
      <c r="F194" s="463">
        <f t="shared" si="111"/>
        <v>13</v>
      </c>
      <c r="G194" s="438">
        <v>10</v>
      </c>
      <c r="H194" s="439">
        <v>3</v>
      </c>
      <c r="I194" s="440">
        <v>4</v>
      </c>
      <c r="J194" s="439">
        <v>3</v>
      </c>
      <c r="K194" s="440">
        <v>1</v>
      </c>
      <c r="L194" s="439">
        <v>2</v>
      </c>
      <c r="M194" s="440"/>
      <c r="N194" s="439"/>
      <c r="O194" s="440">
        <v>7</v>
      </c>
      <c r="P194" s="439">
        <v>4</v>
      </c>
      <c r="Q194" s="440"/>
      <c r="R194" s="439">
        <v>1</v>
      </c>
      <c r="S194" s="476"/>
      <c r="T194" s="477"/>
      <c r="U194" s="476"/>
      <c r="V194" s="478"/>
      <c r="W194" s="479"/>
      <c r="X194" s="480"/>
      <c r="Y194" s="443"/>
      <c r="Z194" s="443"/>
      <c r="AA194" s="225" t="str">
        <f t="shared" si="103"/>
        <v/>
      </c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8"/>
      <c r="BV194" s="3"/>
      <c r="BW194" s="3"/>
      <c r="CA194" s="31"/>
      <c r="CB194" s="31" t="str">
        <f t="shared" si="105"/>
        <v/>
      </c>
      <c r="CC194" s="31"/>
      <c r="CD194" s="31"/>
      <c r="CE194" s="31"/>
      <c r="CF194" s="31"/>
      <c r="CG194" s="32"/>
      <c r="CH194" s="32">
        <f t="shared" si="108"/>
        <v>0</v>
      </c>
      <c r="CI194" s="32"/>
      <c r="CJ194" s="32"/>
      <c r="CK194" s="32"/>
      <c r="CL194" s="32"/>
    </row>
    <row r="195" spans="1:90" ht="16.149999999999999" customHeight="1" x14ac:dyDescent="0.2">
      <c r="A195" s="859" t="s">
        <v>211</v>
      </c>
      <c r="B195" s="913" t="s">
        <v>205</v>
      </c>
      <c r="C195" s="913"/>
      <c r="D195" s="383">
        <f t="shared" si="100"/>
        <v>30</v>
      </c>
      <c r="E195" s="445">
        <f t="shared" si="110"/>
        <v>13</v>
      </c>
      <c r="F195" s="446">
        <f t="shared" si="111"/>
        <v>17</v>
      </c>
      <c r="G195" s="447"/>
      <c r="H195" s="448"/>
      <c r="I195" s="449"/>
      <c r="J195" s="448"/>
      <c r="K195" s="449"/>
      <c r="L195" s="448"/>
      <c r="M195" s="449"/>
      <c r="N195" s="448"/>
      <c r="O195" s="449">
        <v>1</v>
      </c>
      <c r="P195" s="448">
        <v>1</v>
      </c>
      <c r="Q195" s="449">
        <v>5</v>
      </c>
      <c r="R195" s="448">
        <v>3</v>
      </c>
      <c r="S195" s="449">
        <v>7</v>
      </c>
      <c r="T195" s="448">
        <v>9</v>
      </c>
      <c r="U195" s="449"/>
      <c r="V195" s="450">
        <v>4</v>
      </c>
      <c r="W195" s="451">
        <v>0</v>
      </c>
      <c r="X195" s="452">
        <v>1</v>
      </c>
      <c r="Y195" s="433"/>
      <c r="Z195" s="452"/>
      <c r="AA195" s="225" t="str">
        <f t="shared" si="103"/>
        <v/>
      </c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8"/>
      <c r="BV195" s="3"/>
      <c r="BW195" s="3"/>
      <c r="CA195" s="31" t="str">
        <f t="shared" si="104"/>
        <v/>
      </c>
      <c r="CB195" s="31" t="str">
        <f t="shared" si="105"/>
        <v/>
      </c>
      <c r="CC195" s="31" t="str">
        <f t="shared" si="106"/>
        <v/>
      </c>
      <c r="CD195" s="31"/>
      <c r="CE195" s="31"/>
      <c r="CF195" s="31"/>
      <c r="CG195" s="32">
        <f t="shared" si="107"/>
        <v>0</v>
      </c>
      <c r="CH195" s="32">
        <f t="shared" si="108"/>
        <v>0</v>
      </c>
      <c r="CI195" s="32">
        <f t="shared" si="109"/>
        <v>0</v>
      </c>
      <c r="CJ195" s="32"/>
      <c r="CK195" s="32"/>
      <c r="CL195" s="32"/>
    </row>
    <row r="196" spans="1:90" ht="16.149999999999999" customHeight="1" x14ac:dyDescent="0.2">
      <c r="A196" s="860"/>
      <c r="B196" s="911" t="s">
        <v>206</v>
      </c>
      <c r="C196" s="911"/>
      <c r="D196" s="386">
        <f t="shared" si="100"/>
        <v>68</v>
      </c>
      <c r="E196" s="453">
        <f t="shared" si="110"/>
        <v>15</v>
      </c>
      <c r="F196" s="454">
        <f t="shared" si="111"/>
        <v>53</v>
      </c>
      <c r="G196" s="455"/>
      <c r="H196" s="456"/>
      <c r="I196" s="457"/>
      <c r="J196" s="456"/>
      <c r="K196" s="457"/>
      <c r="L196" s="456"/>
      <c r="M196" s="457"/>
      <c r="N196" s="456"/>
      <c r="O196" s="457"/>
      <c r="P196" s="456">
        <v>2</v>
      </c>
      <c r="Q196" s="457"/>
      <c r="R196" s="456"/>
      <c r="S196" s="457">
        <v>13</v>
      </c>
      <c r="T196" s="456">
        <v>45</v>
      </c>
      <c r="U196" s="457">
        <v>2</v>
      </c>
      <c r="V196" s="458">
        <v>6</v>
      </c>
      <c r="W196" s="459">
        <v>0</v>
      </c>
      <c r="X196" s="460"/>
      <c r="Y196" s="460"/>
      <c r="Z196" s="460"/>
      <c r="AA196" s="225" t="str">
        <f t="shared" si="103"/>
        <v/>
      </c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8"/>
      <c r="BV196" s="3"/>
      <c r="BW196" s="3"/>
      <c r="CA196" s="31" t="str">
        <f t="shared" si="104"/>
        <v/>
      </c>
      <c r="CB196" s="31" t="str">
        <f t="shared" si="105"/>
        <v/>
      </c>
      <c r="CC196" s="31" t="str">
        <f t="shared" si="106"/>
        <v/>
      </c>
      <c r="CD196" s="31"/>
      <c r="CE196" s="31"/>
      <c r="CF196" s="31"/>
      <c r="CG196" s="32">
        <f t="shared" si="107"/>
        <v>0</v>
      </c>
      <c r="CH196" s="32">
        <f t="shared" si="108"/>
        <v>0</v>
      </c>
      <c r="CI196" s="32">
        <f t="shared" si="109"/>
        <v>0</v>
      </c>
      <c r="CJ196" s="32"/>
      <c r="CK196" s="32"/>
      <c r="CL196" s="32"/>
    </row>
    <row r="197" spans="1:90" ht="16.149999999999999" customHeight="1" x14ac:dyDescent="0.2">
      <c r="A197" s="860"/>
      <c r="B197" s="911" t="s">
        <v>207</v>
      </c>
      <c r="C197" s="911"/>
      <c r="D197" s="386">
        <f t="shared" si="100"/>
        <v>23</v>
      </c>
      <c r="E197" s="453">
        <f t="shared" si="110"/>
        <v>6</v>
      </c>
      <c r="F197" s="454">
        <f t="shared" si="111"/>
        <v>17</v>
      </c>
      <c r="G197" s="455"/>
      <c r="H197" s="456"/>
      <c r="I197" s="457"/>
      <c r="J197" s="456"/>
      <c r="K197" s="457"/>
      <c r="L197" s="456"/>
      <c r="M197" s="457"/>
      <c r="N197" s="456"/>
      <c r="O197" s="457"/>
      <c r="P197" s="456">
        <v>1</v>
      </c>
      <c r="Q197" s="457"/>
      <c r="R197" s="456">
        <v>1</v>
      </c>
      <c r="S197" s="457">
        <v>6</v>
      </c>
      <c r="T197" s="456">
        <v>13</v>
      </c>
      <c r="U197" s="457"/>
      <c r="V197" s="458">
        <v>2</v>
      </c>
      <c r="W197" s="459">
        <v>0</v>
      </c>
      <c r="X197" s="460">
        <v>1</v>
      </c>
      <c r="Y197" s="460"/>
      <c r="Z197" s="460"/>
      <c r="AA197" s="225" t="str">
        <f t="shared" si="103"/>
        <v/>
      </c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8"/>
      <c r="BV197" s="3"/>
      <c r="BW197" s="3"/>
      <c r="CA197" s="31" t="str">
        <f t="shared" si="104"/>
        <v/>
      </c>
      <c r="CB197" s="31" t="str">
        <f t="shared" si="105"/>
        <v/>
      </c>
      <c r="CC197" s="31" t="str">
        <f t="shared" si="106"/>
        <v/>
      </c>
      <c r="CD197" s="31"/>
      <c r="CE197" s="31"/>
      <c r="CF197" s="31"/>
      <c r="CG197" s="32">
        <f t="shared" si="107"/>
        <v>0</v>
      </c>
      <c r="CH197" s="32">
        <f t="shared" si="108"/>
        <v>0</v>
      </c>
      <c r="CI197" s="32">
        <f t="shared" si="109"/>
        <v>0</v>
      </c>
      <c r="CJ197" s="32"/>
      <c r="CK197" s="32"/>
      <c r="CL197" s="32"/>
    </row>
    <row r="198" spans="1:90" ht="16.149999999999999" customHeight="1" x14ac:dyDescent="0.2">
      <c r="A198" s="861"/>
      <c r="B198" s="915" t="s">
        <v>208</v>
      </c>
      <c r="C198" s="915"/>
      <c r="D198" s="481">
        <f t="shared" si="100"/>
        <v>19</v>
      </c>
      <c r="E198" s="482">
        <f t="shared" si="110"/>
        <v>4</v>
      </c>
      <c r="F198" s="483">
        <f t="shared" si="111"/>
        <v>15</v>
      </c>
      <c r="G198" s="484"/>
      <c r="H198" s="485"/>
      <c r="I198" s="486"/>
      <c r="J198" s="485"/>
      <c r="K198" s="486"/>
      <c r="L198" s="485"/>
      <c r="M198" s="486"/>
      <c r="N198" s="485"/>
      <c r="O198" s="486"/>
      <c r="P198" s="485">
        <v>2</v>
      </c>
      <c r="Q198" s="486"/>
      <c r="R198" s="485"/>
      <c r="S198" s="486">
        <v>4</v>
      </c>
      <c r="T198" s="485">
        <v>12</v>
      </c>
      <c r="U198" s="486"/>
      <c r="V198" s="487">
        <v>1</v>
      </c>
      <c r="W198" s="488">
        <v>0</v>
      </c>
      <c r="X198" s="489"/>
      <c r="Y198" s="443"/>
      <c r="Z198" s="443"/>
      <c r="AA198" s="225" t="str">
        <f t="shared" si="103"/>
        <v/>
      </c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8"/>
      <c r="BV198" s="3"/>
      <c r="BW198" s="3"/>
      <c r="CA198" s="31" t="str">
        <f t="shared" si="104"/>
        <v/>
      </c>
      <c r="CB198" s="31" t="str">
        <f t="shared" si="105"/>
        <v/>
      </c>
      <c r="CC198" s="31" t="str">
        <f t="shared" si="106"/>
        <v/>
      </c>
      <c r="CD198" s="31"/>
      <c r="CE198" s="31"/>
      <c r="CF198" s="31"/>
      <c r="CG198" s="32">
        <f t="shared" si="107"/>
        <v>0</v>
      </c>
      <c r="CH198" s="32">
        <f t="shared" si="108"/>
        <v>0</v>
      </c>
      <c r="CI198" s="32">
        <f t="shared" si="109"/>
        <v>0</v>
      </c>
      <c r="CJ198" s="32"/>
      <c r="CK198" s="32"/>
      <c r="CL198" s="32"/>
    </row>
    <row r="199" spans="1:90" ht="16.149999999999999" customHeight="1" x14ac:dyDescent="0.2">
      <c r="A199" s="859" t="s">
        <v>212</v>
      </c>
      <c r="B199" s="914" t="s">
        <v>205</v>
      </c>
      <c r="C199" s="914"/>
      <c r="D199" s="378">
        <f t="shared" si="100"/>
        <v>19</v>
      </c>
      <c r="E199" s="464">
        <f t="shared" si="110"/>
        <v>8</v>
      </c>
      <c r="F199" s="465">
        <f t="shared" si="111"/>
        <v>11</v>
      </c>
      <c r="G199" s="428"/>
      <c r="H199" s="429"/>
      <c r="I199" s="430"/>
      <c r="J199" s="429"/>
      <c r="K199" s="430"/>
      <c r="L199" s="429">
        <v>1</v>
      </c>
      <c r="M199" s="430">
        <v>1</v>
      </c>
      <c r="N199" s="429"/>
      <c r="O199" s="430">
        <v>4</v>
      </c>
      <c r="P199" s="429">
        <v>4</v>
      </c>
      <c r="Q199" s="430">
        <v>3</v>
      </c>
      <c r="R199" s="429">
        <v>5</v>
      </c>
      <c r="S199" s="430"/>
      <c r="T199" s="429">
        <v>1</v>
      </c>
      <c r="U199" s="430"/>
      <c r="V199" s="431"/>
      <c r="W199" s="469"/>
      <c r="X199" s="470"/>
      <c r="Y199" s="433"/>
      <c r="Z199" s="452"/>
      <c r="AA199" s="225" t="str">
        <f t="shared" si="103"/>
        <v/>
      </c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8"/>
      <c r="BV199" s="3"/>
      <c r="BW199" s="3"/>
      <c r="CA199" s="31"/>
      <c r="CB199" s="31" t="str">
        <f t="shared" si="105"/>
        <v/>
      </c>
      <c r="CC199" s="31"/>
      <c r="CD199" s="31"/>
      <c r="CE199" s="31"/>
      <c r="CF199" s="31"/>
      <c r="CG199" s="32"/>
      <c r="CH199" s="32">
        <f t="shared" si="108"/>
        <v>0</v>
      </c>
      <c r="CI199" s="32"/>
      <c r="CJ199" s="32"/>
      <c r="CK199" s="32"/>
      <c r="CL199" s="32"/>
    </row>
    <row r="200" spans="1:90" ht="16.149999999999999" customHeight="1" x14ac:dyDescent="0.2">
      <c r="A200" s="860"/>
      <c r="B200" s="911" t="s">
        <v>206</v>
      </c>
      <c r="C200" s="911"/>
      <c r="D200" s="386">
        <f t="shared" si="100"/>
        <v>315</v>
      </c>
      <c r="E200" s="453">
        <f t="shared" si="110"/>
        <v>147</v>
      </c>
      <c r="F200" s="454">
        <f t="shared" si="111"/>
        <v>168</v>
      </c>
      <c r="G200" s="455"/>
      <c r="H200" s="456"/>
      <c r="I200" s="457"/>
      <c r="J200" s="456"/>
      <c r="K200" s="457">
        <v>1</v>
      </c>
      <c r="L200" s="456">
        <v>1</v>
      </c>
      <c r="M200" s="457">
        <v>21</v>
      </c>
      <c r="N200" s="456">
        <v>14</v>
      </c>
      <c r="O200" s="457">
        <v>47</v>
      </c>
      <c r="P200" s="456">
        <v>63</v>
      </c>
      <c r="Q200" s="457">
        <v>70</v>
      </c>
      <c r="R200" s="456">
        <v>87</v>
      </c>
      <c r="S200" s="457">
        <v>8</v>
      </c>
      <c r="T200" s="456">
        <v>3</v>
      </c>
      <c r="U200" s="457"/>
      <c r="V200" s="458"/>
      <c r="W200" s="474"/>
      <c r="X200" s="475"/>
      <c r="Y200" s="460"/>
      <c r="Z200" s="460"/>
      <c r="AA200" s="225" t="str">
        <f t="shared" si="103"/>
        <v/>
      </c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8"/>
      <c r="BV200" s="3"/>
      <c r="BW200" s="3"/>
      <c r="CA200" s="31"/>
      <c r="CB200" s="31" t="str">
        <f t="shared" si="105"/>
        <v/>
      </c>
      <c r="CC200" s="31"/>
      <c r="CD200" s="31"/>
      <c r="CE200" s="31"/>
      <c r="CF200" s="31"/>
      <c r="CG200" s="32"/>
      <c r="CH200" s="32">
        <f t="shared" si="108"/>
        <v>0</v>
      </c>
      <c r="CI200" s="32"/>
      <c r="CJ200" s="32"/>
      <c r="CK200" s="32"/>
      <c r="CL200" s="32"/>
    </row>
    <row r="201" spans="1:90" ht="16.149999999999999" customHeight="1" x14ac:dyDescent="0.2">
      <c r="A201" s="860"/>
      <c r="B201" s="911" t="s">
        <v>207</v>
      </c>
      <c r="C201" s="911"/>
      <c r="D201" s="386">
        <f t="shared" si="100"/>
        <v>17</v>
      </c>
      <c r="E201" s="453">
        <f t="shared" si="110"/>
        <v>9</v>
      </c>
      <c r="F201" s="454">
        <f t="shared" si="111"/>
        <v>8</v>
      </c>
      <c r="G201" s="455"/>
      <c r="H201" s="456"/>
      <c r="I201" s="457"/>
      <c r="J201" s="456"/>
      <c r="K201" s="457"/>
      <c r="L201" s="456"/>
      <c r="M201" s="457">
        <v>2</v>
      </c>
      <c r="N201" s="456">
        <v>2</v>
      </c>
      <c r="O201" s="457">
        <v>4</v>
      </c>
      <c r="P201" s="456">
        <v>5</v>
      </c>
      <c r="Q201" s="457">
        <v>3</v>
      </c>
      <c r="R201" s="456">
        <v>1</v>
      </c>
      <c r="S201" s="457"/>
      <c r="T201" s="456"/>
      <c r="U201" s="457"/>
      <c r="V201" s="458"/>
      <c r="W201" s="474"/>
      <c r="X201" s="475"/>
      <c r="Y201" s="460"/>
      <c r="Z201" s="460"/>
      <c r="AA201" s="225" t="str">
        <f t="shared" si="103"/>
        <v/>
      </c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8"/>
      <c r="BV201" s="3"/>
      <c r="BW201" s="3"/>
      <c r="CA201" s="31"/>
      <c r="CB201" s="31" t="str">
        <f t="shared" si="105"/>
        <v/>
      </c>
      <c r="CC201" s="31"/>
      <c r="CD201" s="31"/>
      <c r="CE201" s="31"/>
      <c r="CF201" s="31"/>
      <c r="CG201" s="32"/>
      <c r="CH201" s="32">
        <f t="shared" si="108"/>
        <v>0</v>
      </c>
      <c r="CI201" s="32"/>
      <c r="CJ201" s="32"/>
      <c r="CK201" s="32"/>
      <c r="CL201" s="32"/>
    </row>
    <row r="202" spans="1:90" ht="16.149999999999999" customHeight="1" x14ac:dyDescent="0.2">
      <c r="A202" s="861"/>
      <c r="B202" s="912" t="s">
        <v>208</v>
      </c>
      <c r="C202" s="912"/>
      <c r="D202" s="461">
        <f t="shared" si="100"/>
        <v>8</v>
      </c>
      <c r="E202" s="462">
        <f t="shared" si="110"/>
        <v>4</v>
      </c>
      <c r="F202" s="463">
        <f t="shared" si="111"/>
        <v>4</v>
      </c>
      <c r="G202" s="438"/>
      <c r="H202" s="439"/>
      <c r="I202" s="440"/>
      <c r="J202" s="439"/>
      <c r="K202" s="440"/>
      <c r="L202" s="439"/>
      <c r="M202" s="440"/>
      <c r="N202" s="439">
        <v>1</v>
      </c>
      <c r="O202" s="440">
        <v>2</v>
      </c>
      <c r="P202" s="439">
        <v>1</v>
      </c>
      <c r="Q202" s="440">
        <v>2</v>
      </c>
      <c r="R202" s="439">
        <v>2</v>
      </c>
      <c r="S202" s="440"/>
      <c r="T202" s="439"/>
      <c r="U202" s="440"/>
      <c r="V202" s="441"/>
      <c r="W202" s="479"/>
      <c r="X202" s="480"/>
      <c r="Y202" s="443"/>
      <c r="Z202" s="443"/>
      <c r="AA202" s="225" t="str">
        <f t="shared" si="103"/>
        <v/>
      </c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8"/>
      <c r="BV202" s="3"/>
      <c r="BW202" s="3"/>
      <c r="CA202" s="31"/>
      <c r="CB202" s="31" t="str">
        <f t="shared" si="105"/>
        <v/>
      </c>
      <c r="CC202" s="31"/>
      <c r="CD202" s="31"/>
      <c r="CE202" s="31"/>
      <c r="CF202" s="31"/>
      <c r="CG202" s="32"/>
      <c r="CH202" s="32">
        <f t="shared" si="108"/>
        <v>0</v>
      </c>
      <c r="CI202" s="32"/>
      <c r="CJ202" s="32"/>
      <c r="CK202" s="32"/>
      <c r="CL202" s="32"/>
    </row>
    <row r="203" spans="1:90" ht="16.149999999999999" customHeight="1" x14ac:dyDescent="0.2">
      <c r="A203" s="859" t="s">
        <v>85</v>
      </c>
      <c r="B203" s="913" t="s">
        <v>205</v>
      </c>
      <c r="C203" s="913"/>
      <c r="D203" s="383">
        <f t="shared" si="100"/>
        <v>47</v>
      </c>
      <c r="E203" s="445">
        <f t="shared" si="110"/>
        <v>8</v>
      </c>
      <c r="F203" s="446">
        <f t="shared" si="111"/>
        <v>39</v>
      </c>
      <c r="G203" s="447"/>
      <c r="H203" s="448"/>
      <c r="I203" s="449"/>
      <c r="J203" s="448"/>
      <c r="K203" s="449"/>
      <c r="L203" s="448"/>
      <c r="M203" s="449"/>
      <c r="N203" s="448">
        <v>2</v>
      </c>
      <c r="O203" s="449"/>
      <c r="P203" s="448"/>
      <c r="Q203" s="449"/>
      <c r="R203" s="448">
        <v>3</v>
      </c>
      <c r="S203" s="449">
        <v>7</v>
      </c>
      <c r="T203" s="448">
        <v>29</v>
      </c>
      <c r="U203" s="449">
        <v>1</v>
      </c>
      <c r="V203" s="450">
        <v>5</v>
      </c>
      <c r="W203" s="451">
        <v>2</v>
      </c>
      <c r="X203" s="452">
        <v>2</v>
      </c>
      <c r="Y203" s="452"/>
      <c r="Z203" s="452"/>
      <c r="AA203" s="225" t="str">
        <f t="shared" si="103"/>
        <v/>
      </c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8"/>
      <c r="BV203" s="3"/>
      <c r="BW203" s="3"/>
      <c r="CA203" s="31" t="str">
        <f t="shared" ref="CA203:CA224" si="112">IF(CG203=1,"* El número de pacientes de 60 años NO DEBE Ser mayor a lo registrado en el grupo Etario 20-64 años. ","")</f>
        <v/>
      </c>
      <c r="CB203" s="31" t="str">
        <f t="shared" si="105"/>
        <v/>
      </c>
      <c r="CC203" s="31" t="str">
        <f t="shared" ref="CC203:CC224" si="113">IF(AND(D203&lt;&gt;0,W203=""),"* Recuerde que las Embarazadas deben ser incluídas en el ingreso por rango Etario (Digite CEROS si no tiene). ",IF(F203&lt;W203,"* Las Embarazadas NO DEBEN ser mayor al total de Mujeres. ",""))</f>
        <v/>
      </c>
      <c r="CD203" s="31"/>
      <c r="CE203" s="31"/>
      <c r="CF203" s="31"/>
      <c r="CG203" s="32">
        <f t="shared" ref="CG203:CG224" si="114">IF((S203+T203)&lt;X203,1,0)</f>
        <v>0</v>
      </c>
      <c r="CH203" s="32">
        <f t="shared" si="108"/>
        <v>0</v>
      </c>
      <c r="CI203" s="32">
        <f t="shared" ref="CI203:CI224" si="115">IF(AND(D203&lt;&gt;0,W203=""),1,IF(F203&lt;W203,1,0))</f>
        <v>0</v>
      </c>
      <c r="CJ203" s="32"/>
      <c r="CK203" s="32"/>
      <c r="CL203" s="32"/>
    </row>
    <row r="204" spans="1:90" ht="16.149999999999999" customHeight="1" x14ac:dyDescent="0.2">
      <c r="A204" s="860"/>
      <c r="B204" s="911" t="s">
        <v>206</v>
      </c>
      <c r="C204" s="911"/>
      <c r="D204" s="386">
        <f t="shared" si="100"/>
        <v>108</v>
      </c>
      <c r="E204" s="453">
        <f t="shared" si="110"/>
        <v>25</v>
      </c>
      <c r="F204" s="454">
        <f t="shared" si="111"/>
        <v>83</v>
      </c>
      <c r="G204" s="455"/>
      <c r="H204" s="456"/>
      <c r="I204" s="457"/>
      <c r="J204" s="456"/>
      <c r="K204" s="457"/>
      <c r="L204" s="456"/>
      <c r="M204" s="457"/>
      <c r="N204" s="456">
        <v>1</v>
      </c>
      <c r="O204" s="457">
        <v>1</v>
      </c>
      <c r="P204" s="456">
        <v>6</v>
      </c>
      <c r="Q204" s="457">
        <v>1</v>
      </c>
      <c r="R204" s="456">
        <v>5</v>
      </c>
      <c r="S204" s="457">
        <v>18</v>
      </c>
      <c r="T204" s="456">
        <v>65</v>
      </c>
      <c r="U204" s="457">
        <v>5</v>
      </c>
      <c r="V204" s="458">
        <v>6</v>
      </c>
      <c r="W204" s="459">
        <v>2</v>
      </c>
      <c r="X204" s="460">
        <v>6</v>
      </c>
      <c r="Y204" s="460"/>
      <c r="Z204" s="460"/>
      <c r="AA204" s="225" t="str">
        <f t="shared" si="103"/>
        <v/>
      </c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8"/>
      <c r="BV204" s="3"/>
      <c r="BW204" s="3"/>
      <c r="CA204" s="31" t="str">
        <f t="shared" si="112"/>
        <v/>
      </c>
      <c r="CB204" s="31" t="str">
        <f t="shared" si="105"/>
        <v/>
      </c>
      <c r="CC204" s="31" t="str">
        <f t="shared" si="113"/>
        <v/>
      </c>
      <c r="CD204" s="31"/>
      <c r="CE204" s="31"/>
      <c r="CF204" s="31"/>
      <c r="CG204" s="32">
        <f t="shared" si="114"/>
        <v>0</v>
      </c>
      <c r="CH204" s="32">
        <f t="shared" si="108"/>
        <v>0</v>
      </c>
      <c r="CI204" s="32">
        <f t="shared" si="115"/>
        <v>0</v>
      </c>
      <c r="CJ204" s="32"/>
      <c r="CK204" s="32"/>
      <c r="CL204" s="32"/>
    </row>
    <row r="205" spans="1:90" ht="16.149999999999999" customHeight="1" x14ac:dyDescent="0.2">
      <c r="A205" s="860"/>
      <c r="B205" s="911" t="s">
        <v>207</v>
      </c>
      <c r="C205" s="911"/>
      <c r="D205" s="386">
        <f t="shared" si="100"/>
        <v>48</v>
      </c>
      <c r="E205" s="453">
        <f t="shared" si="110"/>
        <v>11</v>
      </c>
      <c r="F205" s="454">
        <f t="shared" si="111"/>
        <v>37</v>
      </c>
      <c r="G205" s="455"/>
      <c r="H205" s="456"/>
      <c r="I205" s="457"/>
      <c r="J205" s="456"/>
      <c r="K205" s="457"/>
      <c r="L205" s="456"/>
      <c r="M205" s="457"/>
      <c r="N205" s="456">
        <v>2</v>
      </c>
      <c r="O205" s="457"/>
      <c r="P205" s="456"/>
      <c r="Q205" s="457"/>
      <c r="R205" s="456">
        <v>3</v>
      </c>
      <c r="S205" s="457">
        <v>10</v>
      </c>
      <c r="T205" s="456">
        <v>27</v>
      </c>
      <c r="U205" s="457">
        <v>1</v>
      </c>
      <c r="V205" s="458">
        <v>5</v>
      </c>
      <c r="W205" s="459">
        <v>2</v>
      </c>
      <c r="X205" s="460">
        <v>1</v>
      </c>
      <c r="Y205" s="460"/>
      <c r="Z205" s="460"/>
      <c r="AA205" s="225" t="str">
        <f t="shared" si="103"/>
        <v/>
      </c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8"/>
      <c r="BV205" s="3"/>
      <c r="BW205" s="3"/>
      <c r="CA205" s="31" t="str">
        <f t="shared" si="112"/>
        <v/>
      </c>
      <c r="CB205" s="31" t="str">
        <f t="shared" si="105"/>
        <v/>
      </c>
      <c r="CC205" s="31" t="str">
        <f t="shared" si="113"/>
        <v/>
      </c>
      <c r="CD205" s="31"/>
      <c r="CE205" s="31"/>
      <c r="CF205" s="31"/>
      <c r="CG205" s="32">
        <f t="shared" si="114"/>
        <v>0</v>
      </c>
      <c r="CH205" s="32">
        <f t="shared" si="108"/>
        <v>0</v>
      </c>
      <c r="CI205" s="32">
        <f t="shared" si="115"/>
        <v>0</v>
      </c>
      <c r="CJ205" s="32"/>
      <c r="CK205" s="32"/>
      <c r="CL205" s="32"/>
    </row>
    <row r="206" spans="1:90" ht="16.149999999999999" customHeight="1" x14ac:dyDescent="0.2">
      <c r="A206" s="861"/>
      <c r="B206" s="915" t="s">
        <v>208</v>
      </c>
      <c r="C206" s="915"/>
      <c r="D206" s="481">
        <f t="shared" si="100"/>
        <v>38</v>
      </c>
      <c r="E206" s="482">
        <f t="shared" si="110"/>
        <v>12</v>
      </c>
      <c r="F206" s="483">
        <f t="shared" si="111"/>
        <v>26</v>
      </c>
      <c r="G206" s="484"/>
      <c r="H206" s="485"/>
      <c r="I206" s="486"/>
      <c r="J206" s="485"/>
      <c r="K206" s="486"/>
      <c r="L206" s="485"/>
      <c r="M206" s="486"/>
      <c r="N206" s="485"/>
      <c r="O206" s="486">
        <v>1</v>
      </c>
      <c r="P206" s="485">
        <v>1</v>
      </c>
      <c r="Q206" s="486">
        <v>1</v>
      </c>
      <c r="R206" s="485">
        <v>2</v>
      </c>
      <c r="S206" s="486">
        <v>8</v>
      </c>
      <c r="T206" s="485">
        <v>19</v>
      </c>
      <c r="U206" s="486">
        <v>2</v>
      </c>
      <c r="V206" s="487">
        <v>4</v>
      </c>
      <c r="W206" s="488">
        <v>1</v>
      </c>
      <c r="X206" s="489">
        <v>1</v>
      </c>
      <c r="Y206" s="489"/>
      <c r="Z206" s="443"/>
      <c r="AA206" s="225" t="str">
        <f t="shared" si="103"/>
        <v/>
      </c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8"/>
      <c r="BV206" s="3"/>
      <c r="BW206" s="3"/>
      <c r="CA206" s="31" t="str">
        <f t="shared" si="112"/>
        <v/>
      </c>
      <c r="CB206" s="31" t="str">
        <f t="shared" si="105"/>
        <v/>
      </c>
      <c r="CC206" s="31" t="str">
        <f t="shared" si="113"/>
        <v/>
      </c>
      <c r="CD206" s="31"/>
      <c r="CE206" s="31"/>
      <c r="CF206" s="31"/>
      <c r="CG206" s="32">
        <f t="shared" si="114"/>
        <v>0</v>
      </c>
      <c r="CH206" s="32">
        <f t="shared" si="108"/>
        <v>0</v>
      </c>
      <c r="CI206" s="32">
        <f t="shared" si="115"/>
        <v>0</v>
      </c>
      <c r="CJ206" s="32"/>
      <c r="CK206" s="32"/>
      <c r="CL206" s="32"/>
    </row>
    <row r="207" spans="1:90" ht="16.149999999999999" customHeight="1" x14ac:dyDescent="0.2">
      <c r="A207" s="859" t="s">
        <v>213</v>
      </c>
      <c r="B207" s="914" t="s">
        <v>205</v>
      </c>
      <c r="C207" s="914"/>
      <c r="D207" s="378">
        <f t="shared" si="100"/>
        <v>31</v>
      </c>
      <c r="E207" s="464">
        <f t="shared" si="110"/>
        <v>12</v>
      </c>
      <c r="F207" s="465">
        <f t="shared" si="111"/>
        <v>19</v>
      </c>
      <c r="G207" s="490"/>
      <c r="H207" s="467"/>
      <c r="I207" s="466"/>
      <c r="J207" s="467"/>
      <c r="K207" s="466"/>
      <c r="L207" s="467"/>
      <c r="M207" s="430"/>
      <c r="N207" s="429"/>
      <c r="O207" s="430"/>
      <c r="P207" s="429"/>
      <c r="Q207" s="430"/>
      <c r="R207" s="429"/>
      <c r="S207" s="430"/>
      <c r="T207" s="429">
        <v>10</v>
      </c>
      <c r="U207" s="430">
        <v>12</v>
      </c>
      <c r="V207" s="431">
        <v>9</v>
      </c>
      <c r="W207" s="432">
        <v>7</v>
      </c>
      <c r="X207" s="433"/>
      <c r="Y207" s="433"/>
      <c r="Z207" s="452"/>
      <c r="AA207" s="225" t="str">
        <f t="shared" si="103"/>
        <v/>
      </c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8"/>
      <c r="BV207" s="3"/>
      <c r="BW207" s="3"/>
      <c r="CA207" s="31" t="str">
        <f t="shared" si="112"/>
        <v/>
      </c>
      <c r="CB207" s="31" t="str">
        <f t="shared" si="105"/>
        <v/>
      </c>
      <c r="CC207" s="31" t="str">
        <f t="shared" si="113"/>
        <v/>
      </c>
      <c r="CD207" s="31"/>
      <c r="CE207" s="31"/>
      <c r="CF207" s="31"/>
      <c r="CG207" s="32">
        <f t="shared" si="114"/>
        <v>0</v>
      </c>
      <c r="CH207" s="32">
        <f t="shared" si="108"/>
        <v>0</v>
      </c>
      <c r="CI207" s="32">
        <f t="shared" si="115"/>
        <v>0</v>
      </c>
      <c r="CJ207" s="32"/>
      <c r="CK207" s="32"/>
      <c r="CL207" s="32"/>
    </row>
    <row r="208" spans="1:90" ht="16.149999999999999" customHeight="1" x14ac:dyDescent="0.2">
      <c r="A208" s="860"/>
      <c r="B208" s="911" t="s">
        <v>206</v>
      </c>
      <c r="C208" s="911"/>
      <c r="D208" s="386">
        <f>SUM(E208+F208)</f>
        <v>74</v>
      </c>
      <c r="E208" s="491">
        <f t="shared" si="110"/>
        <v>33</v>
      </c>
      <c r="F208" s="492">
        <f t="shared" si="111"/>
        <v>41</v>
      </c>
      <c r="G208" s="493"/>
      <c r="H208" s="472"/>
      <c r="I208" s="471"/>
      <c r="J208" s="472"/>
      <c r="K208" s="471"/>
      <c r="L208" s="472"/>
      <c r="M208" s="457"/>
      <c r="N208" s="456"/>
      <c r="O208" s="457"/>
      <c r="P208" s="456"/>
      <c r="Q208" s="457"/>
      <c r="R208" s="456"/>
      <c r="S208" s="457">
        <v>6</v>
      </c>
      <c r="T208" s="456">
        <v>24</v>
      </c>
      <c r="U208" s="457">
        <v>27</v>
      </c>
      <c r="V208" s="458">
        <v>17</v>
      </c>
      <c r="W208" s="459">
        <v>4</v>
      </c>
      <c r="X208" s="460">
        <v>2</v>
      </c>
      <c r="Y208" s="460"/>
      <c r="Z208" s="460"/>
      <c r="AA208" s="225" t="str">
        <f t="shared" si="103"/>
        <v/>
      </c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8"/>
      <c r="BV208" s="3"/>
      <c r="BW208" s="3"/>
      <c r="CA208" s="31" t="str">
        <f t="shared" si="112"/>
        <v/>
      </c>
      <c r="CB208" s="31" t="str">
        <f t="shared" si="105"/>
        <v/>
      </c>
      <c r="CC208" s="31" t="str">
        <f t="shared" si="113"/>
        <v/>
      </c>
      <c r="CD208" s="31"/>
      <c r="CE208" s="31"/>
      <c r="CF208" s="31"/>
      <c r="CG208" s="32">
        <f t="shared" si="114"/>
        <v>0</v>
      </c>
      <c r="CH208" s="32">
        <f t="shared" si="108"/>
        <v>0</v>
      </c>
      <c r="CI208" s="32">
        <f t="shared" si="115"/>
        <v>0</v>
      </c>
      <c r="CJ208" s="32"/>
      <c r="CK208" s="32"/>
      <c r="CL208" s="32"/>
    </row>
    <row r="209" spans="1:90" ht="16.149999999999999" customHeight="1" x14ac:dyDescent="0.2">
      <c r="A209" s="860"/>
      <c r="B209" s="911" t="s">
        <v>207</v>
      </c>
      <c r="C209" s="911"/>
      <c r="D209" s="386">
        <f t="shared" ref="D209:D226" si="116">SUM(E209+F209)</f>
        <v>28</v>
      </c>
      <c r="E209" s="491">
        <f t="shared" si="110"/>
        <v>11</v>
      </c>
      <c r="F209" s="492">
        <f t="shared" si="111"/>
        <v>17</v>
      </c>
      <c r="G209" s="493"/>
      <c r="H209" s="472"/>
      <c r="I209" s="471"/>
      <c r="J209" s="472"/>
      <c r="K209" s="471"/>
      <c r="L209" s="472"/>
      <c r="M209" s="457"/>
      <c r="N209" s="456"/>
      <c r="O209" s="457"/>
      <c r="P209" s="456"/>
      <c r="Q209" s="457"/>
      <c r="R209" s="456"/>
      <c r="S209" s="457"/>
      <c r="T209" s="456">
        <v>8</v>
      </c>
      <c r="U209" s="457">
        <v>11</v>
      </c>
      <c r="V209" s="458">
        <v>9</v>
      </c>
      <c r="W209" s="459">
        <v>2</v>
      </c>
      <c r="X209" s="460"/>
      <c r="Y209" s="460"/>
      <c r="Z209" s="460"/>
      <c r="AA209" s="225" t="str">
        <f t="shared" si="103"/>
        <v/>
      </c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8"/>
      <c r="BV209" s="3"/>
      <c r="BW209" s="3"/>
      <c r="CA209" s="31" t="str">
        <f t="shared" si="112"/>
        <v/>
      </c>
      <c r="CB209" s="31" t="str">
        <f t="shared" si="105"/>
        <v/>
      </c>
      <c r="CC209" s="31" t="str">
        <f t="shared" si="113"/>
        <v/>
      </c>
      <c r="CD209" s="31"/>
      <c r="CE209" s="31"/>
      <c r="CF209" s="31"/>
      <c r="CG209" s="32">
        <f t="shared" si="114"/>
        <v>0</v>
      </c>
      <c r="CH209" s="32">
        <f t="shared" si="108"/>
        <v>0</v>
      </c>
      <c r="CI209" s="32">
        <f t="shared" si="115"/>
        <v>0</v>
      </c>
      <c r="CJ209" s="32"/>
      <c r="CK209" s="32"/>
      <c r="CL209" s="32"/>
    </row>
    <row r="210" spans="1:90" ht="16.149999999999999" customHeight="1" x14ac:dyDescent="0.2">
      <c r="A210" s="861"/>
      <c r="B210" s="912" t="s">
        <v>208</v>
      </c>
      <c r="C210" s="912"/>
      <c r="D210" s="461">
        <f t="shared" si="116"/>
        <v>15</v>
      </c>
      <c r="E210" s="494">
        <f t="shared" si="110"/>
        <v>5</v>
      </c>
      <c r="F210" s="495">
        <f t="shared" si="111"/>
        <v>10</v>
      </c>
      <c r="G210" s="496"/>
      <c r="H210" s="477"/>
      <c r="I210" s="476"/>
      <c r="J210" s="477"/>
      <c r="K210" s="476"/>
      <c r="L210" s="477"/>
      <c r="M210" s="440"/>
      <c r="N210" s="439"/>
      <c r="O210" s="440"/>
      <c r="P210" s="439"/>
      <c r="Q210" s="440"/>
      <c r="R210" s="439"/>
      <c r="S210" s="440">
        <v>3</v>
      </c>
      <c r="T210" s="439">
        <v>9</v>
      </c>
      <c r="U210" s="440">
        <v>2</v>
      </c>
      <c r="V210" s="441">
        <v>1</v>
      </c>
      <c r="W210" s="442">
        <v>3</v>
      </c>
      <c r="X210" s="443"/>
      <c r="Y210" s="443"/>
      <c r="Z210" s="443"/>
      <c r="AA210" s="225" t="str">
        <f t="shared" si="103"/>
        <v/>
      </c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8"/>
      <c r="BV210" s="3"/>
      <c r="BW210" s="3"/>
      <c r="CA210" s="31" t="str">
        <f t="shared" si="112"/>
        <v/>
      </c>
      <c r="CB210" s="31" t="str">
        <f t="shared" si="105"/>
        <v/>
      </c>
      <c r="CC210" s="31" t="str">
        <f t="shared" si="113"/>
        <v/>
      </c>
      <c r="CD210" s="31"/>
      <c r="CE210" s="31"/>
      <c r="CF210" s="31"/>
      <c r="CG210" s="32">
        <f t="shared" si="114"/>
        <v>0</v>
      </c>
      <c r="CH210" s="32">
        <f t="shared" si="108"/>
        <v>0</v>
      </c>
      <c r="CI210" s="32">
        <f t="shared" si="115"/>
        <v>0</v>
      </c>
      <c r="CJ210" s="32"/>
      <c r="CK210" s="32"/>
      <c r="CL210" s="32"/>
    </row>
    <row r="211" spans="1:90" ht="16.149999999999999" customHeight="1" x14ac:dyDescent="0.2">
      <c r="A211" s="859" t="s">
        <v>214</v>
      </c>
      <c r="B211" s="913" t="s">
        <v>205</v>
      </c>
      <c r="C211" s="913"/>
      <c r="D211" s="383">
        <f t="shared" si="116"/>
        <v>0</v>
      </c>
      <c r="E211" s="497">
        <f t="shared" si="110"/>
        <v>0</v>
      </c>
      <c r="F211" s="498">
        <f t="shared" si="111"/>
        <v>0</v>
      </c>
      <c r="G211" s="499"/>
      <c r="H211" s="500"/>
      <c r="I211" s="501"/>
      <c r="J211" s="500"/>
      <c r="K211" s="501"/>
      <c r="L211" s="500"/>
      <c r="M211" s="449"/>
      <c r="N211" s="448"/>
      <c r="O211" s="449"/>
      <c r="P211" s="448"/>
      <c r="Q211" s="449"/>
      <c r="R211" s="448"/>
      <c r="S211" s="449"/>
      <c r="T211" s="448"/>
      <c r="U211" s="449"/>
      <c r="V211" s="450"/>
      <c r="W211" s="451"/>
      <c r="X211" s="452"/>
      <c r="Y211" s="452"/>
      <c r="Z211" s="452"/>
      <c r="AA211" s="225" t="str">
        <f t="shared" si="103"/>
        <v/>
      </c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8"/>
      <c r="BV211" s="3"/>
      <c r="BW211" s="3"/>
      <c r="CA211" s="31" t="str">
        <f t="shared" si="112"/>
        <v/>
      </c>
      <c r="CB211" s="31" t="str">
        <f t="shared" si="105"/>
        <v/>
      </c>
      <c r="CC211" s="31" t="str">
        <f t="shared" si="113"/>
        <v/>
      </c>
      <c r="CD211" s="31"/>
      <c r="CE211" s="31"/>
      <c r="CF211" s="31"/>
      <c r="CG211" s="32">
        <f t="shared" si="114"/>
        <v>0</v>
      </c>
      <c r="CH211" s="32">
        <f t="shared" si="108"/>
        <v>0</v>
      </c>
      <c r="CI211" s="32">
        <f t="shared" si="115"/>
        <v>0</v>
      </c>
      <c r="CJ211" s="32"/>
      <c r="CK211" s="32"/>
      <c r="CL211" s="32"/>
    </row>
    <row r="212" spans="1:90" ht="16.149999999999999" customHeight="1" x14ac:dyDescent="0.2">
      <c r="A212" s="860"/>
      <c r="B212" s="911" t="s">
        <v>206</v>
      </c>
      <c r="C212" s="911"/>
      <c r="D212" s="386">
        <f t="shared" si="116"/>
        <v>0</v>
      </c>
      <c r="E212" s="491">
        <f t="shared" si="110"/>
        <v>0</v>
      </c>
      <c r="F212" s="492">
        <f t="shared" si="111"/>
        <v>0</v>
      </c>
      <c r="G212" s="493"/>
      <c r="H212" s="472"/>
      <c r="I212" s="471"/>
      <c r="J212" s="472"/>
      <c r="K212" s="471"/>
      <c r="L212" s="472"/>
      <c r="M212" s="457"/>
      <c r="N212" s="456"/>
      <c r="O212" s="457"/>
      <c r="P212" s="456"/>
      <c r="Q212" s="457"/>
      <c r="R212" s="456"/>
      <c r="S212" s="457"/>
      <c r="T212" s="456"/>
      <c r="U212" s="457"/>
      <c r="V212" s="458"/>
      <c r="W212" s="459"/>
      <c r="X212" s="460"/>
      <c r="Y212" s="460"/>
      <c r="Z212" s="460"/>
      <c r="AA212" s="225" t="str">
        <f t="shared" si="103"/>
        <v/>
      </c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8"/>
      <c r="BV212" s="3"/>
      <c r="BW212" s="3"/>
      <c r="CA212" s="31" t="str">
        <f t="shared" si="112"/>
        <v/>
      </c>
      <c r="CB212" s="31" t="str">
        <f t="shared" si="105"/>
        <v/>
      </c>
      <c r="CC212" s="31" t="str">
        <f t="shared" si="113"/>
        <v/>
      </c>
      <c r="CD212" s="31"/>
      <c r="CE212" s="31"/>
      <c r="CF212" s="31"/>
      <c r="CG212" s="32">
        <f t="shared" si="114"/>
        <v>0</v>
      </c>
      <c r="CH212" s="32">
        <f t="shared" si="108"/>
        <v>0</v>
      </c>
      <c r="CI212" s="32">
        <f t="shared" si="115"/>
        <v>0</v>
      </c>
      <c r="CJ212" s="32"/>
      <c r="CK212" s="32"/>
      <c r="CL212" s="32"/>
    </row>
    <row r="213" spans="1:90" ht="16.149999999999999" customHeight="1" x14ac:dyDescent="0.2">
      <c r="A213" s="860"/>
      <c r="B213" s="911" t="s">
        <v>207</v>
      </c>
      <c r="C213" s="911"/>
      <c r="D213" s="386">
        <f t="shared" si="116"/>
        <v>0</v>
      </c>
      <c r="E213" s="491">
        <f t="shared" si="110"/>
        <v>0</v>
      </c>
      <c r="F213" s="492">
        <f t="shared" si="111"/>
        <v>0</v>
      </c>
      <c r="G213" s="493"/>
      <c r="H213" s="472"/>
      <c r="I213" s="471"/>
      <c r="J213" s="472"/>
      <c r="K213" s="471"/>
      <c r="L213" s="472"/>
      <c r="M213" s="457"/>
      <c r="N213" s="456"/>
      <c r="O213" s="457"/>
      <c r="P213" s="456"/>
      <c r="Q213" s="457"/>
      <c r="R213" s="456"/>
      <c r="S213" s="457"/>
      <c r="T213" s="456"/>
      <c r="U213" s="457"/>
      <c r="V213" s="458"/>
      <c r="W213" s="459"/>
      <c r="X213" s="460"/>
      <c r="Y213" s="460"/>
      <c r="Z213" s="460"/>
      <c r="AA213" s="225" t="str">
        <f t="shared" si="103"/>
        <v/>
      </c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8"/>
      <c r="BV213" s="3"/>
      <c r="BW213" s="3"/>
      <c r="CA213" s="31" t="str">
        <f t="shared" si="112"/>
        <v/>
      </c>
      <c r="CB213" s="31" t="str">
        <f t="shared" si="105"/>
        <v/>
      </c>
      <c r="CC213" s="31" t="str">
        <f t="shared" si="113"/>
        <v/>
      </c>
      <c r="CD213" s="31"/>
      <c r="CE213" s="31"/>
      <c r="CF213" s="31"/>
      <c r="CG213" s="32">
        <f t="shared" si="114"/>
        <v>0</v>
      </c>
      <c r="CH213" s="32">
        <f t="shared" si="108"/>
        <v>0</v>
      </c>
      <c r="CI213" s="32">
        <f t="shared" si="115"/>
        <v>0</v>
      </c>
      <c r="CJ213" s="32"/>
      <c r="CK213" s="32"/>
      <c r="CL213" s="32"/>
    </row>
    <row r="214" spans="1:90" ht="16.149999999999999" customHeight="1" x14ac:dyDescent="0.2">
      <c r="A214" s="861"/>
      <c r="B214" s="912" t="s">
        <v>208</v>
      </c>
      <c r="C214" s="912"/>
      <c r="D214" s="461">
        <f t="shared" si="116"/>
        <v>0</v>
      </c>
      <c r="E214" s="494">
        <f t="shared" si="110"/>
        <v>0</v>
      </c>
      <c r="F214" s="495">
        <f t="shared" si="111"/>
        <v>0</v>
      </c>
      <c r="G214" s="496"/>
      <c r="H214" s="477"/>
      <c r="I214" s="476"/>
      <c r="J214" s="477"/>
      <c r="K214" s="476"/>
      <c r="L214" s="477"/>
      <c r="M214" s="440"/>
      <c r="N214" s="439"/>
      <c r="O214" s="440"/>
      <c r="P214" s="439"/>
      <c r="Q214" s="440"/>
      <c r="R214" s="439"/>
      <c r="S214" s="440"/>
      <c r="T214" s="439"/>
      <c r="U214" s="440"/>
      <c r="V214" s="441"/>
      <c r="W214" s="442"/>
      <c r="X214" s="443"/>
      <c r="Y214" s="443"/>
      <c r="Z214" s="443"/>
      <c r="AA214" s="225" t="str">
        <f t="shared" si="103"/>
        <v/>
      </c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8"/>
      <c r="BV214" s="3"/>
      <c r="BW214" s="3"/>
      <c r="CA214" s="31" t="str">
        <f t="shared" si="112"/>
        <v/>
      </c>
      <c r="CB214" s="31" t="str">
        <f t="shared" si="105"/>
        <v/>
      </c>
      <c r="CC214" s="31" t="str">
        <f t="shared" si="113"/>
        <v/>
      </c>
      <c r="CD214" s="31"/>
      <c r="CE214" s="31"/>
      <c r="CF214" s="31"/>
      <c r="CG214" s="32">
        <f t="shared" si="114"/>
        <v>0</v>
      </c>
      <c r="CH214" s="32">
        <f t="shared" si="108"/>
        <v>0</v>
      </c>
      <c r="CI214" s="32">
        <f t="shared" si="115"/>
        <v>0</v>
      </c>
      <c r="CJ214" s="32"/>
      <c r="CK214" s="32"/>
      <c r="CL214" s="32"/>
    </row>
    <row r="215" spans="1:90" ht="16.149999999999999" customHeight="1" x14ac:dyDescent="0.2">
      <c r="A215" s="859" t="s">
        <v>88</v>
      </c>
      <c r="B215" s="913" t="s">
        <v>205</v>
      </c>
      <c r="C215" s="913"/>
      <c r="D215" s="383">
        <f t="shared" si="116"/>
        <v>0</v>
      </c>
      <c r="E215" s="445">
        <f t="shared" si="110"/>
        <v>0</v>
      </c>
      <c r="F215" s="446">
        <f t="shared" si="111"/>
        <v>0</v>
      </c>
      <c r="G215" s="447"/>
      <c r="H215" s="448"/>
      <c r="I215" s="449"/>
      <c r="J215" s="448"/>
      <c r="K215" s="449"/>
      <c r="L215" s="448"/>
      <c r="M215" s="449"/>
      <c r="N215" s="448"/>
      <c r="O215" s="449"/>
      <c r="P215" s="448"/>
      <c r="Q215" s="449"/>
      <c r="R215" s="448"/>
      <c r="S215" s="449"/>
      <c r="T215" s="448"/>
      <c r="U215" s="449"/>
      <c r="V215" s="450"/>
      <c r="W215" s="451"/>
      <c r="X215" s="452"/>
      <c r="Y215" s="452"/>
      <c r="Z215" s="452"/>
      <c r="AA215" s="225" t="str">
        <f t="shared" si="103"/>
        <v/>
      </c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8"/>
      <c r="BV215" s="3"/>
      <c r="BW215" s="3"/>
      <c r="CA215" s="31" t="str">
        <f t="shared" si="112"/>
        <v/>
      </c>
      <c r="CB215" s="31" t="str">
        <f t="shared" si="105"/>
        <v/>
      </c>
      <c r="CC215" s="31" t="str">
        <f t="shared" si="113"/>
        <v/>
      </c>
      <c r="CD215" s="31"/>
      <c r="CE215" s="31"/>
      <c r="CF215" s="31"/>
      <c r="CG215" s="32">
        <f t="shared" si="114"/>
        <v>0</v>
      </c>
      <c r="CH215" s="32">
        <f t="shared" si="108"/>
        <v>0</v>
      </c>
      <c r="CI215" s="32">
        <f t="shared" si="115"/>
        <v>0</v>
      </c>
      <c r="CJ215" s="32"/>
      <c r="CK215" s="32"/>
      <c r="CL215" s="32"/>
    </row>
    <row r="216" spans="1:90" ht="16.149999999999999" customHeight="1" x14ac:dyDescent="0.2">
      <c r="A216" s="860"/>
      <c r="B216" s="911" t="s">
        <v>206</v>
      </c>
      <c r="C216" s="911"/>
      <c r="D216" s="386">
        <f t="shared" si="116"/>
        <v>0</v>
      </c>
      <c r="E216" s="453">
        <f t="shared" si="110"/>
        <v>0</v>
      </c>
      <c r="F216" s="454">
        <f t="shared" si="111"/>
        <v>0</v>
      </c>
      <c r="G216" s="455"/>
      <c r="H216" s="456"/>
      <c r="I216" s="457"/>
      <c r="J216" s="456"/>
      <c r="K216" s="457"/>
      <c r="L216" s="456"/>
      <c r="M216" s="457"/>
      <c r="N216" s="456"/>
      <c r="O216" s="457"/>
      <c r="P216" s="456"/>
      <c r="Q216" s="457"/>
      <c r="R216" s="456"/>
      <c r="S216" s="457"/>
      <c r="T216" s="456"/>
      <c r="U216" s="457"/>
      <c r="V216" s="458"/>
      <c r="W216" s="459"/>
      <c r="X216" s="460"/>
      <c r="Y216" s="460"/>
      <c r="Z216" s="460"/>
      <c r="AA216" s="225" t="str">
        <f t="shared" si="103"/>
        <v/>
      </c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8"/>
      <c r="BV216" s="3"/>
      <c r="BW216" s="3"/>
      <c r="CA216" s="31" t="str">
        <f t="shared" si="112"/>
        <v/>
      </c>
      <c r="CB216" s="31" t="str">
        <f t="shared" si="105"/>
        <v/>
      </c>
      <c r="CC216" s="31" t="str">
        <f t="shared" si="113"/>
        <v/>
      </c>
      <c r="CD216" s="31"/>
      <c r="CE216" s="31"/>
      <c r="CF216" s="31"/>
      <c r="CG216" s="32">
        <f t="shared" si="114"/>
        <v>0</v>
      </c>
      <c r="CH216" s="32">
        <f t="shared" si="108"/>
        <v>0</v>
      </c>
      <c r="CI216" s="32">
        <f t="shared" si="115"/>
        <v>0</v>
      </c>
      <c r="CJ216" s="32"/>
      <c r="CK216" s="32"/>
      <c r="CL216" s="32"/>
    </row>
    <row r="217" spans="1:90" ht="16.149999999999999" customHeight="1" x14ac:dyDescent="0.2">
      <c r="A217" s="860"/>
      <c r="B217" s="911" t="s">
        <v>207</v>
      </c>
      <c r="C217" s="911"/>
      <c r="D217" s="386">
        <f t="shared" si="116"/>
        <v>0</v>
      </c>
      <c r="E217" s="453">
        <f t="shared" si="110"/>
        <v>0</v>
      </c>
      <c r="F217" s="454">
        <f t="shared" si="111"/>
        <v>0</v>
      </c>
      <c r="G217" s="455"/>
      <c r="H217" s="456"/>
      <c r="I217" s="457"/>
      <c r="J217" s="456"/>
      <c r="K217" s="457"/>
      <c r="L217" s="456"/>
      <c r="M217" s="457"/>
      <c r="N217" s="456"/>
      <c r="O217" s="457"/>
      <c r="P217" s="456"/>
      <c r="Q217" s="457"/>
      <c r="R217" s="456"/>
      <c r="S217" s="457"/>
      <c r="T217" s="456"/>
      <c r="U217" s="457"/>
      <c r="V217" s="458"/>
      <c r="W217" s="459"/>
      <c r="X217" s="460"/>
      <c r="Y217" s="460"/>
      <c r="Z217" s="460"/>
      <c r="AA217" s="225" t="str">
        <f t="shared" si="103"/>
        <v/>
      </c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8"/>
      <c r="BV217" s="3"/>
      <c r="BW217" s="3"/>
      <c r="CA217" s="31" t="str">
        <f t="shared" si="112"/>
        <v/>
      </c>
      <c r="CB217" s="31" t="str">
        <f t="shared" si="105"/>
        <v/>
      </c>
      <c r="CC217" s="31" t="str">
        <f t="shared" si="113"/>
        <v/>
      </c>
      <c r="CD217" s="31"/>
      <c r="CE217" s="31"/>
      <c r="CF217" s="31"/>
      <c r="CG217" s="32">
        <f t="shared" si="114"/>
        <v>0</v>
      </c>
      <c r="CH217" s="32">
        <f t="shared" si="108"/>
        <v>0</v>
      </c>
      <c r="CI217" s="32">
        <f t="shared" si="115"/>
        <v>0</v>
      </c>
      <c r="CJ217" s="32"/>
      <c r="CK217" s="32"/>
      <c r="CL217" s="32"/>
    </row>
    <row r="218" spans="1:90" ht="16.149999999999999" customHeight="1" x14ac:dyDescent="0.2">
      <c r="A218" s="861"/>
      <c r="B218" s="912" t="s">
        <v>208</v>
      </c>
      <c r="C218" s="912"/>
      <c r="D218" s="461">
        <f t="shared" si="116"/>
        <v>0</v>
      </c>
      <c r="E218" s="462">
        <f t="shared" si="110"/>
        <v>0</v>
      </c>
      <c r="F218" s="463">
        <f t="shared" si="111"/>
        <v>0</v>
      </c>
      <c r="G218" s="438"/>
      <c r="H218" s="439"/>
      <c r="I218" s="440"/>
      <c r="J218" s="439"/>
      <c r="K218" s="440"/>
      <c r="L218" s="439"/>
      <c r="M218" s="440"/>
      <c r="N218" s="439"/>
      <c r="O218" s="440"/>
      <c r="P218" s="439"/>
      <c r="Q218" s="440"/>
      <c r="R218" s="439"/>
      <c r="S218" s="440"/>
      <c r="T218" s="439"/>
      <c r="U218" s="440"/>
      <c r="V218" s="441"/>
      <c r="W218" s="442"/>
      <c r="X218" s="443"/>
      <c r="Y218" s="443"/>
      <c r="Z218" s="443"/>
      <c r="AA218" s="225" t="str">
        <f t="shared" si="103"/>
        <v/>
      </c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8"/>
      <c r="BV218" s="3"/>
      <c r="BW218" s="3"/>
      <c r="CA218" s="31" t="str">
        <f t="shared" si="112"/>
        <v/>
      </c>
      <c r="CB218" s="31" t="str">
        <f t="shared" si="105"/>
        <v/>
      </c>
      <c r="CC218" s="31" t="str">
        <f t="shared" si="113"/>
        <v/>
      </c>
      <c r="CD218" s="31"/>
      <c r="CE218" s="31"/>
      <c r="CF218" s="31"/>
      <c r="CG218" s="32">
        <f t="shared" si="114"/>
        <v>0</v>
      </c>
      <c r="CH218" s="32">
        <f t="shared" si="108"/>
        <v>0</v>
      </c>
      <c r="CI218" s="32">
        <f t="shared" si="115"/>
        <v>0</v>
      </c>
      <c r="CJ218" s="32"/>
      <c r="CK218" s="32"/>
      <c r="CL218" s="32"/>
    </row>
    <row r="219" spans="1:90" ht="16.149999999999999" customHeight="1" x14ac:dyDescent="0.2">
      <c r="A219" s="859" t="s">
        <v>87</v>
      </c>
      <c r="B219" s="913" t="s">
        <v>205</v>
      </c>
      <c r="C219" s="913"/>
      <c r="D219" s="383">
        <f t="shared" si="116"/>
        <v>0</v>
      </c>
      <c r="E219" s="445">
        <f t="shared" si="110"/>
        <v>0</v>
      </c>
      <c r="F219" s="446">
        <f t="shared" si="111"/>
        <v>0</v>
      </c>
      <c r="G219" s="447"/>
      <c r="H219" s="448"/>
      <c r="I219" s="449"/>
      <c r="J219" s="448"/>
      <c r="K219" s="449"/>
      <c r="L219" s="448"/>
      <c r="M219" s="449"/>
      <c r="N219" s="448"/>
      <c r="O219" s="449"/>
      <c r="P219" s="448"/>
      <c r="Q219" s="449"/>
      <c r="R219" s="448"/>
      <c r="S219" s="449"/>
      <c r="T219" s="448"/>
      <c r="U219" s="449"/>
      <c r="V219" s="450"/>
      <c r="W219" s="451"/>
      <c r="X219" s="452"/>
      <c r="Y219" s="452"/>
      <c r="Z219" s="452"/>
      <c r="AA219" s="225" t="str">
        <f t="shared" si="103"/>
        <v/>
      </c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8"/>
      <c r="BV219" s="3"/>
      <c r="BW219" s="3"/>
      <c r="CA219" s="31" t="str">
        <f t="shared" si="112"/>
        <v/>
      </c>
      <c r="CB219" s="31" t="str">
        <f t="shared" si="105"/>
        <v/>
      </c>
      <c r="CC219" s="31" t="str">
        <f t="shared" si="113"/>
        <v/>
      </c>
      <c r="CD219" s="31"/>
      <c r="CE219" s="31"/>
      <c r="CF219" s="31"/>
      <c r="CG219" s="32">
        <f t="shared" si="114"/>
        <v>0</v>
      </c>
      <c r="CH219" s="32">
        <f t="shared" si="108"/>
        <v>0</v>
      </c>
      <c r="CI219" s="32">
        <f t="shared" si="115"/>
        <v>0</v>
      </c>
      <c r="CJ219" s="32"/>
      <c r="CK219" s="32"/>
      <c r="CL219" s="32"/>
    </row>
    <row r="220" spans="1:90" ht="16.149999999999999" customHeight="1" x14ac:dyDescent="0.2">
      <c r="A220" s="860"/>
      <c r="B220" s="911" t="s">
        <v>206</v>
      </c>
      <c r="C220" s="911"/>
      <c r="D220" s="386">
        <f t="shared" si="116"/>
        <v>0</v>
      </c>
      <c r="E220" s="453">
        <f t="shared" si="110"/>
        <v>0</v>
      </c>
      <c r="F220" s="454">
        <f t="shared" si="111"/>
        <v>0</v>
      </c>
      <c r="G220" s="455"/>
      <c r="H220" s="456"/>
      <c r="I220" s="457"/>
      <c r="J220" s="456"/>
      <c r="K220" s="457"/>
      <c r="L220" s="456"/>
      <c r="M220" s="457"/>
      <c r="N220" s="456"/>
      <c r="O220" s="457"/>
      <c r="P220" s="456"/>
      <c r="Q220" s="457"/>
      <c r="R220" s="456"/>
      <c r="S220" s="457"/>
      <c r="T220" s="456"/>
      <c r="U220" s="457"/>
      <c r="V220" s="458"/>
      <c r="W220" s="459"/>
      <c r="X220" s="460"/>
      <c r="Y220" s="460"/>
      <c r="Z220" s="460"/>
      <c r="AA220" s="225" t="str">
        <f t="shared" si="103"/>
        <v/>
      </c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8"/>
      <c r="BV220" s="3"/>
      <c r="BW220" s="3"/>
      <c r="CA220" s="31" t="str">
        <f t="shared" si="112"/>
        <v/>
      </c>
      <c r="CB220" s="31" t="str">
        <f t="shared" si="105"/>
        <v/>
      </c>
      <c r="CC220" s="31" t="str">
        <f t="shared" si="113"/>
        <v/>
      </c>
      <c r="CD220" s="31"/>
      <c r="CE220" s="31"/>
      <c r="CF220" s="31"/>
      <c r="CG220" s="32">
        <f t="shared" si="114"/>
        <v>0</v>
      </c>
      <c r="CH220" s="32">
        <f t="shared" si="108"/>
        <v>0</v>
      </c>
      <c r="CI220" s="32">
        <f t="shared" si="115"/>
        <v>0</v>
      </c>
      <c r="CJ220" s="32"/>
      <c r="CK220" s="32"/>
      <c r="CL220" s="32"/>
    </row>
    <row r="221" spans="1:90" ht="16.149999999999999" customHeight="1" x14ac:dyDescent="0.2">
      <c r="A221" s="860"/>
      <c r="B221" s="911" t="s">
        <v>207</v>
      </c>
      <c r="C221" s="911"/>
      <c r="D221" s="386">
        <f t="shared" si="116"/>
        <v>0</v>
      </c>
      <c r="E221" s="453">
        <f t="shared" si="110"/>
        <v>0</v>
      </c>
      <c r="F221" s="454">
        <f t="shared" si="111"/>
        <v>0</v>
      </c>
      <c r="G221" s="455"/>
      <c r="H221" s="456"/>
      <c r="I221" s="457"/>
      <c r="J221" s="456"/>
      <c r="K221" s="457"/>
      <c r="L221" s="456"/>
      <c r="M221" s="457"/>
      <c r="N221" s="456"/>
      <c r="O221" s="457"/>
      <c r="P221" s="456"/>
      <c r="Q221" s="457"/>
      <c r="R221" s="456"/>
      <c r="S221" s="457"/>
      <c r="T221" s="456"/>
      <c r="U221" s="457"/>
      <c r="V221" s="458"/>
      <c r="W221" s="459"/>
      <c r="X221" s="460"/>
      <c r="Y221" s="460"/>
      <c r="Z221" s="460"/>
      <c r="AA221" s="225" t="str">
        <f t="shared" si="103"/>
        <v/>
      </c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8"/>
      <c r="BV221" s="3"/>
      <c r="BW221" s="3"/>
      <c r="CA221" s="31" t="str">
        <f t="shared" si="112"/>
        <v/>
      </c>
      <c r="CB221" s="31" t="str">
        <f t="shared" si="105"/>
        <v/>
      </c>
      <c r="CC221" s="31" t="str">
        <f t="shared" si="113"/>
        <v/>
      </c>
      <c r="CD221" s="31"/>
      <c r="CE221" s="31"/>
      <c r="CF221" s="31"/>
      <c r="CG221" s="32">
        <f t="shared" si="114"/>
        <v>0</v>
      </c>
      <c r="CH221" s="32">
        <f t="shared" si="108"/>
        <v>0</v>
      </c>
      <c r="CI221" s="32">
        <f t="shared" si="115"/>
        <v>0</v>
      </c>
      <c r="CJ221" s="32"/>
      <c r="CK221" s="32"/>
      <c r="CL221" s="32"/>
    </row>
    <row r="222" spans="1:90" ht="16.149999999999999" customHeight="1" x14ac:dyDescent="0.2">
      <c r="A222" s="861"/>
      <c r="B222" s="912" t="s">
        <v>208</v>
      </c>
      <c r="C222" s="912"/>
      <c r="D222" s="461">
        <f t="shared" si="116"/>
        <v>0</v>
      </c>
      <c r="E222" s="462">
        <f t="shared" si="110"/>
        <v>0</v>
      </c>
      <c r="F222" s="463">
        <f t="shared" si="111"/>
        <v>0</v>
      </c>
      <c r="G222" s="438"/>
      <c r="H222" s="439"/>
      <c r="I222" s="440"/>
      <c r="J222" s="439"/>
      <c r="K222" s="440"/>
      <c r="L222" s="439"/>
      <c r="M222" s="440"/>
      <c r="N222" s="439"/>
      <c r="O222" s="440"/>
      <c r="P222" s="439"/>
      <c r="Q222" s="440"/>
      <c r="R222" s="439"/>
      <c r="S222" s="440"/>
      <c r="T222" s="439"/>
      <c r="U222" s="440"/>
      <c r="V222" s="441"/>
      <c r="W222" s="442"/>
      <c r="X222" s="443"/>
      <c r="Y222" s="443"/>
      <c r="Z222" s="443"/>
      <c r="AA222" s="225" t="str">
        <f t="shared" si="103"/>
        <v/>
      </c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8"/>
      <c r="BV222" s="3"/>
      <c r="BW222" s="3"/>
      <c r="CA222" s="31" t="str">
        <f t="shared" si="112"/>
        <v/>
      </c>
      <c r="CB222" s="31" t="str">
        <f t="shared" si="105"/>
        <v/>
      </c>
      <c r="CC222" s="31" t="str">
        <f t="shared" si="113"/>
        <v/>
      </c>
      <c r="CD222" s="31"/>
      <c r="CE222" s="31"/>
      <c r="CF222" s="31"/>
      <c r="CG222" s="32">
        <f t="shared" si="114"/>
        <v>0</v>
      </c>
      <c r="CH222" s="32">
        <f t="shared" si="108"/>
        <v>0</v>
      </c>
      <c r="CI222" s="32">
        <f t="shared" si="115"/>
        <v>0</v>
      </c>
      <c r="CJ222" s="32"/>
      <c r="CK222" s="32"/>
      <c r="CL222" s="32"/>
    </row>
    <row r="223" spans="1:90" ht="16.149999999999999" customHeight="1" x14ac:dyDescent="0.2">
      <c r="A223" s="903" t="s">
        <v>89</v>
      </c>
      <c r="B223" s="905" t="s">
        <v>205</v>
      </c>
      <c r="C223" s="906"/>
      <c r="D223" s="502">
        <f t="shared" si="116"/>
        <v>0</v>
      </c>
      <c r="E223" s="503">
        <f t="shared" si="110"/>
        <v>0</v>
      </c>
      <c r="F223" s="504">
        <f t="shared" si="111"/>
        <v>0</v>
      </c>
      <c r="G223" s="505"/>
      <c r="H223" s="506"/>
      <c r="I223" s="507"/>
      <c r="J223" s="506"/>
      <c r="K223" s="507"/>
      <c r="L223" s="506"/>
      <c r="M223" s="507"/>
      <c r="N223" s="506"/>
      <c r="O223" s="507"/>
      <c r="P223" s="506"/>
      <c r="Q223" s="507"/>
      <c r="R223" s="506"/>
      <c r="S223" s="507"/>
      <c r="T223" s="506"/>
      <c r="U223" s="507"/>
      <c r="V223" s="508"/>
      <c r="W223" s="509"/>
      <c r="X223" s="510"/>
      <c r="Y223" s="510"/>
      <c r="Z223" s="452"/>
      <c r="AA223" s="225" t="str">
        <f t="shared" si="103"/>
        <v/>
      </c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8"/>
      <c r="BV223" s="3"/>
      <c r="BW223" s="3"/>
      <c r="CA223" s="31" t="str">
        <f t="shared" si="112"/>
        <v/>
      </c>
      <c r="CB223" s="31" t="str">
        <f t="shared" si="105"/>
        <v/>
      </c>
      <c r="CC223" s="31" t="str">
        <f t="shared" si="113"/>
        <v/>
      </c>
      <c r="CD223" s="31"/>
      <c r="CE223" s="31"/>
      <c r="CF223" s="31"/>
      <c r="CG223" s="32">
        <f t="shared" si="114"/>
        <v>0</v>
      </c>
      <c r="CH223" s="32">
        <f t="shared" si="108"/>
        <v>0</v>
      </c>
      <c r="CI223" s="32">
        <f t="shared" si="115"/>
        <v>0</v>
      </c>
      <c r="CJ223" s="32"/>
      <c r="CK223" s="32"/>
      <c r="CL223" s="32"/>
    </row>
    <row r="224" spans="1:90" ht="16.149999999999999" customHeight="1" x14ac:dyDescent="0.2">
      <c r="A224" s="904"/>
      <c r="B224" s="905" t="s">
        <v>206</v>
      </c>
      <c r="C224" s="906"/>
      <c r="D224" s="511">
        <f t="shared" si="116"/>
        <v>0</v>
      </c>
      <c r="E224" s="503">
        <f t="shared" si="110"/>
        <v>0</v>
      </c>
      <c r="F224" s="512">
        <f t="shared" si="111"/>
        <v>0</v>
      </c>
      <c r="G224" s="513"/>
      <c r="H224" s="514"/>
      <c r="I224" s="515"/>
      <c r="J224" s="514"/>
      <c r="K224" s="515"/>
      <c r="L224" s="514"/>
      <c r="M224" s="515"/>
      <c r="N224" s="514"/>
      <c r="O224" s="515"/>
      <c r="P224" s="514"/>
      <c r="Q224" s="515"/>
      <c r="R224" s="514"/>
      <c r="S224" s="515"/>
      <c r="T224" s="514"/>
      <c r="U224" s="515"/>
      <c r="V224" s="508"/>
      <c r="W224" s="516"/>
      <c r="X224" s="510"/>
      <c r="Y224" s="510"/>
      <c r="Z224" s="460"/>
      <c r="AA224" s="225" t="str">
        <f t="shared" si="103"/>
        <v/>
      </c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8"/>
      <c r="BV224" s="3"/>
      <c r="BW224" s="3"/>
      <c r="CA224" s="31" t="str">
        <f t="shared" si="112"/>
        <v/>
      </c>
      <c r="CB224" s="31" t="str">
        <f t="shared" si="105"/>
        <v/>
      </c>
      <c r="CC224" s="31" t="str">
        <f t="shared" si="113"/>
        <v/>
      </c>
      <c r="CD224" s="31"/>
      <c r="CE224" s="31"/>
      <c r="CF224" s="31"/>
      <c r="CG224" s="32">
        <f t="shared" si="114"/>
        <v>0</v>
      </c>
      <c r="CH224" s="32">
        <f t="shared" si="108"/>
        <v>0</v>
      </c>
      <c r="CI224" s="32">
        <f t="shared" si="115"/>
        <v>0</v>
      </c>
      <c r="CJ224" s="32"/>
      <c r="CK224" s="32"/>
      <c r="CL224" s="32"/>
    </row>
    <row r="225" spans="1:90" ht="16.149999999999999" customHeight="1" x14ac:dyDescent="0.2">
      <c r="A225" s="904"/>
      <c r="B225" s="905" t="s">
        <v>207</v>
      </c>
      <c r="C225" s="906"/>
      <c r="D225" s="511">
        <f t="shared" si="116"/>
        <v>0</v>
      </c>
      <c r="E225" s="503">
        <f t="shared" si="110"/>
        <v>0</v>
      </c>
      <c r="F225" s="512">
        <f t="shared" si="111"/>
        <v>0</v>
      </c>
      <c r="G225" s="513"/>
      <c r="H225" s="514"/>
      <c r="I225" s="515"/>
      <c r="J225" s="514"/>
      <c r="K225" s="515"/>
      <c r="L225" s="514"/>
      <c r="M225" s="515"/>
      <c r="N225" s="514"/>
      <c r="O225" s="515"/>
      <c r="P225" s="514"/>
      <c r="Q225" s="515"/>
      <c r="R225" s="514"/>
      <c r="S225" s="515"/>
      <c r="T225" s="514"/>
      <c r="U225" s="515"/>
      <c r="V225" s="508"/>
      <c r="W225" s="516"/>
      <c r="X225" s="510"/>
      <c r="Y225" s="510"/>
      <c r="Z225" s="460"/>
      <c r="AA225" s="225" t="str">
        <f t="shared" si="103"/>
        <v/>
      </c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8"/>
      <c r="BV225" s="3"/>
      <c r="BW225" s="3"/>
      <c r="CA225" s="31" t="str">
        <f>IF(CG225=1,"* El número de pacientes de 60 años NO DEBE Ser mayor a lo registrado en el grupo Etario 20-64 años. ","")</f>
        <v/>
      </c>
      <c r="CB225" s="31" t="str">
        <f>IF(CH225=1,"* La consulta pertinente NO DEBE ser mayor al Total registrado. ","")</f>
        <v/>
      </c>
      <c r="CC225" s="31" t="str">
        <f>IF(AND(D225&lt;&gt;0,W225=""),"* Recuerde que las Embarazadas deben ser incluídas en el ingreso por rango Etario (Digite CEROS si no tiene). ",IF(F225&lt;W225,"* Las Embarazadas NO DEBEN ser mayor al total de Mujeres. ",""))</f>
        <v/>
      </c>
      <c r="CD225" s="31"/>
      <c r="CE225" s="31"/>
      <c r="CF225" s="31"/>
      <c r="CG225" s="32">
        <f>IF((S225+T225)&lt;X225,1,0)</f>
        <v>0</v>
      </c>
      <c r="CH225" s="32">
        <f>IF(D225&lt;Y225,1,0)</f>
        <v>0</v>
      </c>
      <c r="CI225" s="32">
        <f>IF(AND(D225&lt;&gt;0,W225=""),1,IF(F225&lt;W225,1,0))</f>
        <v>0</v>
      </c>
      <c r="CJ225" s="32"/>
      <c r="CK225" s="32"/>
      <c r="CL225" s="32"/>
    </row>
    <row r="226" spans="1:90" ht="16.149999999999999" customHeight="1" thickBot="1" x14ac:dyDescent="0.25">
      <c r="A226" s="904"/>
      <c r="B226" s="905" t="s">
        <v>208</v>
      </c>
      <c r="C226" s="906"/>
      <c r="D226" s="517">
        <f t="shared" si="116"/>
        <v>0</v>
      </c>
      <c r="E226" s="518">
        <f t="shared" si="110"/>
        <v>0</v>
      </c>
      <c r="F226" s="519">
        <f t="shared" si="111"/>
        <v>0</v>
      </c>
      <c r="G226" s="520"/>
      <c r="H226" s="521"/>
      <c r="I226" s="522"/>
      <c r="J226" s="521"/>
      <c r="K226" s="522"/>
      <c r="L226" s="521"/>
      <c r="M226" s="522"/>
      <c r="N226" s="521"/>
      <c r="O226" s="522"/>
      <c r="P226" s="521"/>
      <c r="Q226" s="522"/>
      <c r="R226" s="521"/>
      <c r="S226" s="522"/>
      <c r="T226" s="521"/>
      <c r="U226" s="520"/>
      <c r="V226" s="523"/>
      <c r="W226" s="524"/>
      <c r="X226" s="525"/>
      <c r="Y226" s="525"/>
      <c r="Z226" s="526"/>
      <c r="AA226" s="225" t="str">
        <f t="shared" si="103"/>
        <v/>
      </c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8"/>
      <c r="BV226" s="3"/>
      <c r="BW226" s="3"/>
      <c r="CA226" s="31" t="str">
        <f t="shared" ref="CA226" si="117">IF(CG226=1,"* El número de pacientes de 60 años NO DEBE Ser mayor a lo registrado en el grupo Etario 20-64 años. ","")</f>
        <v/>
      </c>
      <c r="CB226" s="31" t="str">
        <f t="shared" ref="CB226" si="118">IF(CH226=1,"* La consulta pertinente NO DEBE ser mayor al Total registrado. ","")</f>
        <v/>
      </c>
      <c r="CC226" s="31" t="str">
        <f t="shared" ref="CC226" si="119">IF(AND(D226&lt;&gt;0,W226=""),"* Recuerde que las Embarazadas deben ser incluídas en el ingreso por rango Etario (Digite CEROS si no tiene). ",IF(F226&lt;W226,"* Las Embarazadas NO DEBEN ser mayor al total de Mujeres. ",""))</f>
        <v/>
      </c>
      <c r="CD226" s="31"/>
      <c r="CE226" s="31"/>
      <c r="CF226" s="31"/>
      <c r="CG226" s="32">
        <f t="shared" ref="CG226" si="120">IF((S226+T226)&lt;X226,1,0)</f>
        <v>0</v>
      </c>
      <c r="CH226" s="32">
        <f t="shared" ref="CH226" si="121">IF(D226&lt;Y226,1,0)</f>
        <v>0</v>
      </c>
      <c r="CI226" s="32">
        <f t="shared" ref="CI226" si="122">IF(AND(D226&lt;&gt;0,W226=""),1,IF(F226&lt;W226,1,0))</f>
        <v>0</v>
      </c>
      <c r="CJ226" s="32"/>
      <c r="CK226" s="32"/>
      <c r="CL226" s="32"/>
    </row>
    <row r="227" spans="1:90" ht="16.149999999999999" customHeight="1" thickTop="1" x14ac:dyDescent="0.2">
      <c r="A227" s="907" t="s">
        <v>4</v>
      </c>
      <c r="B227" s="910" t="s">
        <v>205</v>
      </c>
      <c r="C227" s="910"/>
      <c r="D227" s="527">
        <f>SUM(E227+F227)</f>
        <v>234</v>
      </c>
      <c r="E227" s="528">
        <f t="shared" si="110"/>
        <v>84</v>
      </c>
      <c r="F227" s="529">
        <f t="shared" si="110"/>
        <v>150</v>
      </c>
      <c r="G227" s="530">
        <f t="shared" ref="G227:L230" si="123">SUM(G179+G183+G187+G191+G195+G199+G203+G215+G219+G223)</f>
        <v>6</v>
      </c>
      <c r="H227" s="529">
        <f t="shared" si="123"/>
        <v>0</v>
      </c>
      <c r="I227" s="530">
        <f t="shared" si="123"/>
        <v>1</v>
      </c>
      <c r="J227" s="529">
        <f t="shared" si="123"/>
        <v>1</v>
      </c>
      <c r="K227" s="530">
        <f t="shared" si="123"/>
        <v>4</v>
      </c>
      <c r="L227" s="529">
        <f t="shared" si="123"/>
        <v>1</v>
      </c>
      <c r="M227" s="530">
        <f>SUM(M179+M183+M187+M191+M195+M199+M203+M207+M211+M215+M219+M223)</f>
        <v>5</v>
      </c>
      <c r="N227" s="529">
        <f t="shared" ref="N227:R227" si="124">SUM(N179+N183+N187+N191+N195+N199+N203+N207+N211+N215+N219+N223)</f>
        <v>2</v>
      </c>
      <c r="O227" s="530">
        <f t="shared" si="124"/>
        <v>11</v>
      </c>
      <c r="P227" s="529">
        <f t="shared" si="124"/>
        <v>10</v>
      </c>
      <c r="Q227" s="530">
        <f t="shared" si="124"/>
        <v>13</v>
      </c>
      <c r="R227" s="529">
        <f t="shared" si="124"/>
        <v>28</v>
      </c>
      <c r="S227" s="530">
        <f t="shared" ref="S227:V230" si="125">SUM(S179+S183+S187+S195+S199+S203+S207+S211+S215+S219+S223)</f>
        <v>29</v>
      </c>
      <c r="T227" s="529">
        <f t="shared" si="125"/>
        <v>84</v>
      </c>
      <c r="U227" s="530">
        <f t="shared" si="125"/>
        <v>15</v>
      </c>
      <c r="V227" s="531">
        <f t="shared" si="125"/>
        <v>24</v>
      </c>
      <c r="W227" s="530">
        <f t="shared" ref="W227:X230" si="126">SUM(W179+W183+W187+W195+W203+W207+W211+W215+W219+W223)</f>
        <v>9</v>
      </c>
      <c r="X227" s="532">
        <f t="shared" si="126"/>
        <v>3</v>
      </c>
      <c r="Y227" s="532">
        <f t="shared" ref="Y227:Z230" si="127">SUM(Y179+Y183+Y187+Y195+Y203+Y207+Y211+Y215+Y219+Y223)</f>
        <v>0</v>
      </c>
      <c r="Z227" s="529">
        <f t="shared" si="127"/>
        <v>0</v>
      </c>
      <c r="AA227" s="273" t="s">
        <v>215</v>
      </c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BV227" s="3"/>
      <c r="BW227" s="3"/>
      <c r="CG227" s="13"/>
      <c r="CH227" s="13"/>
      <c r="CI227" s="13"/>
      <c r="CJ227" s="13"/>
      <c r="CK227" s="13"/>
      <c r="CL227" s="13"/>
    </row>
    <row r="228" spans="1:90" ht="16.149999999999999" customHeight="1" x14ac:dyDescent="0.2">
      <c r="A228" s="908"/>
      <c r="B228" s="911" t="s">
        <v>206</v>
      </c>
      <c r="C228" s="911"/>
      <c r="D228" s="386">
        <f>SUM(E228+F228)</f>
        <v>863</v>
      </c>
      <c r="E228" s="533">
        <f t="shared" ref="E228:F230" si="128">SUM(G228+I228+K228+M228+O228+Q228+S228+U228)</f>
        <v>335</v>
      </c>
      <c r="F228" s="534">
        <f>SUM(H228+J228+L228+N228+P228+R228+T228+V228)</f>
        <v>528</v>
      </c>
      <c r="G228" s="535">
        <f t="shared" si="123"/>
        <v>27</v>
      </c>
      <c r="H228" s="534">
        <f>SUM(H180+H184+H188+H192+H196+H200+H204+H216+H220+H224)</f>
        <v>25</v>
      </c>
      <c r="I228" s="535">
        <f t="shared" si="123"/>
        <v>9</v>
      </c>
      <c r="J228" s="534">
        <f>SUM(J180+J184+J188+J192+J196+J200+J204+J216+J220+J224)</f>
        <v>6</v>
      </c>
      <c r="K228" s="535">
        <f t="shared" si="123"/>
        <v>2</v>
      </c>
      <c r="L228" s="534">
        <f>SUM(L180+L184+L188+L192+L196+L200+L204+L216+L220+L224)</f>
        <v>10</v>
      </c>
      <c r="M228" s="535">
        <f t="shared" ref="M228:R230" si="129">SUM(M180+M184+M188+M192+M196+M200+M204+M208+M212+M216+M220+M224)</f>
        <v>26</v>
      </c>
      <c r="N228" s="534">
        <f t="shared" si="129"/>
        <v>19</v>
      </c>
      <c r="O228" s="535">
        <f t="shared" si="129"/>
        <v>71</v>
      </c>
      <c r="P228" s="534">
        <f t="shared" si="129"/>
        <v>94</v>
      </c>
      <c r="Q228" s="535">
        <f t="shared" si="129"/>
        <v>84</v>
      </c>
      <c r="R228" s="534">
        <f t="shared" si="129"/>
        <v>115</v>
      </c>
      <c r="S228" s="535">
        <f t="shared" si="125"/>
        <v>78</v>
      </c>
      <c r="T228" s="534">
        <f t="shared" si="125"/>
        <v>221</v>
      </c>
      <c r="U228" s="535">
        <f t="shared" si="125"/>
        <v>38</v>
      </c>
      <c r="V228" s="536">
        <f t="shared" si="125"/>
        <v>38</v>
      </c>
      <c r="W228" s="535">
        <f t="shared" si="126"/>
        <v>7</v>
      </c>
      <c r="X228" s="533">
        <f t="shared" si="126"/>
        <v>10</v>
      </c>
      <c r="Y228" s="533">
        <f t="shared" si="127"/>
        <v>0</v>
      </c>
      <c r="Z228" s="534">
        <f t="shared" si="127"/>
        <v>0</v>
      </c>
      <c r="AA228" s="273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BV228" s="3"/>
      <c r="BW228" s="3"/>
      <c r="CG228" s="13"/>
      <c r="CH228" s="13"/>
      <c r="CI228" s="13"/>
      <c r="CJ228" s="13"/>
      <c r="CK228" s="13"/>
      <c r="CL228" s="13"/>
    </row>
    <row r="229" spans="1:90" ht="16.149999999999999" customHeight="1" x14ac:dyDescent="0.2">
      <c r="A229" s="908"/>
      <c r="B229" s="911" t="s">
        <v>207</v>
      </c>
      <c r="C229" s="911"/>
      <c r="D229" s="386">
        <f>SUM(E229+F229)</f>
        <v>241</v>
      </c>
      <c r="E229" s="533">
        <f t="shared" si="128"/>
        <v>88</v>
      </c>
      <c r="F229" s="534">
        <f t="shared" si="128"/>
        <v>153</v>
      </c>
      <c r="G229" s="535">
        <f t="shared" ref="G229:G230" si="130">SUM(G181+G185+G189+G193+G197+G201+G205+G217+G221+G225)</f>
        <v>11</v>
      </c>
      <c r="H229" s="534">
        <f>SUM(H181+H185+H189+H193+H197+H201+H205+H217+H221+H225)</f>
        <v>7</v>
      </c>
      <c r="I229" s="535">
        <f t="shared" si="123"/>
        <v>3</v>
      </c>
      <c r="J229" s="534">
        <f>SUM(J181+J185+J189+J193+J197+J201+J205+J217+J221+J225)</f>
        <v>4</v>
      </c>
      <c r="K229" s="535">
        <f t="shared" si="123"/>
        <v>5</v>
      </c>
      <c r="L229" s="534">
        <f>SUM(L181+L185+L189+L193+L197+L201+L205+L217+L221+L225)</f>
        <v>1</v>
      </c>
      <c r="M229" s="535">
        <f t="shared" si="129"/>
        <v>5</v>
      </c>
      <c r="N229" s="534">
        <f t="shared" si="129"/>
        <v>4</v>
      </c>
      <c r="O229" s="535">
        <f t="shared" si="129"/>
        <v>13</v>
      </c>
      <c r="P229" s="534">
        <f t="shared" si="129"/>
        <v>14</v>
      </c>
      <c r="Q229" s="535">
        <f t="shared" si="129"/>
        <v>11</v>
      </c>
      <c r="R229" s="534">
        <f t="shared" si="129"/>
        <v>17</v>
      </c>
      <c r="S229" s="535">
        <f t="shared" si="125"/>
        <v>27</v>
      </c>
      <c r="T229" s="534">
        <f t="shared" si="125"/>
        <v>85</v>
      </c>
      <c r="U229" s="535">
        <f t="shared" si="125"/>
        <v>13</v>
      </c>
      <c r="V229" s="536">
        <f t="shared" si="125"/>
        <v>21</v>
      </c>
      <c r="W229" s="535">
        <f t="shared" si="126"/>
        <v>4</v>
      </c>
      <c r="X229" s="533">
        <f t="shared" si="126"/>
        <v>2</v>
      </c>
      <c r="Y229" s="533">
        <f t="shared" si="127"/>
        <v>0</v>
      </c>
      <c r="Z229" s="534">
        <f t="shared" si="127"/>
        <v>0</v>
      </c>
      <c r="AA229" s="273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BV229" s="3"/>
      <c r="BW229" s="3"/>
      <c r="CG229" s="13"/>
      <c r="CH229" s="13"/>
      <c r="CI229" s="13"/>
      <c r="CJ229" s="13"/>
      <c r="CK229" s="13"/>
      <c r="CL229" s="13"/>
    </row>
    <row r="230" spans="1:90" ht="16.149999999999999" customHeight="1" x14ac:dyDescent="0.2">
      <c r="A230" s="909"/>
      <c r="B230" s="912" t="s">
        <v>208</v>
      </c>
      <c r="C230" s="912"/>
      <c r="D230" s="461">
        <f>SUM(E230+F230)</f>
        <v>175</v>
      </c>
      <c r="E230" s="537">
        <f t="shared" si="128"/>
        <v>68</v>
      </c>
      <c r="F230" s="538">
        <f>SUM(H230+J230+L230+N230+P230+R230+T230+V230)</f>
        <v>107</v>
      </c>
      <c r="G230" s="539">
        <f t="shared" si="130"/>
        <v>11</v>
      </c>
      <c r="H230" s="538">
        <f>SUM(H182+H186+H190+H194+H198+H202+H206+H218+H222+H226)</f>
        <v>3</v>
      </c>
      <c r="I230" s="539">
        <f t="shared" si="123"/>
        <v>4</v>
      </c>
      <c r="J230" s="538">
        <f>SUM(J182+J186+J190+J194+J198+J202+J206+J218+J222+J226)</f>
        <v>4</v>
      </c>
      <c r="K230" s="539">
        <f t="shared" si="123"/>
        <v>2</v>
      </c>
      <c r="L230" s="538">
        <f>SUM(L182+L186+L190+L194+L198+L202+L206+L218+L222+L226)</f>
        <v>2</v>
      </c>
      <c r="M230" s="539">
        <f t="shared" si="129"/>
        <v>0</v>
      </c>
      <c r="N230" s="538">
        <f t="shared" si="129"/>
        <v>1</v>
      </c>
      <c r="O230" s="539">
        <f t="shared" si="129"/>
        <v>11</v>
      </c>
      <c r="P230" s="538">
        <f t="shared" si="129"/>
        <v>14</v>
      </c>
      <c r="Q230" s="539">
        <f t="shared" si="129"/>
        <v>7</v>
      </c>
      <c r="R230" s="538">
        <f t="shared" si="129"/>
        <v>14</v>
      </c>
      <c r="S230" s="539">
        <f t="shared" si="125"/>
        <v>27</v>
      </c>
      <c r="T230" s="538">
        <f t="shared" si="125"/>
        <v>61</v>
      </c>
      <c r="U230" s="539">
        <f t="shared" si="125"/>
        <v>6</v>
      </c>
      <c r="V230" s="540">
        <f>SUM(V182+V186+V190+V198+V202+V206+V210+V214+V218+V222+V226)</f>
        <v>8</v>
      </c>
      <c r="W230" s="541">
        <f t="shared" si="126"/>
        <v>5</v>
      </c>
      <c r="X230" s="537">
        <f t="shared" si="126"/>
        <v>2</v>
      </c>
      <c r="Y230" s="537">
        <f t="shared" si="127"/>
        <v>0</v>
      </c>
      <c r="Z230" s="538">
        <f t="shared" si="127"/>
        <v>0</v>
      </c>
      <c r="AA230" s="273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BV230" s="3"/>
      <c r="BW230" s="3"/>
      <c r="CG230" s="13"/>
      <c r="CH230" s="13"/>
      <c r="CI230" s="13"/>
      <c r="CJ230" s="13"/>
      <c r="CK230" s="13"/>
      <c r="CL230" s="13"/>
    </row>
    <row r="231" spans="1:90" ht="31.9" customHeight="1" x14ac:dyDescent="0.2">
      <c r="A231" s="236" t="s">
        <v>216</v>
      </c>
      <c r="B231" s="123"/>
      <c r="C231" s="123"/>
      <c r="D231" s="124"/>
      <c r="E231" s="124"/>
      <c r="F231" s="124"/>
      <c r="G231" s="124"/>
      <c r="H231" s="124"/>
      <c r="I231" s="124"/>
      <c r="BV231" s="3"/>
      <c r="BW231" s="3"/>
      <c r="CG231" s="13"/>
      <c r="CH231" s="13"/>
      <c r="CI231" s="13"/>
      <c r="CJ231" s="13"/>
      <c r="CK231" s="13"/>
      <c r="CL231" s="13"/>
    </row>
    <row r="232" spans="1:90" ht="16.149999999999999" customHeight="1" x14ac:dyDescent="0.2">
      <c r="A232" s="885" t="s">
        <v>31</v>
      </c>
      <c r="B232" s="886"/>
      <c r="C232" s="887"/>
      <c r="D232" s="894" t="s">
        <v>4</v>
      </c>
      <c r="E232" s="895"/>
      <c r="F232" s="896"/>
      <c r="G232" s="862" t="s">
        <v>56</v>
      </c>
      <c r="H232" s="900"/>
      <c r="I232" s="900"/>
      <c r="J232" s="900"/>
      <c r="K232" s="900"/>
      <c r="L232" s="900"/>
      <c r="M232" s="900"/>
      <c r="N232" s="901"/>
      <c r="O232" s="896" t="s">
        <v>6</v>
      </c>
      <c r="P232" s="859" t="s">
        <v>7</v>
      </c>
      <c r="BV232" s="3"/>
      <c r="BW232" s="3"/>
      <c r="CG232" s="13"/>
      <c r="CH232" s="13"/>
      <c r="CI232" s="13"/>
      <c r="CJ232" s="13"/>
      <c r="CK232" s="13"/>
      <c r="CL232" s="13"/>
    </row>
    <row r="233" spans="1:90" ht="16.149999999999999" customHeight="1" x14ac:dyDescent="0.2">
      <c r="A233" s="888"/>
      <c r="B233" s="889"/>
      <c r="C233" s="890"/>
      <c r="D233" s="897"/>
      <c r="E233" s="898"/>
      <c r="F233" s="899"/>
      <c r="G233" s="859" t="s">
        <v>186</v>
      </c>
      <c r="H233" s="859" t="s">
        <v>17</v>
      </c>
      <c r="I233" s="859" t="s">
        <v>198</v>
      </c>
      <c r="J233" s="859" t="s">
        <v>57</v>
      </c>
      <c r="K233" s="859" t="s">
        <v>199</v>
      </c>
      <c r="L233" s="859" t="s">
        <v>217</v>
      </c>
      <c r="M233" s="859" t="s">
        <v>21</v>
      </c>
      <c r="N233" s="877" t="s">
        <v>22</v>
      </c>
      <c r="O233" s="902"/>
      <c r="P233" s="860"/>
      <c r="BV233" s="3"/>
      <c r="BW233" s="3"/>
      <c r="CG233" s="13"/>
      <c r="CH233" s="13"/>
      <c r="CI233" s="13"/>
      <c r="CJ233" s="13"/>
      <c r="CK233" s="13"/>
      <c r="CL233" s="13"/>
    </row>
    <row r="234" spans="1:90" ht="16.149999999999999" customHeight="1" x14ac:dyDescent="0.2">
      <c r="A234" s="891"/>
      <c r="B234" s="892"/>
      <c r="C234" s="893"/>
      <c r="D234" s="646" t="s">
        <v>23</v>
      </c>
      <c r="E234" s="646" t="s">
        <v>24</v>
      </c>
      <c r="F234" s="652" t="s">
        <v>25</v>
      </c>
      <c r="G234" s="861"/>
      <c r="H234" s="861"/>
      <c r="I234" s="861"/>
      <c r="J234" s="861"/>
      <c r="K234" s="861"/>
      <c r="L234" s="861"/>
      <c r="M234" s="861"/>
      <c r="N234" s="878"/>
      <c r="O234" s="899"/>
      <c r="P234" s="861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BV234" s="3"/>
      <c r="BW234" s="3"/>
      <c r="CG234" s="13"/>
      <c r="CH234" s="13"/>
      <c r="CI234" s="13"/>
      <c r="CJ234" s="13"/>
      <c r="CK234" s="13"/>
      <c r="CL234" s="13"/>
    </row>
    <row r="235" spans="1:90" ht="16.149999999999999" customHeight="1" x14ac:dyDescent="0.2">
      <c r="A235" s="879" t="s">
        <v>38</v>
      </c>
      <c r="B235" s="880"/>
      <c r="C235" s="881"/>
      <c r="D235" s="427">
        <f>SUM(G235:N235)</f>
        <v>0</v>
      </c>
      <c r="E235" s="243"/>
      <c r="F235" s="243"/>
      <c r="G235" s="113"/>
      <c r="H235" s="113"/>
      <c r="I235" s="113"/>
      <c r="J235" s="113"/>
      <c r="K235" s="113"/>
      <c r="L235" s="113"/>
      <c r="M235" s="113"/>
      <c r="N235" s="544"/>
      <c r="O235" s="114"/>
      <c r="P235" s="326"/>
      <c r="Q235" s="225" t="str">
        <f>CA235&amp;CB235&amp;CC235</f>
        <v/>
      </c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8"/>
      <c r="AD235" s="8"/>
      <c r="BV235" s="3"/>
      <c r="BW235" s="3"/>
      <c r="CA235" s="31" t="str">
        <f t="shared" ref="CA235:CA240" si="131">IF(CG235=1,"* La suma de los sexos NO DEBE ser diferente al Total. ","")</f>
        <v/>
      </c>
      <c r="CB235" s="31" t="str">
        <f>IF(CH235=1,"* Las actividades de 60 años NO DEBE ser mayor que el de 20-64 Años. ","")</f>
        <v/>
      </c>
      <c r="CC235" s="31" t="str">
        <f>IF(AND(D235&lt;&gt;0,O235=""),"* Recuerde que las Embarazadas deben ser incluídas en el ingreso por rango Etario (Digite CEROS si no tiene). ",IF(F235&lt;O235,"* Las Embarazadas NO DEBEN ser mayor al total de Mujeres. ",""))</f>
        <v/>
      </c>
      <c r="CG235" s="32">
        <f>IF(D235&lt;&gt;(E235+F235),1,0)</f>
        <v>0</v>
      </c>
      <c r="CH235" s="32">
        <f>IF(M235&lt;P235,1,0)</f>
        <v>0</v>
      </c>
      <c r="CI235" s="32">
        <f>IF(AND(D235&lt;&gt;0,O235=""),1,IF(F235&lt;O235,1,0))</f>
        <v>0</v>
      </c>
      <c r="CJ235" s="13"/>
      <c r="CK235" s="13"/>
      <c r="CL235" s="13"/>
    </row>
    <row r="236" spans="1:90" ht="16.149999999999999" customHeight="1" x14ac:dyDescent="0.2">
      <c r="A236" s="882" t="s">
        <v>218</v>
      </c>
      <c r="B236" s="883"/>
      <c r="C236" s="884"/>
      <c r="D236" s="545">
        <f>SUM(G236:N236)</f>
        <v>0</v>
      </c>
      <c r="E236" s="38"/>
      <c r="F236" s="113"/>
      <c r="G236" s="33"/>
      <c r="H236" s="33"/>
      <c r="I236" s="33"/>
      <c r="J236" s="33"/>
      <c r="K236" s="33"/>
      <c r="L236" s="33"/>
      <c r="M236" s="33"/>
      <c r="N236" s="284"/>
      <c r="O236" s="34"/>
      <c r="P236" s="38"/>
      <c r="Q236" s="225" t="str">
        <f t="shared" ref="Q236:Q240" si="132">CA236&amp;CB236&amp;CC236</f>
        <v/>
      </c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8"/>
      <c r="AD236" s="8"/>
      <c r="BV236" s="3"/>
      <c r="BW236" s="3"/>
      <c r="CA236" s="31" t="str">
        <f t="shared" si="131"/>
        <v/>
      </c>
      <c r="CB236" s="31" t="str">
        <f t="shared" ref="CB236:CB240" si="133">IF(CH236=1,"* Las actividades de 60 años NO DEBE ser mayor que el de 20-64 Años. ","")</f>
        <v/>
      </c>
      <c r="CC236" s="31" t="str">
        <f t="shared" ref="CC236:CC240" si="134">IF(AND(D236&lt;&gt;0,O236=""),"* Recuerde que las Embarazadas deben ser incluídas en el ingreso por rango Etario (Digite CEROS si no tiene). ",IF(F236&lt;O236,"* Las Embarazadas NO DEBEN ser mayor al total de Mujeres. ",""))</f>
        <v/>
      </c>
      <c r="CG236" s="32">
        <f t="shared" ref="CG236:CG240" si="135">IF(D236&lt;&gt;(E236+F236),1,0)</f>
        <v>0</v>
      </c>
      <c r="CH236" s="32">
        <f t="shared" ref="CH236:CH240" si="136">IF(M236&lt;P236,1,0)</f>
        <v>0</v>
      </c>
      <c r="CI236" s="32">
        <f t="shared" ref="CI236:CI240" si="137">IF(AND(D236&lt;&gt;0,O236=""),1,IF(F236&lt;O236,1,0))</f>
        <v>0</v>
      </c>
      <c r="CJ236" s="13"/>
      <c r="CK236" s="13"/>
      <c r="CL236" s="13"/>
    </row>
    <row r="237" spans="1:90" ht="16.149999999999999" customHeight="1" x14ac:dyDescent="0.2">
      <c r="A237" s="882" t="s">
        <v>219</v>
      </c>
      <c r="B237" s="883"/>
      <c r="C237" s="884"/>
      <c r="D237" s="546">
        <f>SUM(G237:N237)</f>
        <v>0</v>
      </c>
      <c r="E237" s="33"/>
      <c r="F237" s="38"/>
      <c r="G237" s="33"/>
      <c r="H237" s="33"/>
      <c r="I237" s="33"/>
      <c r="J237" s="33"/>
      <c r="K237" s="33"/>
      <c r="L237" s="33"/>
      <c r="M237" s="33"/>
      <c r="N237" s="284"/>
      <c r="O237" s="34"/>
      <c r="P237" s="38"/>
      <c r="Q237" s="225" t="str">
        <f t="shared" si="132"/>
        <v/>
      </c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8"/>
      <c r="AD237" s="8"/>
      <c r="BV237" s="3"/>
      <c r="BW237" s="3"/>
      <c r="CA237" s="31" t="str">
        <f t="shared" si="131"/>
        <v/>
      </c>
      <c r="CB237" s="31" t="str">
        <f t="shared" si="133"/>
        <v/>
      </c>
      <c r="CC237" s="31" t="str">
        <f t="shared" si="134"/>
        <v/>
      </c>
      <c r="CG237" s="32">
        <f t="shared" si="135"/>
        <v>0</v>
      </c>
      <c r="CH237" s="32">
        <f t="shared" si="136"/>
        <v>0</v>
      </c>
      <c r="CI237" s="32">
        <f t="shared" si="137"/>
        <v>0</v>
      </c>
      <c r="CJ237" s="13"/>
      <c r="CK237" s="13"/>
      <c r="CL237" s="13"/>
    </row>
    <row r="238" spans="1:90" ht="16.149999999999999" customHeight="1" x14ac:dyDescent="0.2">
      <c r="A238" s="868"/>
      <c r="B238" s="869"/>
      <c r="C238" s="870"/>
      <c r="D238" s="547"/>
      <c r="E238" s="548"/>
      <c r="F238" s="547"/>
      <c r="G238" s="549"/>
      <c r="H238" s="549"/>
      <c r="I238" s="549"/>
      <c r="J238" s="549"/>
      <c r="K238" s="549"/>
      <c r="L238" s="549"/>
      <c r="M238" s="548"/>
      <c r="N238" s="550"/>
      <c r="O238" s="547"/>
      <c r="P238" s="549"/>
      <c r="Q238" s="225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BV238" s="3"/>
      <c r="BW238" s="3"/>
      <c r="CA238" s="31"/>
      <c r="CB238" s="31"/>
      <c r="CC238" s="31"/>
      <c r="CG238" s="32"/>
      <c r="CH238" s="32"/>
      <c r="CI238" s="32"/>
      <c r="CJ238" s="13"/>
      <c r="CK238" s="13"/>
      <c r="CL238" s="13"/>
    </row>
    <row r="239" spans="1:90" ht="16.149999999999999" customHeight="1" x14ac:dyDescent="0.2">
      <c r="A239" s="871" t="s">
        <v>35</v>
      </c>
      <c r="B239" s="872"/>
      <c r="C239" s="873"/>
      <c r="D239" s="551">
        <f>SUM(G239:N239)</f>
        <v>0</v>
      </c>
      <c r="E239" s="285"/>
      <c r="F239" s="38"/>
      <c r="G239" s="255"/>
      <c r="H239" s="255"/>
      <c r="I239" s="255"/>
      <c r="J239" s="255"/>
      <c r="K239" s="255"/>
      <c r="L239" s="255"/>
      <c r="M239" s="255"/>
      <c r="N239" s="552"/>
      <c r="O239" s="259"/>
      <c r="P239" s="285"/>
      <c r="Q239" s="225" t="str">
        <f t="shared" si="132"/>
        <v/>
      </c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8"/>
      <c r="AD239" s="8"/>
      <c r="BV239" s="3"/>
      <c r="BW239" s="3"/>
      <c r="CA239" s="31" t="str">
        <f t="shared" si="131"/>
        <v/>
      </c>
      <c r="CB239" s="31" t="str">
        <f t="shared" si="133"/>
        <v/>
      </c>
      <c r="CC239" s="31" t="str">
        <f t="shared" si="134"/>
        <v/>
      </c>
      <c r="CG239" s="32">
        <f t="shared" si="135"/>
        <v>0</v>
      </c>
      <c r="CH239" s="32">
        <f t="shared" si="136"/>
        <v>0</v>
      </c>
      <c r="CI239" s="32">
        <f t="shared" si="137"/>
        <v>0</v>
      </c>
      <c r="CJ239" s="13"/>
      <c r="CK239" s="13"/>
      <c r="CL239" s="13"/>
    </row>
    <row r="240" spans="1:90" ht="16.149999999999999" customHeight="1" x14ac:dyDescent="0.2">
      <c r="A240" s="874" t="s">
        <v>220</v>
      </c>
      <c r="B240" s="875"/>
      <c r="C240" s="876"/>
      <c r="D240" s="553">
        <f>SUM(G240:N240)</f>
        <v>0</v>
      </c>
      <c r="E240" s="285"/>
      <c r="F240" s="285"/>
      <c r="G240" s="42"/>
      <c r="H240" s="42"/>
      <c r="I240" s="42"/>
      <c r="J240" s="42"/>
      <c r="K240" s="42"/>
      <c r="L240" s="42"/>
      <c r="M240" s="42"/>
      <c r="N240" s="554"/>
      <c r="O240" s="43"/>
      <c r="P240" s="46"/>
      <c r="Q240" s="225" t="str">
        <f t="shared" si="132"/>
        <v/>
      </c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8"/>
      <c r="AD240" s="8"/>
      <c r="BV240" s="3"/>
      <c r="BW240" s="3"/>
      <c r="CA240" s="31" t="str">
        <f t="shared" si="131"/>
        <v/>
      </c>
      <c r="CB240" s="31" t="str">
        <f t="shared" si="133"/>
        <v/>
      </c>
      <c r="CC240" s="31" t="str">
        <f t="shared" si="134"/>
        <v/>
      </c>
      <c r="CG240" s="32">
        <f t="shared" si="135"/>
        <v>0</v>
      </c>
      <c r="CH240" s="32">
        <f t="shared" si="136"/>
        <v>0</v>
      </c>
      <c r="CI240" s="32">
        <f t="shared" si="137"/>
        <v>0</v>
      </c>
      <c r="CJ240" s="13"/>
      <c r="CK240" s="13"/>
      <c r="CL240" s="13"/>
    </row>
    <row r="241" spans="1:90" ht="31.9" customHeight="1" x14ac:dyDescent="0.2">
      <c r="A241" s="236" t="s">
        <v>221</v>
      </c>
      <c r="B241" s="555"/>
      <c r="C241" s="555"/>
      <c r="D241" s="555"/>
      <c r="E241" s="556"/>
      <c r="F241" s="557"/>
      <c r="G241" s="8"/>
      <c r="H241" s="8"/>
      <c r="I241" s="8"/>
      <c r="J241" s="8"/>
      <c r="Q241" s="8" t="s">
        <v>215</v>
      </c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BV241" s="3"/>
      <c r="BW241" s="3"/>
      <c r="CG241" s="13"/>
      <c r="CH241" s="13"/>
      <c r="CI241" s="13"/>
      <c r="CJ241" s="13"/>
      <c r="CK241" s="13"/>
      <c r="CL241" s="13"/>
    </row>
    <row r="242" spans="1:90" ht="16.149999999999999" customHeight="1" x14ac:dyDescent="0.2">
      <c r="A242" s="859" t="s">
        <v>201</v>
      </c>
      <c r="B242" s="859" t="s">
        <v>222</v>
      </c>
      <c r="C242" s="859" t="s">
        <v>223</v>
      </c>
      <c r="D242" s="859" t="s">
        <v>224</v>
      </c>
      <c r="E242" s="859" t="s">
        <v>225</v>
      </c>
      <c r="F242" s="8"/>
      <c r="G242" s="8"/>
      <c r="H242" s="8"/>
      <c r="I242" s="8"/>
      <c r="J242" s="8"/>
      <c r="BV242" s="3"/>
      <c r="BW242" s="3"/>
      <c r="CG242" s="13"/>
      <c r="CH242" s="13"/>
      <c r="CI242" s="13"/>
      <c r="CJ242" s="13"/>
      <c r="CK242" s="13"/>
      <c r="CL242" s="13"/>
    </row>
    <row r="243" spans="1:90" ht="16.149999999999999" customHeight="1" x14ac:dyDescent="0.2">
      <c r="A243" s="860"/>
      <c r="B243" s="860"/>
      <c r="C243" s="860"/>
      <c r="D243" s="860"/>
      <c r="E243" s="860"/>
      <c r="F243" s="8"/>
      <c r="G243" s="8"/>
      <c r="H243" s="8"/>
      <c r="I243" s="8"/>
      <c r="J243" s="8"/>
      <c r="BV243" s="3"/>
      <c r="BW243" s="3"/>
      <c r="CG243" s="13"/>
      <c r="CH243" s="13"/>
      <c r="CI243" s="13"/>
      <c r="CJ243" s="13"/>
      <c r="CK243" s="13"/>
      <c r="CL243" s="13"/>
    </row>
    <row r="244" spans="1:90" ht="16.149999999999999" customHeight="1" x14ac:dyDescent="0.2">
      <c r="A244" s="860"/>
      <c r="B244" s="860"/>
      <c r="C244" s="860"/>
      <c r="D244" s="860"/>
      <c r="E244" s="860"/>
      <c r="F244" s="8"/>
      <c r="G244" s="8"/>
      <c r="H244" s="8"/>
      <c r="I244" s="8"/>
      <c r="J244" s="8"/>
      <c r="BV244" s="3"/>
      <c r="BW244" s="3"/>
      <c r="CG244" s="13"/>
      <c r="CH244" s="13"/>
      <c r="CI244" s="13"/>
      <c r="CJ244" s="13"/>
      <c r="CK244" s="13"/>
      <c r="CL244" s="13"/>
    </row>
    <row r="245" spans="1:90" ht="16.149999999999999" customHeight="1" x14ac:dyDescent="0.2">
      <c r="A245" s="861"/>
      <c r="B245" s="861"/>
      <c r="C245" s="861"/>
      <c r="D245" s="861"/>
      <c r="E245" s="861"/>
      <c r="F245" s="8"/>
      <c r="G245" s="8"/>
      <c r="H245" s="8"/>
      <c r="I245" s="8"/>
      <c r="J245" s="8"/>
      <c r="BV245" s="3"/>
      <c r="BW245" s="3"/>
      <c r="CG245" s="13"/>
      <c r="CH245" s="13"/>
      <c r="CI245" s="13"/>
      <c r="CJ245" s="13"/>
      <c r="CK245" s="13"/>
      <c r="CL245" s="13"/>
    </row>
    <row r="246" spans="1:90" ht="16.149999999999999" customHeight="1" x14ac:dyDescent="0.2">
      <c r="A246" s="558" t="s">
        <v>226</v>
      </c>
      <c r="B246" s="559"/>
      <c r="C246" s="560"/>
      <c r="D246" s="561">
        <f>SUM(D247:D249)</f>
        <v>0</v>
      </c>
      <c r="E246" s="561">
        <f>SUM(E247:E249)</f>
        <v>0</v>
      </c>
      <c r="F246" s="8"/>
      <c r="G246" s="8"/>
      <c r="H246" s="8"/>
      <c r="I246" s="8"/>
      <c r="J246" s="8"/>
      <c r="BV246" s="3"/>
      <c r="BW246" s="3"/>
      <c r="CG246" s="13"/>
      <c r="CH246" s="13"/>
      <c r="CI246" s="13"/>
      <c r="CJ246" s="13"/>
      <c r="CK246" s="13"/>
      <c r="CL246" s="13"/>
    </row>
    <row r="247" spans="1:90" ht="16.149999999999999" customHeight="1" x14ac:dyDescent="0.2">
      <c r="A247" s="562" t="s">
        <v>227</v>
      </c>
      <c r="B247" s="563"/>
      <c r="C247" s="564"/>
      <c r="D247" s="63"/>
      <c r="E247" s="243"/>
      <c r="F247" s="8"/>
      <c r="G247" s="8"/>
      <c r="H247" s="8"/>
      <c r="I247" s="8"/>
      <c r="J247" s="8"/>
      <c r="BV247" s="3"/>
      <c r="BW247" s="3"/>
      <c r="CG247" s="13"/>
      <c r="CH247" s="13"/>
      <c r="CI247" s="13"/>
      <c r="CJ247" s="13"/>
      <c r="CK247" s="13"/>
      <c r="CL247" s="13"/>
    </row>
    <row r="248" spans="1:90" ht="16.149999999999999" customHeight="1" x14ac:dyDescent="0.2">
      <c r="A248" s="565" t="s">
        <v>228</v>
      </c>
      <c r="B248" s="150"/>
      <c r="C248" s="252"/>
      <c r="D248" s="86"/>
      <c r="E248" s="38"/>
      <c r="F248" s="8"/>
      <c r="G248" s="8"/>
      <c r="H248" s="8"/>
      <c r="I248" s="8"/>
      <c r="J248" s="8"/>
      <c r="BV248" s="3"/>
      <c r="BW248" s="3"/>
      <c r="CG248" s="13"/>
      <c r="CH248" s="13"/>
      <c r="CI248" s="13"/>
      <c r="CJ248" s="13"/>
      <c r="CK248" s="13"/>
      <c r="CL248" s="13"/>
    </row>
    <row r="249" spans="1:90" ht="16.149999999999999" customHeight="1" x14ac:dyDescent="0.2">
      <c r="A249" s="235" t="s">
        <v>229</v>
      </c>
      <c r="B249" s="566"/>
      <c r="C249" s="567"/>
      <c r="D249" s="568"/>
      <c r="E249" s="46"/>
      <c r="F249" s="8"/>
      <c r="G249" s="8"/>
      <c r="H249" s="8"/>
      <c r="I249" s="8"/>
      <c r="J249" s="8"/>
      <c r="BV249" s="3"/>
      <c r="BW249" s="3"/>
      <c r="CG249" s="13"/>
      <c r="CH249" s="13"/>
      <c r="CI249" s="13"/>
      <c r="CJ249" s="13"/>
      <c r="CK249" s="13"/>
      <c r="CL249" s="13"/>
    </row>
    <row r="250" spans="1:90" ht="31.9" customHeight="1" x14ac:dyDescent="0.2">
      <c r="A250" s="569" t="s">
        <v>230</v>
      </c>
      <c r="B250" s="570"/>
      <c r="C250" s="570"/>
      <c r="D250" s="570"/>
      <c r="E250" s="571"/>
      <c r="F250" s="8"/>
      <c r="G250" s="8"/>
      <c r="H250" s="8"/>
      <c r="I250" s="8"/>
      <c r="J250" s="8"/>
      <c r="BV250" s="3"/>
      <c r="BW250" s="3"/>
      <c r="CG250" s="13"/>
      <c r="CH250" s="13"/>
      <c r="CI250" s="13"/>
      <c r="CJ250" s="13"/>
      <c r="CK250" s="13"/>
      <c r="CL250" s="13"/>
    </row>
    <row r="251" spans="1:90" ht="37.15" customHeight="1" x14ac:dyDescent="0.2">
      <c r="A251" s="862" t="s">
        <v>231</v>
      </c>
      <c r="B251" s="863"/>
      <c r="C251" s="572" t="s">
        <v>232</v>
      </c>
      <c r="D251" s="572" t="s">
        <v>233</v>
      </c>
      <c r="E251" s="572" t="s">
        <v>234</v>
      </c>
      <c r="F251" s="8"/>
      <c r="G251" s="8"/>
      <c r="H251" s="8"/>
      <c r="I251" s="8"/>
      <c r="J251" s="8"/>
      <c r="BV251" s="3"/>
      <c r="BW251" s="3"/>
    </row>
    <row r="252" spans="1:90" ht="16.149999999999999" customHeight="1" x14ac:dyDescent="0.2">
      <c r="A252" s="864" t="s">
        <v>78</v>
      </c>
      <c r="B252" s="865"/>
      <c r="C252" s="243"/>
      <c r="D252" s="243"/>
      <c r="E252" s="243"/>
      <c r="F252" s="8"/>
      <c r="G252" s="8"/>
      <c r="H252" s="8"/>
      <c r="I252" s="8"/>
      <c r="J252" s="8"/>
      <c r="BV252" s="3"/>
      <c r="BW252" s="3"/>
    </row>
    <row r="253" spans="1:90" ht="16.149999999999999" customHeight="1" x14ac:dyDescent="0.2">
      <c r="A253" s="855" t="s">
        <v>86</v>
      </c>
      <c r="B253" s="856"/>
      <c r="C253" s="38"/>
      <c r="D253" s="38"/>
      <c r="E253" s="38"/>
      <c r="F253" s="8"/>
      <c r="G253" s="8"/>
      <c r="H253" s="8"/>
      <c r="I253" s="8"/>
      <c r="J253" s="8"/>
      <c r="BV253" s="3"/>
      <c r="BW253" s="3"/>
    </row>
    <row r="254" spans="1:90" ht="16.149999999999999" customHeight="1" x14ac:dyDescent="0.2">
      <c r="A254" s="866" t="s">
        <v>84</v>
      </c>
      <c r="B254" s="867"/>
      <c r="C254" s="38"/>
      <c r="D254" s="38"/>
      <c r="E254" s="38"/>
      <c r="F254" s="8"/>
      <c r="G254" s="8"/>
      <c r="H254" s="8"/>
      <c r="I254" s="8"/>
      <c r="J254" s="8"/>
      <c r="BV254" s="3"/>
      <c r="BW254" s="3"/>
    </row>
    <row r="255" spans="1:90" ht="16.149999999999999" customHeight="1" x14ac:dyDescent="0.2">
      <c r="A255" s="855" t="s">
        <v>210</v>
      </c>
      <c r="B255" s="856"/>
      <c r="C255" s="38"/>
      <c r="D255" s="38"/>
      <c r="E255" s="38"/>
      <c r="F255" s="8"/>
      <c r="G255" s="8"/>
      <c r="H255" s="8"/>
      <c r="I255" s="8"/>
      <c r="J255" s="8"/>
      <c r="BV255" s="3"/>
      <c r="BW255" s="3"/>
    </row>
    <row r="256" spans="1:90" ht="16.149999999999999" customHeight="1" x14ac:dyDescent="0.2">
      <c r="A256" s="855" t="s">
        <v>85</v>
      </c>
      <c r="B256" s="856"/>
      <c r="C256" s="38"/>
      <c r="D256" s="38"/>
      <c r="E256" s="38"/>
      <c r="F256" s="8"/>
      <c r="G256" s="8"/>
      <c r="H256" s="8"/>
      <c r="I256" s="8"/>
      <c r="J256" s="8"/>
      <c r="BV256" s="3"/>
      <c r="BW256" s="3"/>
    </row>
    <row r="257" spans="1:75" ht="16.149999999999999" customHeight="1" x14ac:dyDescent="0.2">
      <c r="A257" s="855" t="s">
        <v>79</v>
      </c>
      <c r="B257" s="856"/>
      <c r="C257" s="38"/>
      <c r="D257" s="38"/>
      <c r="E257" s="38"/>
      <c r="F257" s="8"/>
      <c r="G257" s="8"/>
      <c r="H257" s="8"/>
      <c r="I257" s="8"/>
      <c r="J257" s="8"/>
      <c r="BV257" s="3"/>
      <c r="BW257" s="3"/>
    </row>
    <row r="258" spans="1:75" ht="16.149999999999999" customHeight="1" x14ac:dyDescent="0.2">
      <c r="A258" s="857" t="s">
        <v>209</v>
      </c>
      <c r="B258" s="858"/>
      <c r="C258" s="573"/>
      <c r="D258" s="573"/>
      <c r="E258" s="573"/>
      <c r="F258" s="8"/>
      <c r="G258" s="8"/>
      <c r="H258" s="8"/>
      <c r="I258" s="8"/>
      <c r="J258" s="8"/>
      <c r="BV258" s="3"/>
      <c r="BW258" s="3"/>
    </row>
    <row r="259" spans="1:75" x14ac:dyDescent="0.2">
      <c r="F259" s="8"/>
      <c r="G259" s="8"/>
      <c r="H259" s="8"/>
      <c r="I259" s="8"/>
      <c r="J259" s="8"/>
      <c r="BV259" s="3"/>
      <c r="BW259" s="3"/>
    </row>
    <row r="260" spans="1:75" x14ac:dyDescent="0.2">
      <c r="F260" s="8"/>
      <c r="G260" s="8"/>
      <c r="H260" s="8"/>
      <c r="I260" s="8"/>
      <c r="J260" s="8"/>
      <c r="BV260" s="3"/>
      <c r="BW260" s="3"/>
    </row>
    <row r="261" spans="1:75" x14ac:dyDescent="0.2">
      <c r="F261" s="8"/>
      <c r="G261" s="8"/>
      <c r="H261" s="8"/>
      <c r="I261" s="8"/>
      <c r="J261" s="8"/>
      <c r="BV261" s="3"/>
      <c r="BW261" s="3"/>
    </row>
    <row r="262" spans="1:75" x14ac:dyDescent="0.2">
      <c r="BV262" s="3"/>
      <c r="BW262" s="3"/>
    </row>
    <row r="263" spans="1:75" x14ac:dyDescent="0.2">
      <c r="BV263" s="3"/>
      <c r="BW263" s="3"/>
    </row>
    <row r="264" spans="1:75" x14ac:dyDescent="0.2">
      <c r="BV264" s="3"/>
      <c r="BW264" s="3"/>
    </row>
    <row r="265" spans="1:75" x14ac:dyDescent="0.2">
      <c r="BV265" s="3"/>
      <c r="BW265" s="3"/>
    </row>
    <row r="266" spans="1:75" x14ac:dyDescent="0.2">
      <c r="BV266" s="3"/>
      <c r="BW266" s="3"/>
    </row>
    <row r="267" spans="1:75" x14ac:dyDescent="0.2">
      <c r="BV267" s="3"/>
      <c r="BW267" s="3"/>
    </row>
    <row r="268" spans="1:75" x14ac:dyDescent="0.2">
      <c r="BV268" s="3"/>
      <c r="BW268" s="3"/>
    </row>
    <row r="269" spans="1:75" x14ac:dyDescent="0.2">
      <c r="BV269" s="3"/>
      <c r="BW269" s="3"/>
    </row>
    <row r="270" spans="1:75" x14ac:dyDescent="0.2">
      <c r="BV270" s="3"/>
      <c r="BW270" s="3"/>
    </row>
    <row r="271" spans="1:75" x14ac:dyDescent="0.2">
      <c r="BV271" s="3"/>
      <c r="BW271" s="3"/>
    </row>
    <row r="272" spans="1:75" x14ac:dyDescent="0.2">
      <c r="BV272" s="3"/>
      <c r="BW272" s="3"/>
    </row>
    <row r="273" spans="74:75" x14ac:dyDescent="0.2">
      <c r="BV273" s="3"/>
      <c r="BW273" s="3"/>
    </row>
    <row r="274" spans="74:75" x14ac:dyDescent="0.2">
      <c r="BV274" s="3"/>
      <c r="BW274" s="3"/>
    </row>
    <row r="275" spans="74:75" x14ac:dyDescent="0.2">
      <c r="BV275" s="3"/>
      <c r="BW275" s="3"/>
    </row>
    <row r="276" spans="74:75" x14ac:dyDescent="0.2">
      <c r="BV276" s="3"/>
      <c r="BW276" s="3"/>
    </row>
    <row r="277" spans="74:75" x14ac:dyDescent="0.2">
      <c r="BV277" s="3"/>
      <c r="BW277" s="3"/>
    </row>
    <row r="278" spans="74:75" x14ac:dyDescent="0.2">
      <c r="BV278" s="3"/>
      <c r="BW278" s="3"/>
    </row>
    <row r="279" spans="74:75" x14ac:dyDescent="0.2">
      <c r="BV279" s="3"/>
      <c r="BW279" s="3"/>
    </row>
    <row r="280" spans="74:75" x14ac:dyDescent="0.2">
      <c r="BV280" s="3"/>
      <c r="BW280" s="3"/>
    </row>
    <row r="281" spans="74:75" x14ac:dyDescent="0.2">
      <c r="BV281" s="3"/>
      <c r="BW281" s="3"/>
    </row>
    <row r="282" spans="74:75" x14ac:dyDescent="0.2">
      <c r="BV282" s="3"/>
      <c r="BW282" s="3"/>
    </row>
    <row r="283" spans="74:75" x14ac:dyDescent="0.2">
      <c r="BV283" s="3"/>
      <c r="BW283" s="3"/>
    </row>
    <row r="284" spans="74:75" x14ac:dyDescent="0.2">
      <c r="BV284" s="3"/>
      <c r="BW284" s="3"/>
    </row>
    <row r="285" spans="74:75" x14ac:dyDescent="0.2">
      <c r="BV285" s="3"/>
      <c r="BW285" s="3"/>
    </row>
    <row r="286" spans="74:75" x14ac:dyDescent="0.2">
      <c r="BV286" s="3"/>
      <c r="BW286" s="3"/>
    </row>
    <row r="287" spans="74:75" x14ac:dyDescent="0.2">
      <c r="BV287" s="3"/>
      <c r="BW287" s="3"/>
    </row>
    <row r="288" spans="74:75" x14ac:dyDescent="0.2">
      <c r="BV288" s="3"/>
      <c r="BW288" s="3"/>
    </row>
    <row r="289" spans="1:118" x14ac:dyDescent="0.2">
      <c r="BV289" s="3"/>
      <c r="BW289" s="3"/>
    </row>
    <row r="290" spans="1:118" x14ac:dyDescent="0.2">
      <c r="BV290" s="3"/>
      <c r="BW290" s="3"/>
    </row>
    <row r="291" spans="1:118" x14ac:dyDescent="0.2">
      <c r="BV291" s="3"/>
      <c r="BW291" s="3"/>
    </row>
    <row r="292" spans="1:118" x14ac:dyDescent="0.2">
      <c r="BV292" s="3"/>
      <c r="BW292" s="3"/>
    </row>
    <row r="293" spans="1:118" x14ac:dyDescent="0.2">
      <c r="BV293" s="3"/>
      <c r="BW293" s="3"/>
    </row>
    <row r="294" spans="1:118" x14ac:dyDescent="0.2">
      <c r="BV294" s="3"/>
      <c r="BW294" s="3"/>
    </row>
    <row r="295" spans="1:118" x14ac:dyDescent="0.2">
      <c r="BV295" s="3"/>
      <c r="BW295" s="3"/>
    </row>
    <row r="296" spans="1:118" x14ac:dyDescent="0.2">
      <c r="BV296" s="3"/>
      <c r="BW296" s="3"/>
    </row>
    <row r="297" spans="1:118" x14ac:dyDescent="0.2">
      <c r="BV297" s="3"/>
      <c r="BW297" s="3"/>
    </row>
    <row r="298" spans="1:118" x14ac:dyDescent="0.2">
      <c r="BV298" s="3"/>
      <c r="BW298" s="3"/>
    </row>
    <row r="299" spans="1:118" x14ac:dyDescent="0.2">
      <c r="BV299" s="3"/>
      <c r="BW299" s="3"/>
    </row>
    <row r="300" spans="1:118" ht="12" customHeight="1" x14ac:dyDescent="0.2">
      <c r="BV300" s="3"/>
      <c r="BW300" s="3"/>
    </row>
    <row r="301" spans="1:118" s="574" customFormat="1" hidden="1" x14ac:dyDescent="0.2">
      <c r="A301" s="574">
        <f>SUM(D12:D15,D38,D56,D63:D73,D77:D78,D111,D122,D127:D155,D160:D163,D169:D171,D172,D227:D230,D235:D237,D239:D240,C252:C258,B246:C246,D247:E249)</f>
        <v>5136</v>
      </c>
      <c r="B301" s="574">
        <f>SUM(CG9:CL250)</f>
        <v>0</v>
      </c>
      <c r="BV301" s="575"/>
      <c r="BW301" s="575"/>
      <c r="BX301" s="575"/>
      <c r="BY301" s="575"/>
      <c r="BZ301" s="575"/>
      <c r="CA301" s="575"/>
      <c r="CB301" s="575"/>
      <c r="CC301" s="575"/>
      <c r="CD301" s="575"/>
      <c r="CE301" s="575"/>
      <c r="CF301" s="575"/>
      <c r="CG301" s="575"/>
      <c r="CH301" s="575"/>
      <c r="CI301" s="575"/>
      <c r="CJ301" s="575"/>
      <c r="CK301" s="575"/>
      <c r="CL301" s="575"/>
      <c r="CM301" s="575"/>
      <c r="CN301" s="575"/>
      <c r="CO301" s="575"/>
      <c r="CP301" s="575"/>
      <c r="CQ301" s="575"/>
      <c r="CR301" s="575"/>
      <c r="CS301" s="575"/>
      <c r="CT301" s="575"/>
      <c r="CU301" s="575"/>
      <c r="CV301" s="575"/>
      <c r="CW301" s="575"/>
      <c r="CX301" s="575"/>
      <c r="CY301" s="575"/>
      <c r="CZ301" s="575"/>
      <c r="DA301" s="575"/>
      <c r="DB301" s="575"/>
      <c r="DC301" s="575"/>
      <c r="DD301" s="575"/>
      <c r="DE301" s="575"/>
      <c r="DF301" s="575"/>
      <c r="DG301" s="575"/>
      <c r="DH301" s="575"/>
      <c r="DI301" s="575"/>
      <c r="DJ301" s="575"/>
      <c r="DK301" s="575"/>
      <c r="DL301" s="575"/>
      <c r="DM301" s="575"/>
      <c r="DN301" s="575"/>
    </row>
    <row r="302" spans="1:118" x14ac:dyDescent="0.2">
      <c r="BV302" s="3"/>
      <c r="BW302" s="3"/>
    </row>
    <row r="303" spans="1:118" x14ac:dyDescent="0.2">
      <c r="BV303" s="3"/>
      <c r="BW303" s="3"/>
    </row>
    <row r="304" spans="1:118" x14ac:dyDescent="0.2">
      <c r="BV304" s="3"/>
      <c r="BW304" s="3"/>
    </row>
    <row r="305" spans="74:75" x14ac:dyDescent="0.2">
      <c r="BV305" s="3"/>
      <c r="BW305" s="3"/>
    </row>
    <row r="306" spans="74:75" x14ac:dyDescent="0.2">
      <c r="BV306" s="3"/>
      <c r="BW306" s="3"/>
    </row>
    <row r="307" spans="74:75" x14ac:dyDescent="0.2">
      <c r="BV307" s="3"/>
      <c r="BW307" s="3"/>
    </row>
    <row r="308" spans="74:75" x14ac:dyDescent="0.2">
      <c r="BV308" s="3"/>
      <c r="BW308" s="3"/>
    </row>
    <row r="309" spans="74:75" x14ac:dyDescent="0.2">
      <c r="BV309" s="3"/>
      <c r="BW309" s="3"/>
    </row>
    <row r="310" spans="74:75" x14ac:dyDescent="0.2">
      <c r="BV310" s="3"/>
      <c r="BW310" s="3"/>
    </row>
    <row r="311" spans="74:75" x14ac:dyDescent="0.2">
      <c r="BV311" s="3"/>
      <c r="BW311" s="3"/>
    </row>
    <row r="312" spans="74:75" x14ac:dyDescent="0.2">
      <c r="BV312" s="3"/>
      <c r="BW312" s="3"/>
    </row>
    <row r="313" spans="74:75" x14ac:dyDescent="0.2">
      <c r="BV313" s="3"/>
      <c r="BW313" s="3"/>
    </row>
    <row r="314" spans="74:75" x14ac:dyDescent="0.2">
      <c r="BV314" s="3"/>
      <c r="BW314" s="3"/>
    </row>
    <row r="315" spans="74:75" x14ac:dyDescent="0.2">
      <c r="BV315" s="3"/>
      <c r="BW315" s="3"/>
    </row>
    <row r="316" spans="74:75" x14ac:dyDescent="0.2">
      <c r="BV316" s="3"/>
      <c r="BW316" s="3"/>
    </row>
    <row r="317" spans="74:75" x14ac:dyDescent="0.2">
      <c r="BV317" s="3"/>
      <c r="BW317" s="3"/>
    </row>
    <row r="318" spans="74:75" x14ac:dyDescent="0.2">
      <c r="BV318" s="3"/>
      <c r="BW318" s="3"/>
    </row>
    <row r="319" spans="74:75" x14ac:dyDescent="0.2">
      <c r="BV319" s="3"/>
      <c r="BW319" s="3"/>
    </row>
    <row r="320" spans="74:75" x14ac:dyDescent="0.2">
      <c r="BV320" s="3"/>
      <c r="BW320" s="3"/>
    </row>
    <row r="321" spans="74:75" x14ac:dyDescent="0.2">
      <c r="BV321" s="3"/>
      <c r="BW321" s="3"/>
    </row>
    <row r="322" spans="74:75" x14ac:dyDescent="0.2">
      <c r="BV322" s="3"/>
      <c r="BW322" s="3"/>
    </row>
    <row r="323" spans="74:75" x14ac:dyDescent="0.2">
      <c r="BV323" s="3"/>
      <c r="BW323" s="3"/>
    </row>
    <row r="324" spans="74:75" x14ac:dyDescent="0.2">
      <c r="BV324" s="3"/>
      <c r="BW324" s="3"/>
    </row>
    <row r="325" spans="74:75" x14ac:dyDescent="0.2">
      <c r="BV325" s="3"/>
      <c r="BW325" s="3"/>
    </row>
    <row r="326" spans="74:75" x14ac:dyDescent="0.2">
      <c r="BV326" s="3"/>
      <c r="BW326" s="3"/>
    </row>
    <row r="327" spans="74:75" x14ac:dyDescent="0.2">
      <c r="BV327" s="3"/>
      <c r="BW327" s="3"/>
    </row>
    <row r="328" spans="74:75" x14ac:dyDescent="0.2">
      <c r="BV328" s="3"/>
      <c r="BW328" s="3"/>
    </row>
    <row r="329" spans="74:75" x14ac:dyDescent="0.2">
      <c r="BV329" s="3"/>
      <c r="BW329" s="3"/>
    </row>
    <row r="330" spans="74:75" x14ac:dyDescent="0.2">
      <c r="BV330" s="3"/>
      <c r="BW330" s="3"/>
    </row>
    <row r="331" spans="74:75" x14ac:dyDescent="0.2">
      <c r="BV331" s="3"/>
      <c r="BW331" s="3"/>
    </row>
    <row r="332" spans="74:75" x14ac:dyDescent="0.2">
      <c r="BV332" s="3"/>
      <c r="BW332" s="3"/>
    </row>
    <row r="333" spans="74:75" x14ac:dyDescent="0.2">
      <c r="BV333" s="3"/>
      <c r="BW333" s="3"/>
    </row>
    <row r="334" spans="74:75" x14ac:dyDescent="0.2">
      <c r="BV334" s="3"/>
      <c r="BW334" s="3"/>
    </row>
    <row r="335" spans="74:75" x14ac:dyDescent="0.2">
      <c r="BV335" s="3"/>
      <c r="BW335" s="3"/>
    </row>
    <row r="336" spans="74:75" x14ac:dyDescent="0.2">
      <c r="BV336" s="3"/>
      <c r="BW336" s="3"/>
    </row>
    <row r="337" spans="74:75" x14ac:dyDescent="0.2">
      <c r="BV337" s="3"/>
      <c r="BW337" s="3"/>
    </row>
    <row r="338" spans="74:75" x14ac:dyDescent="0.2">
      <c r="BV338" s="3"/>
      <c r="BW338" s="3"/>
    </row>
    <row r="339" spans="74:75" x14ac:dyDescent="0.2">
      <c r="BV339" s="3"/>
      <c r="BW339" s="3"/>
    </row>
    <row r="340" spans="74:75" x14ac:dyDescent="0.2">
      <c r="BV340" s="3"/>
      <c r="BW340" s="3"/>
    </row>
    <row r="341" spans="74:75" x14ac:dyDescent="0.2">
      <c r="BV341" s="3"/>
      <c r="BW341" s="3"/>
    </row>
    <row r="342" spans="74:75" x14ac:dyDescent="0.2">
      <c r="BV342" s="3"/>
      <c r="BW342" s="3"/>
    </row>
    <row r="343" spans="74:75" x14ac:dyDescent="0.2">
      <c r="BV343" s="3"/>
      <c r="BW343" s="3"/>
    </row>
    <row r="344" spans="74:75" x14ac:dyDescent="0.2">
      <c r="BV344" s="3"/>
      <c r="BW344" s="3"/>
    </row>
    <row r="345" spans="74:75" x14ac:dyDescent="0.2">
      <c r="BV345" s="3"/>
      <c r="BW345" s="3"/>
    </row>
    <row r="346" spans="74:75" x14ac:dyDescent="0.2">
      <c r="BV346" s="3"/>
      <c r="BW346" s="3"/>
    </row>
    <row r="347" spans="74:75" x14ac:dyDescent="0.2">
      <c r="BV347" s="3"/>
      <c r="BW347" s="3"/>
    </row>
    <row r="348" spans="74:75" x14ac:dyDescent="0.2">
      <c r="BV348" s="3"/>
      <c r="BW348" s="3"/>
    </row>
    <row r="349" spans="74:75" x14ac:dyDescent="0.2">
      <c r="BV349" s="3"/>
      <c r="BW349" s="3"/>
    </row>
    <row r="350" spans="74:75" x14ac:dyDescent="0.2">
      <c r="BV350" s="3"/>
      <c r="BW350" s="3"/>
    </row>
    <row r="351" spans="74:75" x14ac:dyDescent="0.2">
      <c r="BV351" s="3"/>
      <c r="BW351" s="3"/>
    </row>
    <row r="352" spans="74:75" x14ac:dyDescent="0.2">
      <c r="BV352" s="3"/>
      <c r="BW352" s="3"/>
    </row>
    <row r="353" spans="74:75" x14ac:dyDescent="0.2">
      <c r="BV353" s="3"/>
      <c r="BW353" s="3"/>
    </row>
    <row r="354" spans="74:75" x14ac:dyDescent="0.2">
      <c r="BV354" s="3"/>
      <c r="BW354" s="3"/>
    </row>
    <row r="355" spans="74:75" x14ac:dyDescent="0.2">
      <c r="BV355" s="3"/>
      <c r="BW355" s="3"/>
    </row>
    <row r="356" spans="74:75" x14ac:dyDescent="0.2">
      <c r="BV356" s="3"/>
      <c r="BW356" s="3"/>
    </row>
    <row r="357" spans="74:75" x14ac:dyDescent="0.2">
      <c r="BV357" s="3"/>
      <c r="BW357" s="3"/>
    </row>
    <row r="358" spans="74:75" x14ac:dyDescent="0.2">
      <c r="BV358" s="3"/>
      <c r="BW358" s="3"/>
    </row>
    <row r="359" spans="74:75" x14ac:dyDescent="0.2">
      <c r="BV359" s="3"/>
      <c r="BW359" s="3"/>
    </row>
    <row r="360" spans="74:75" x14ac:dyDescent="0.2">
      <c r="BV360" s="3"/>
      <c r="BW360" s="3"/>
    </row>
    <row r="361" spans="74:75" x14ac:dyDescent="0.2">
      <c r="BV361" s="3"/>
      <c r="BW361" s="3"/>
    </row>
    <row r="362" spans="74:75" x14ac:dyDescent="0.2">
      <c r="BV362" s="3"/>
      <c r="BW362" s="3"/>
    </row>
    <row r="363" spans="74:75" x14ac:dyDescent="0.2">
      <c r="BV363" s="3"/>
      <c r="BW363" s="3"/>
    </row>
    <row r="364" spans="74:75" x14ac:dyDescent="0.2">
      <c r="BV364" s="3"/>
      <c r="BW364" s="3"/>
    </row>
    <row r="365" spans="74:75" x14ac:dyDescent="0.2">
      <c r="BV365" s="3"/>
      <c r="BW365" s="3"/>
    </row>
    <row r="366" spans="74:75" x14ac:dyDescent="0.2">
      <c r="BV366" s="3"/>
      <c r="BW366" s="3"/>
    </row>
    <row r="367" spans="74:75" x14ac:dyDescent="0.2">
      <c r="BV367" s="3"/>
      <c r="BW367" s="3"/>
    </row>
    <row r="368" spans="74:75" x14ac:dyDescent="0.2">
      <c r="BV368" s="3"/>
      <c r="BW368" s="3"/>
    </row>
    <row r="369" spans="74:75" x14ac:dyDescent="0.2">
      <c r="BV369" s="3"/>
      <c r="BW369" s="3"/>
    </row>
    <row r="370" spans="74:75" x14ac:dyDescent="0.2">
      <c r="BV370" s="3"/>
      <c r="BW370" s="3"/>
    </row>
    <row r="371" spans="74:75" x14ac:dyDescent="0.2">
      <c r="BV371" s="3"/>
      <c r="BW371" s="3"/>
    </row>
    <row r="372" spans="74:75" x14ac:dyDescent="0.2">
      <c r="BV372" s="3"/>
      <c r="BW372" s="3"/>
    </row>
    <row r="373" spans="74:75" x14ac:dyDescent="0.2">
      <c r="BV373" s="3"/>
      <c r="BW373" s="3"/>
    </row>
    <row r="374" spans="74:75" x14ac:dyDescent="0.2">
      <c r="BV374" s="3"/>
      <c r="BW374" s="3"/>
    </row>
    <row r="375" spans="74:75" x14ac:dyDescent="0.2">
      <c r="BV375" s="3"/>
      <c r="BW375" s="3"/>
    </row>
    <row r="376" spans="74:75" x14ac:dyDescent="0.2">
      <c r="BV376" s="3"/>
      <c r="BW376" s="3"/>
    </row>
    <row r="377" spans="74:75" x14ac:dyDescent="0.2">
      <c r="BV377" s="3"/>
      <c r="BW377" s="3"/>
    </row>
    <row r="378" spans="74:75" x14ac:dyDescent="0.2">
      <c r="BV378" s="3"/>
      <c r="BW378" s="3"/>
    </row>
    <row r="379" spans="74:75" x14ac:dyDescent="0.2">
      <c r="BV379" s="3"/>
      <c r="BW379" s="3"/>
    </row>
    <row r="380" spans="74:75" x14ac:dyDescent="0.2">
      <c r="BV380" s="3"/>
      <c r="BW380" s="3"/>
    </row>
    <row r="381" spans="74:75" x14ac:dyDescent="0.2">
      <c r="BV381" s="3"/>
      <c r="BW381" s="3"/>
    </row>
    <row r="382" spans="74:75" x14ac:dyDescent="0.2">
      <c r="BV382" s="3"/>
      <c r="BW382" s="3"/>
    </row>
    <row r="383" spans="74:75" x14ac:dyDescent="0.2">
      <c r="BV383" s="3"/>
      <c r="BW383" s="3"/>
    </row>
    <row r="384" spans="74:75" x14ac:dyDescent="0.2">
      <c r="BV384" s="3"/>
      <c r="BW384" s="3"/>
    </row>
    <row r="385" spans="74:75" x14ac:dyDescent="0.2">
      <c r="BV385" s="3"/>
      <c r="BW385" s="3"/>
    </row>
    <row r="386" spans="74:75" x14ac:dyDescent="0.2">
      <c r="BV386" s="3"/>
      <c r="BW386" s="3"/>
    </row>
    <row r="387" spans="74:75" x14ac:dyDescent="0.2">
      <c r="BV387" s="3"/>
      <c r="BW387" s="3"/>
    </row>
    <row r="388" spans="74:75" x14ac:dyDescent="0.2">
      <c r="BV388" s="3"/>
      <c r="BW388" s="3"/>
    </row>
    <row r="389" spans="74:75" x14ac:dyDescent="0.2">
      <c r="BV389" s="3"/>
      <c r="BW389" s="3"/>
    </row>
    <row r="390" spans="74:75" x14ac:dyDescent="0.2">
      <c r="BV390" s="3"/>
      <c r="BW390" s="3"/>
    </row>
    <row r="391" spans="74:75" x14ac:dyDescent="0.2">
      <c r="BV391" s="3"/>
      <c r="BW391" s="3"/>
    </row>
    <row r="392" spans="74:75" x14ac:dyDescent="0.2">
      <c r="BV392" s="3"/>
      <c r="BW392" s="3"/>
    </row>
    <row r="393" spans="74:75" x14ac:dyDescent="0.2">
      <c r="BV393" s="3"/>
      <c r="BW393" s="3"/>
    </row>
  </sheetData>
  <mergeCells count="348">
    <mergeCell ref="O124:O126"/>
    <mergeCell ref="P124:P126"/>
    <mergeCell ref="M125:N125"/>
    <mergeCell ref="A6:P6"/>
    <mergeCell ref="A9:C11"/>
    <mergeCell ref="D9:F10"/>
    <mergeCell ref="G9:AD9"/>
    <mergeCell ref="AE9:AE11"/>
    <mergeCell ref="AF9:AF11"/>
    <mergeCell ref="U10:V10"/>
    <mergeCell ref="W10:X10"/>
    <mergeCell ref="Y10:Z10"/>
    <mergeCell ref="AA10:AB10"/>
    <mergeCell ref="A12:C12"/>
    <mergeCell ref="A13:C13"/>
    <mergeCell ref="A14:C14"/>
    <mergeCell ref="A15:C15"/>
    <mergeCell ref="A17:C18"/>
    <mergeCell ref="D17:F17"/>
    <mergeCell ref="G17:H17"/>
    <mergeCell ref="I17:J17"/>
    <mergeCell ref="K17:L17"/>
    <mergeCell ref="A21:C21"/>
    <mergeCell ref="A22:C22"/>
    <mergeCell ref="AG9:AG11"/>
    <mergeCell ref="AH9:AH11"/>
    <mergeCell ref="AI9:AI11"/>
    <mergeCell ref="G10:H10"/>
    <mergeCell ref="I10:J10"/>
    <mergeCell ref="K10:L10"/>
    <mergeCell ref="M10:N10"/>
    <mergeCell ref="O10:P10"/>
    <mergeCell ref="Q10:R10"/>
    <mergeCell ref="S10:T10"/>
    <mergeCell ref="AC10:AD10"/>
    <mergeCell ref="AK17:AK18"/>
    <mergeCell ref="A19:C19"/>
    <mergeCell ref="A20:C20"/>
    <mergeCell ref="Y17:Z17"/>
    <mergeCell ref="AA17:AB17"/>
    <mergeCell ref="AC17:AD17"/>
    <mergeCell ref="AE17:AE18"/>
    <mergeCell ref="AF17:AF18"/>
    <mergeCell ref="AG17:AG18"/>
    <mergeCell ref="M17:N17"/>
    <mergeCell ref="O17:P17"/>
    <mergeCell ref="Q17:R17"/>
    <mergeCell ref="S17:T17"/>
    <mergeCell ref="U17:V17"/>
    <mergeCell ref="W17:X17"/>
    <mergeCell ref="A23:C23"/>
    <mergeCell ref="A24:C24"/>
    <mergeCell ref="A25:C25"/>
    <mergeCell ref="A26:C26"/>
    <mergeCell ref="AH17:AH18"/>
    <mergeCell ref="AI17:AI18"/>
    <mergeCell ref="AJ17:AJ18"/>
    <mergeCell ref="A33:C33"/>
    <mergeCell ref="A34:C34"/>
    <mergeCell ref="A35:C35"/>
    <mergeCell ref="A36:C36"/>
    <mergeCell ref="A37:C37"/>
    <mergeCell ref="A38:C38"/>
    <mergeCell ref="A27:C27"/>
    <mergeCell ref="A28:C28"/>
    <mergeCell ref="A29:C29"/>
    <mergeCell ref="A30:C30"/>
    <mergeCell ref="A31:C31"/>
    <mergeCell ref="A32:C32"/>
    <mergeCell ref="A40:C42"/>
    <mergeCell ref="D40:F41"/>
    <mergeCell ref="G40:AD40"/>
    <mergeCell ref="AE40:AE42"/>
    <mergeCell ref="AF40:AF42"/>
    <mergeCell ref="AG40:AG42"/>
    <mergeCell ref="W41:X41"/>
    <mergeCell ref="Y41:Z41"/>
    <mergeCell ref="AA41:AB41"/>
    <mergeCell ref="AC41:AD41"/>
    <mergeCell ref="AH40:AH42"/>
    <mergeCell ref="AI40:AI42"/>
    <mergeCell ref="G41:H41"/>
    <mergeCell ref="I41:J41"/>
    <mergeCell ref="K41:L41"/>
    <mergeCell ref="M41:N41"/>
    <mergeCell ref="O41:P41"/>
    <mergeCell ref="Q41:R41"/>
    <mergeCell ref="S41:T41"/>
    <mergeCell ref="U41:V41"/>
    <mergeCell ref="A49:C49"/>
    <mergeCell ref="A50:B56"/>
    <mergeCell ref="A57:B60"/>
    <mergeCell ref="A62:C62"/>
    <mergeCell ref="A63:C63"/>
    <mergeCell ref="A64:A65"/>
    <mergeCell ref="B64:C64"/>
    <mergeCell ref="B65:C65"/>
    <mergeCell ref="A43:C43"/>
    <mergeCell ref="A44:C44"/>
    <mergeCell ref="A45:C45"/>
    <mergeCell ref="A46:C46"/>
    <mergeCell ref="A47:C47"/>
    <mergeCell ref="A48:C48"/>
    <mergeCell ref="A72:C72"/>
    <mergeCell ref="A73:C73"/>
    <mergeCell ref="A75:C76"/>
    <mergeCell ref="D75:F75"/>
    <mergeCell ref="A77:A78"/>
    <mergeCell ref="B77:C77"/>
    <mergeCell ref="B78:C78"/>
    <mergeCell ref="A66:C66"/>
    <mergeCell ref="A67:C67"/>
    <mergeCell ref="A68:C68"/>
    <mergeCell ref="A69:C69"/>
    <mergeCell ref="A70:C70"/>
    <mergeCell ref="A71:C71"/>
    <mergeCell ref="A86:C86"/>
    <mergeCell ref="A87:C87"/>
    <mergeCell ref="A88:C88"/>
    <mergeCell ref="A89:C89"/>
    <mergeCell ref="A90:C90"/>
    <mergeCell ref="A91:C91"/>
    <mergeCell ref="R80:R81"/>
    <mergeCell ref="S80:S81"/>
    <mergeCell ref="A82:C82"/>
    <mergeCell ref="A83:C83"/>
    <mergeCell ref="A84:C84"/>
    <mergeCell ref="A85:C85"/>
    <mergeCell ref="A80:C81"/>
    <mergeCell ref="D80:F80"/>
    <mergeCell ref="G80:N80"/>
    <mergeCell ref="O80:O81"/>
    <mergeCell ref="P80:P81"/>
    <mergeCell ref="Q80:Q81"/>
    <mergeCell ref="A98:C98"/>
    <mergeCell ref="A99:C99"/>
    <mergeCell ref="A100:C100"/>
    <mergeCell ref="A101:C101"/>
    <mergeCell ref="A102:C102"/>
    <mergeCell ref="A103:C103"/>
    <mergeCell ref="A92:C92"/>
    <mergeCell ref="A93:C93"/>
    <mergeCell ref="A94:C94"/>
    <mergeCell ref="A95:C95"/>
    <mergeCell ref="A96:C96"/>
    <mergeCell ref="A97:C97"/>
    <mergeCell ref="A110:C110"/>
    <mergeCell ref="A111:C111"/>
    <mergeCell ref="A113:C115"/>
    <mergeCell ref="D113:F114"/>
    <mergeCell ref="G113:N113"/>
    <mergeCell ref="O113:O115"/>
    <mergeCell ref="N114:N115"/>
    <mergeCell ref="A104:C104"/>
    <mergeCell ref="A105:C105"/>
    <mergeCell ref="A106:C106"/>
    <mergeCell ref="A107:C107"/>
    <mergeCell ref="A108:C108"/>
    <mergeCell ref="A109:C109"/>
    <mergeCell ref="A116:C116"/>
    <mergeCell ref="A117:C117"/>
    <mergeCell ref="A118:C118"/>
    <mergeCell ref="A119:C119"/>
    <mergeCell ref="A120:C120"/>
    <mergeCell ref="A121:C121"/>
    <mergeCell ref="P113:P115"/>
    <mergeCell ref="Q113:Q115"/>
    <mergeCell ref="R113:R115"/>
    <mergeCell ref="G114:G115"/>
    <mergeCell ref="H114:H115"/>
    <mergeCell ref="I114:I115"/>
    <mergeCell ref="J114:J115"/>
    <mergeCell ref="K114:K115"/>
    <mergeCell ref="L114:L115"/>
    <mergeCell ref="M114:M115"/>
    <mergeCell ref="A122:C122"/>
    <mergeCell ref="A124:C126"/>
    <mergeCell ref="D124:F125"/>
    <mergeCell ref="G125:H125"/>
    <mergeCell ref="I125:J125"/>
    <mergeCell ref="K125:L125"/>
    <mergeCell ref="G124:N124"/>
    <mergeCell ref="A142:A145"/>
    <mergeCell ref="B142:B143"/>
    <mergeCell ref="B144:B145"/>
    <mergeCell ref="A146:A150"/>
    <mergeCell ref="B146:C146"/>
    <mergeCell ref="B147:B148"/>
    <mergeCell ref="B149:B150"/>
    <mergeCell ref="A127:A136"/>
    <mergeCell ref="B127:C127"/>
    <mergeCell ref="B128:C128"/>
    <mergeCell ref="B129:C129"/>
    <mergeCell ref="B130:B136"/>
    <mergeCell ref="A137:A140"/>
    <mergeCell ref="B137:B140"/>
    <mergeCell ref="AC157:AC159"/>
    <mergeCell ref="AD157:AD159"/>
    <mergeCell ref="G158:H158"/>
    <mergeCell ref="I158:J158"/>
    <mergeCell ref="K158:L158"/>
    <mergeCell ref="M158:N158"/>
    <mergeCell ref="O158:P158"/>
    <mergeCell ref="A151:A153"/>
    <mergeCell ref="B151:B153"/>
    <mergeCell ref="A154:A155"/>
    <mergeCell ref="B154:B155"/>
    <mergeCell ref="A157:C159"/>
    <mergeCell ref="D157:F158"/>
    <mergeCell ref="Q158:R158"/>
    <mergeCell ref="S158:T158"/>
    <mergeCell ref="U158:V158"/>
    <mergeCell ref="W158:X158"/>
    <mergeCell ref="Y158:Z158"/>
    <mergeCell ref="A160:C160"/>
    <mergeCell ref="G157:Z157"/>
    <mergeCell ref="AA157:AA159"/>
    <mergeCell ref="AB157:AB159"/>
    <mergeCell ref="G166:J166"/>
    <mergeCell ref="G167:G168"/>
    <mergeCell ref="H167:H168"/>
    <mergeCell ref="I167:I168"/>
    <mergeCell ref="J167:J168"/>
    <mergeCell ref="A169:C169"/>
    <mergeCell ref="A161:C161"/>
    <mergeCell ref="A162:C162"/>
    <mergeCell ref="A163:C163"/>
    <mergeCell ref="A164:C164"/>
    <mergeCell ref="A166:C168"/>
    <mergeCell ref="D166:F167"/>
    <mergeCell ref="Z174:Z176"/>
    <mergeCell ref="G175:H175"/>
    <mergeCell ref="I175:J175"/>
    <mergeCell ref="K175:L175"/>
    <mergeCell ref="M175:N175"/>
    <mergeCell ref="O175:P175"/>
    <mergeCell ref="Q175:R175"/>
    <mergeCell ref="S175:T175"/>
    <mergeCell ref="A170:C170"/>
    <mergeCell ref="A171:C171"/>
    <mergeCell ref="A172:C172"/>
    <mergeCell ref="A174:C176"/>
    <mergeCell ref="D174:F175"/>
    <mergeCell ref="G174:V174"/>
    <mergeCell ref="U175:V175"/>
    <mergeCell ref="Y175:Y176"/>
    <mergeCell ref="X174:X176"/>
    <mergeCell ref="A177:A178"/>
    <mergeCell ref="B177:C177"/>
    <mergeCell ref="B178:C178"/>
    <mergeCell ref="A179:A182"/>
    <mergeCell ref="B179:C179"/>
    <mergeCell ref="B180:C180"/>
    <mergeCell ref="B181:C181"/>
    <mergeCell ref="B182:C182"/>
    <mergeCell ref="W174:W176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191:A194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O232:O234"/>
    <mergeCell ref="P232:P234"/>
    <mergeCell ref="G233:G234"/>
    <mergeCell ref="H233:H234"/>
    <mergeCell ref="I233:I234"/>
    <mergeCell ref="J233:J234"/>
    <mergeCell ref="K233:K234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38:C238"/>
    <mergeCell ref="A239:C239"/>
    <mergeCell ref="A240:C240"/>
    <mergeCell ref="A242:A245"/>
    <mergeCell ref="B242:B245"/>
    <mergeCell ref="C242:C245"/>
    <mergeCell ref="L233:L234"/>
    <mergeCell ref="M233:M234"/>
    <mergeCell ref="N233:N234"/>
    <mergeCell ref="A235:C235"/>
    <mergeCell ref="A236:C236"/>
    <mergeCell ref="A237:C237"/>
    <mergeCell ref="A232:C234"/>
    <mergeCell ref="D232:F233"/>
    <mergeCell ref="G232:N232"/>
    <mergeCell ref="A255:B255"/>
    <mergeCell ref="A256:B256"/>
    <mergeCell ref="A257:B257"/>
    <mergeCell ref="A258:B258"/>
    <mergeCell ref="D242:D245"/>
    <mergeCell ref="E242:E245"/>
    <mergeCell ref="A251:B251"/>
    <mergeCell ref="A252:B252"/>
    <mergeCell ref="A253:B253"/>
    <mergeCell ref="A254:B254"/>
  </mergeCells>
  <dataValidations count="1">
    <dataValidation operator="greaterThanOrEqual" allowBlank="1" showInputMessage="1" showErrorMessage="1" error="Valor no Permitido" sqref="A1:XFD1048576" xr:uid="{377A5528-F140-4996-9725-644B115F27C7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8C1D3-4A21-4F64-9F9F-BF253231C640}">
  <dimension ref="A1:DQ393"/>
  <sheetViews>
    <sheetView topLeftCell="R19" workbookViewId="0">
      <selection activeCell="Q33" sqref="Q33"/>
    </sheetView>
  </sheetViews>
  <sheetFormatPr baseColWidth="10" defaultColWidth="11.42578125" defaultRowHeight="14.25" x14ac:dyDescent="0.2"/>
  <cols>
    <col min="1" max="1" width="30.85546875" style="2" customWidth="1"/>
    <col min="2" max="2" width="27.28515625" style="2" customWidth="1"/>
    <col min="3" max="3" width="43" style="2" customWidth="1"/>
    <col min="4" max="4" width="14.140625" style="2" customWidth="1"/>
    <col min="5" max="13" width="13.28515625" style="2" customWidth="1"/>
    <col min="14" max="14" width="15.140625" style="2" customWidth="1"/>
    <col min="15" max="15" width="14.140625" style="2" customWidth="1"/>
    <col min="16" max="16" width="14.5703125" style="2" customWidth="1"/>
    <col min="17" max="17" width="13.140625" style="2" customWidth="1"/>
    <col min="18" max="18" width="12.5703125" style="2" customWidth="1"/>
    <col min="19" max="19" width="14.28515625" style="2" customWidth="1"/>
    <col min="20" max="22" width="11.42578125" style="2"/>
    <col min="23" max="23" width="13.42578125" style="2" customWidth="1"/>
    <col min="24" max="24" width="12.7109375" style="2" customWidth="1"/>
    <col min="25" max="25" width="11.42578125" style="2"/>
    <col min="26" max="26" width="12.85546875" style="2" customWidth="1"/>
    <col min="27" max="27" width="15.140625" style="2" customWidth="1"/>
    <col min="28" max="28" width="13.140625" style="2" customWidth="1"/>
    <col min="29" max="30" width="11.42578125" style="2"/>
    <col min="31" max="31" width="14.140625" style="2" customWidth="1"/>
    <col min="32" max="32" width="14.7109375" style="2" customWidth="1"/>
    <col min="33" max="33" width="15.140625" style="2" customWidth="1"/>
    <col min="34" max="34" width="14" style="2" customWidth="1"/>
    <col min="35" max="35" width="14.85546875" style="2" customWidth="1"/>
    <col min="36" max="36" width="14.42578125" style="2" customWidth="1"/>
    <col min="37" max="37" width="13.42578125" style="2" customWidth="1"/>
    <col min="38" max="72" width="11.42578125" style="2"/>
    <col min="73" max="73" width="10.140625" style="2" customWidth="1"/>
    <col min="74" max="75" width="11.42578125" style="2"/>
    <col min="76" max="78" width="11.42578125" style="4"/>
    <col min="79" max="103" width="11.42578125" style="5" hidden="1" customWidth="1"/>
    <col min="104" max="104" width="1.42578125" style="5" hidden="1" customWidth="1"/>
    <col min="105" max="118" width="11.42578125" style="3"/>
    <col min="119" max="16384" width="11.42578125" style="2"/>
  </cols>
  <sheetData>
    <row r="1" spans="1:90" ht="16.149999999999999" customHeight="1" x14ac:dyDescent="0.2">
      <c r="A1" s="1" t="s">
        <v>0</v>
      </c>
      <c r="BU1" s="3"/>
      <c r="BV1" s="3"/>
      <c r="BW1" s="3"/>
    </row>
    <row r="2" spans="1:90" ht="16.149999999999999" customHeight="1" x14ac:dyDescent="0.2">
      <c r="A2" s="6" t="str">
        <f>CONCATENATE("COMUNA: ",[6]NOMBRE!B2," - ","( ",[6]NOMBRE!C2,[6]NOMBRE!D2,[6]NOMBRE!E2,[6]NOMBRE!F2,[6]NOMBRE!G2," )")</f>
        <v>COMUNA: LINARES - ( 07401 )</v>
      </c>
      <c r="BU2" s="3"/>
      <c r="BV2" s="3"/>
      <c r="BW2" s="3"/>
    </row>
    <row r="3" spans="1:90" ht="16.149999999999999" customHeight="1" x14ac:dyDescent="0.2">
      <c r="A3" s="6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BU3" s="3"/>
      <c r="BV3" s="3"/>
      <c r="BW3" s="3"/>
    </row>
    <row r="4" spans="1:90" ht="16.149999999999999" customHeight="1" x14ac:dyDescent="0.2">
      <c r="A4" s="6" t="str">
        <f>CONCATENATE("MES: ",[6]NOMBRE!B6," - ","( ",[6]NOMBRE!C6,[6]NOMBRE!D6," )")</f>
        <v>MES: MAYO - ( 05 )</v>
      </c>
      <c r="BU4" s="3"/>
      <c r="BV4" s="3"/>
      <c r="BW4" s="3"/>
    </row>
    <row r="5" spans="1:90" ht="16.149999999999999" customHeight="1" x14ac:dyDescent="0.2">
      <c r="A5" s="6" t="str">
        <f>CONCATENATE("AÑO: ",[6]NOMBRE!B7)</f>
        <v>AÑO: 2019</v>
      </c>
      <c r="BU5" s="3"/>
      <c r="BV5" s="3"/>
      <c r="BW5" s="3"/>
    </row>
    <row r="6" spans="1:90" ht="15" x14ac:dyDescent="0.2">
      <c r="A6" s="1070" t="s">
        <v>1</v>
      </c>
      <c r="B6" s="1070"/>
      <c r="C6" s="1070"/>
      <c r="D6" s="1070"/>
      <c r="E6" s="1070"/>
      <c r="F6" s="1070"/>
      <c r="G6" s="1070"/>
      <c r="H6" s="1070"/>
      <c r="I6" s="1070"/>
      <c r="J6" s="1070"/>
      <c r="K6" s="1070"/>
      <c r="L6" s="1070"/>
      <c r="M6" s="1070"/>
      <c r="N6" s="1070"/>
      <c r="O6" s="1070"/>
      <c r="P6" s="1070"/>
      <c r="BU6" s="3"/>
      <c r="BV6" s="3"/>
      <c r="BW6" s="3"/>
    </row>
    <row r="7" spans="1:90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BU7" s="3"/>
      <c r="BV7" s="3"/>
      <c r="BW7" s="3"/>
    </row>
    <row r="8" spans="1:90" ht="31.9" customHeight="1" x14ac:dyDescent="0.2">
      <c r="A8" s="9" t="s">
        <v>2</v>
      </c>
      <c r="B8" s="10"/>
      <c r="C8" s="10"/>
      <c r="D8" s="11"/>
      <c r="E8" s="11"/>
      <c r="F8" s="11"/>
      <c r="G8" s="12"/>
      <c r="H8" s="11"/>
      <c r="I8" s="11"/>
      <c r="J8" s="11"/>
      <c r="K8" s="11"/>
      <c r="L8" s="11"/>
      <c r="M8" s="11"/>
      <c r="N8" s="11"/>
      <c r="O8" s="11"/>
      <c r="P8" s="12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BU8" s="3"/>
      <c r="BV8" s="3"/>
      <c r="BW8" s="3"/>
    </row>
    <row r="9" spans="1:90" ht="30.75" customHeight="1" x14ac:dyDescent="0.2">
      <c r="A9" s="1098" t="s">
        <v>3</v>
      </c>
      <c r="B9" s="1098"/>
      <c r="C9" s="1099"/>
      <c r="D9" s="894" t="s">
        <v>4</v>
      </c>
      <c r="E9" s="895"/>
      <c r="F9" s="896"/>
      <c r="G9" s="862" t="s">
        <v>5</v>
      </c>
      <c r="H9" s="900"/>
      <c r="I9" s="900"/>
      <c r="J9" s="900"/>
      <c r="K9" s="900"/>
      <c r="L9" s="900"/>
      <c r="M9" s="900"/>
      <c r="N9" s="900"/>
      <c r="O9" s="900"/>
      <c r="P9" s="900"/>
      <c r="Q9" s="900"/>
      <c r="R9" s="900"/>
      <c r="S9" s="900"/>
      <c r="T9" s="900"/>
      <c r="U9" s="900"/>
      <c r="V9" s="900"/>
      <c r="W9" s="900"/>
      <c r="X9" s="900"/>
      <c r="Y9" s="900"/>
      <c r="Z9" s="900"/>
      <c r="AA9" s="900"/>
      <c r="AB9" s="900"/>
      <c r="AC9" s="900"/>
      <c r="AD9" s="901"/>
      <c r="AE9" s="896" t="s">
        <v>6</v>
      </c>
      <c r="AF9" s="1095" t="s">
        <v>7</v>
      </c>
      <c r="AG9" s="1095" t="s">
        <v>8</v>
      </c>
      <c r="AH9" s="985" t="s">
        <v>9</v>
      </c>
      <c r="AI9" s="985" t="s">
        <v>10</v>
      </c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BU9" s="3"/>
      <c r="BV9" s="3"/>
      <c r="BW9" s="3"/>
      <c r="CG9" s="13"/>
      <c r="CH9" s="13"/>
      <c r="CI9" s="13"/>
      <c r="CJ9" s="13"/>
      <c r="CK9" s="13"/>
      <c r="CL9" s="13"/>
    </row>
    <row r="10" spans="1:90" ht="27.75" customHeight="1" x14ac:dyDescent="0.2">
      <c r="A10" s="1073"/>
      <c r="B10" s="1073"/>
      <c r="C10" s="1074"/>
      <c r="D10" s="897"/>
      <c r="E10" s="1080"/>
      <c r="F10" s="1081"/>
      <c r="G10" s="974" t="s">
        <v>11</v>
      </c>
      <c r="H10" s="975"/>
      <c r="I10" s="862" t="s">
        <v>12</v>
      </c>
      <c r="J10" s="970"/>
      <c r="K10" s="900" t="s">
        <v>13</v>
      </c>
      <c r="L10" s="970"/>
      <c r="M10" s="862" t="s">
        <v>14</v>
      </c>
      <c r="N10" s="970"/>
      <c r="O10" s="862" t="s">
        <v>15</v>
      </c>
      <c r="P10" s="970"/>
      <c r="Q10" s="862" t="s">
        <v>16</v>
      </c>
      <c r="R10" s="970"/>
      <c r="S10" s="862" t="s">
        <v>17</v>
      </c>
      <c r="T10" s="970"/>
      <c r="U10" s="982" t="s">
        <v>18</v>
      </c>
      <c r="V10" s="983"/>
      <c r="W10" s="982" t="s">
        <v>19</v>
      </c>
      <c r="X10" s="983"/>
      <c r="Y10" s="982" t="s">
        <v>20</v>
      </c>
      <c r="Z10" s="983"/>
      <c r="AA10" s="982" t="s">
        <v>21</v>
      </c>
      <c r="AB10" s="983"/>
      <c r="AC10" s="982" t="s">
        <v>22</v>
      </c>
      <c r="AD10" s="984"/>
      <c r="AE10" s="902"/>
      <c r="AF10" s="1069"/>
      <c r="AG10" s="1069"/>
      <c r="AH10" s="986"/>
      <c r="AI10" s="986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BU10" s="3"/>
      <c r="BV10" s="3"/>
      <c r="BW10" s="3"/>
      <c r="CG10" s="13"/>
      <c r="CH10" s="13"/>
      <c r="CI10" s="13"/>
      <c r="CJ10" s="13"/>
      <c r="CK10" s="13"/>
      <c r="CL10" s="13"/>
    </row>
    <row r="11" spans="1:90" ht="32.25" customHeight="1" x14ac:dyDescent="0.2">
      <c r="A11" s="1100"/>
      <c r="B11" s="1100"/>
      <c r="C11" s="1101"/>
      <c r="D11" s="14" t="s">
        <v>23</v>
      </c>
      <c r="E11" s="15" t="s">
        <v>24</v>
      </c>
      <c r="F11" s="673" t="s">
        <v>25</v>
      </c>
      <c r="G11" s="663" t="s">
        <v>24</v>
      </c>
      <c r="H11" s="673" t="s">
        <v>25</v>
      </c>
      <c r="I11" s="663" t="s">
        <v>24</v>
      </c>
      <c r="J11" s="673" t="s">
        <v>25</v>
      </c>
      <c r="K11" s="663" t="s">
        <v>24</v>
      </c>
      <c r="L11" s="673" t="s">
        <v>25</v>
      </c>
      <c r="M11" s="663" t="s">
        <v>24</v>
      </c>
      <c r="N11" s="673" t="s">
        <v>25</v>
      </c>
      <c r="O11" s="663" t="s">
        <v>24</v>
      </c>
      <c r="P11" s="673" t="s">
        <v>25</v>
      </c>
      <c r="Q11" s="663" t="s">
        <v>24</v>
      </c>
      <c r="R11" s="673" t="s">
        <v>25</v>
      </c>
      <c r="S11" s="663" t="s">
        <v>24</v>
      </c>
      <c r="T11" s="673" t="s">
        <v>25</v>
      </c>
      <c r="U11" s="663" t="s">
        <v>24</v>
      </c>
      <c r="V11" s="673" t="s">
        <v>25</v>
      </c>
      <c r="W11" s="663" t="s">
        <v>24</v>
      </c>
      <c r="X11" s="673" t="s">
        <v>25</v>
      </c>
      <c r="Y11" s="663" t="s">
        <v>24</v>
      </c>
      <c r="Z11" s="673" t="s">
        <v>25</v>
      </c>
      <c r="AA11" s="663" t="s">
        <v>24</v>
      </c>
      <c r="AB11" s="673" t="s">
        <v>25</v>
      </c>
      <c r="AC11" s="663" t="s">
        <v>24</v>
      </c>
      <c r="AD11" s="667" t="s">
        <v>25</v>
      </c>
      <c r="AE11" s="1081"/>
      <c r="AF11" s="1060"/>
      <c r="AG11" s="1060"/>
      <c r="AH11" s="987"/>
      <c r="AI11" s="987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BU11" s="3"/>
      <c r="BV11" s="3"/>
      <c r="BW11" s="3"/>
      <c r="CG11" s="13"/>
      <c r="CH11" s="13"/>
      <c r="CI11" s="13"/>
      <c r="CJ11" s="13"/>
      <c r="CK11" s="13"/>
      <c r="CL11" s="13"/>
    </row>
    <row r="12" spans="1:90" ht="16.149999999999999" customHeight="1" x14ac:dyDescent="0.2">
      <c r="A12" s="1065" t="s">
        <v>26</v>
      </c>
      <c r="B12" s="1065"/>
      <c r="C12" s="1065"/>
      <c r="D12" s="19">
        <f>SUM(E12+F12)</f>
        <v>184</v>
      </c>
      <c r="E12" s="20">
        <f t="shared" ref="E12:F15" si="0">SUM(G12+I12+K12+M12+O12+Q12+S12+U12+W12+Y12+AA12+AC12)</f>
        <v>73</v>
      </c>
      <c r="F12" s="681">
        <f>SUM(H12+J12+L12+N12+P12+R12+T12+V12+X12+Z12+AB12+AD12)</f>
        <v>111</v>
      </c>
      <c r="G12" s="22">
        <v>1</v>
      </c>
      <c r="H12" s="23">
        <v>0</v>
      </c>
      <c r="I12" s="24">
        <v>0</v>
      </c>
      <c r="J12" s="23">
        <v>1</v>
      </c>
      <c r="K12" s="24">
        <v>1</v>
      </c>
      <c r="L12" s="23">
        <v>0</v>
      </c>
      <c r="M12" s="22">
        <v>1</v>
      </c>
      <c r="N12" s="23">
        <v>0</v>
      </c>
      <c r="O12" s="22">
        <v>1</v>
      </c>
      <c r="P12" s="23">
        <v>0</v>
      </c>
      <c r="Q12" s="22">
        <v>0</v>
      </c>
      <c r="R12" s="25">
        <v>1</v>
      </c>
      <c r="S12" s="22">
        <v>1</v>
      </c>
      <c r="T12" s="25">
        <v>0</v>
      </c>
      <c r="U12" s="22">
        <v>1</v>
      </c>
      <c r="V12" s="25">
        <v>2</v>
      </c>
      <c r="W12" s="22">
        <v>9</v>
      </c>
      <c r="X12" s="25">
        <v>9</v>
      </c>
      <c r="Y12" s="22">
        <v>18</v>
      </c>
      <c r="Z12" s="25">
        <v>28</v>
      </c>
      <c r="AA12" s="22">
        <v>36</v>
      </c>
      <c r="AB12" s="25">
        <v>58</v>
      </c>
      <c r="AC12" s="26">
        <v>4</v>
      </c>
      <c r="AD12" s="27">
        <v>12</v>
      </c>
      <c r="AE12" s="23">
        <v>2</v>
      </c>
      <c r="AF12" s="28">
        <v>0</v>
      </c>
      <c r="AG12" s="28">
        <v>0</v>
      </c>
      <c r="AH12" s="28">
        <v>0</v>
      </c>
      <c r="AI12" s="28">
        <v>0</v>
      </c>
      <c r="AJ12" s="29" t="str">
        <f>CA12&amp;CB12&amp;CC12&amp;CD12&amp;CE12</f>
        <v/>
      </c>
      <c r="AK12" s="30"/>
      <c r="AL12" s="30"/>
      <c r="AM12" s="30"/>
      <c r="AN12" s="30"/>
      <c r="AO12" s="30"/>
      <c r="AP12" s="30"/>
      <c r="AQ12" s="30"/>
      <c r="AR12" s="30"/>
      <c r="AS12" s="30"/>
      <c r="AT12" s="8"/>
      <c r="AU12" s="8"/>
      <c r="AV12" s="8"/>
      <c r="AW12" s="8"/>
      <c r="BU12" s="3"/>
      <c r="BV12" s="3"/>
      <c r="BW12" s="3"/>
      <c r="CA12" s="31" t="str">
        <f>IF(CG12=1,"* Las consultas de 60 años NO DEBEN ser mayor que el total de Consultas entre 20-64 Años. ","")</f>
        <v/>
      </c>
      <c r="CB12" s="31" t="str">
        <f>IF(CH12=1,"* Las actividades de usuarios en situación de discapacidad NO DEBEN superar el total. ","")</f>
        <v/>
      </c>
      <c r="CC12" s="31" t="str">
        <f>IF(AND(AE12="",D12&lt;&gt;0),"* Recuerde que las Embarazadas deben ser incluídas en el ingreso por rango Etario (Digite CEROS si no tiene). ",IF(F12&lt;AE12,"* Las Embarazadas NO DEBEN ser mayor al total de mujeres. ",""))</f>
        <v/>
      </c>
      <c r="CD12" s="31" t="str">
        <f>IF(AND(AH12="",D12&lt;&gt;0),"* No olvide digitar la población SENAME (Digite CEROS si no tiene). ",IF(D12&lt;AH12,"* La Población SENAME NO DEBE ser mayor al Total. ",""))</f>
        <v/>
      </c>
      <c r="CE12" s="31" t="str">
        <f>IF(AND(AI12="",D12&lt;&gt;0),"* No olvide digitar la población Migrante (Digite CEROS si no tiene). ",IF(D12&lt;AI12,"* La Población Migrante NO DEBE ser mayor al Total. ",""))</f>
        <v/>
      </c>
      <c r="CF12" s="31"/>
      <c r="CG12" s="32">
        <f>IF(AF12&gt;(AA12+AB12),1,0)</f>
        <v>0</v>
      </c>
      <c r="CH12" s="32">
        <f>IF(D12&lt;AG12,1,0)</f>
        <v>0</v>
      </c>
      <c r="CI12" s="32">
        <f>IF(AND(AE12="",D12&lt;&gt;0),1,IF(F12&lt;AE12,1,0))</f>
        <v>0</v>
      </c>
      <c r="CJ12" s="32">
        <f>IF(AND(AH12="",D12&lt;&gt;0),1,IF(D12&lt;AH12,1,0))</f>
        <v>0</v>
      </c>
      <c r="CK12" s="32">
        <f>IF(AND(AI12="",D12&lt;&gt;0),1,IF(D12&lt;AI12,1,0))</f>
        <v>0</v>
      </c>
      <c r="CL12" s="32"/>
    </row>
    <row r="13" spans="1:90" ht="16.149999999999999" customHeight="1" x14ac:dyDescent="0.2">
      <c r="A13" s="1065" t="s">
        <v>27</v>
      </c>
      <c r="B13" s="1065"/>
      <c r="C13" s="1065"/>
      <c r="D13" s="19">
        <f>SUM(E13+F13)</f>
        <v>876</v>
      </c>
      <c r="E13" s="20">
        <f t="shared" si="0"/>
        <v>336</v>
      </c>
      <c r="F13" s="681">
        <f t="shared" si="0"/>
        <v>540</v>
      </c>
      <c r="G13" s="33">
        <v>0</v>
      </c>
      <c r="H13" s="34">
        <v>0</v>
      </c>
      <c r="I13" s="33">
        <v>0</v>
      </c>
      <c r="J13" s="34">
        <v>1</v>
      </c>
      <c r="K13" s="33">
        <v>1</v>
      </c>
      <c r="L13" s="34">
        <v>3</v>
      </c>
      <c r="M13" s="33">
        <v>5</v>
      </c>
      <c r="N13" s="34">
        <v>2</v>
      </c>
      <c r="O13" s="33">
        <v>10</v>
      </c>
      <c r="P13" s="34">
        <v>10</v>
      </c>
      <c r="Q13" s="33">
        <v>12</v>
      </c>
      <c r="R13" s="35">
        <v>8</v>
      </c>
      <c r="S13" s="33">
        <v>8</v>
      </c>
      <c r="T13" s="35">
        <v>10</v>
      </c>
      <c r="U13" s="33">
        <v>22</v>
      </c>
      <c r="V13" s="35">
        <v>14</v>
      </c>
      <c r="W13" s="33">
        <v>54</v>
      </c>
      <c r="X13" s="35">
        <v>82</v>
      </c>
      <c r="Y13" s="33">
        <v>98</v>
      </c>
      <c r="Z13" s="35">
        <v>119</v>
      </c>
      <c r="AA13" s="33">
        <v>92</v>
      </c>
      <c r="AB13" s="35">
        <v>234</v>
      </c>
      <c r="AC13" s="36">
        <v>34</v>
      </c>
      <c r="AD13" s="37">
        <v>57</v>
      </c>
      <c r="AE13" s="34">
        <v>9</v>
      </c>
      <c r="AF13" s="38">
        <v>0</v>
      </c>
      <c r="AG13" s="38">
        <v>0</v>
      </c>
      <c r="AH13" s="38">
        <v>0</v>
      </c>
      <c r="AI13" s="38">
        <v>0</v>
      </c>
      <c r="AJ13" s="29" t="str">
        <f t="shared" ref="AJ13:AJ15" si="1">CA13&amp;CB13&amp;CC13&amp;CD13&amp;CE13</f>
        <v/>
      </c>
      <c r="AK13" s="30"/>
      <c r="AL13" s="30"/>
      <c r="AM13" s="30"/>
      <c r="AN13" s="30"/>
      <c r="AO13" s="30"/>
      <c r="AP13" s="30"/>
      <c r="AQ13" s="30"/>
      <c r="AR13" s="30"/>
      <c r="AS13" s="30"/>
      <c r="AT13" s="8"/>
      <c r="AU13" s="8"/>
      <c r="AV13" s="8"/>
      <c r="AW13" s="8"/>
      <c r="BU13" s="3"/>
      <c r="BV13" s="3"/>
      <c r="BW13" s="3"/>
      <c r="CA13" s="31" t="str">
        <f t="shared" ref="CA13:CA15" si="2">IF(CG13=1,"* Las consultas de 60 años NO DEBEN ser mayor que el total de Consultas entre 20-64 Años. ","")</f>
        <v/>
      </c>
      <c r="CB13" s="31" t="str">
        <f t="shared" ref="CB13:CB15" si="3">IF(CH13=1,"* Las actividades de usuarios en situación de discapacidad NO DEBEN superar el total. ","")</f>
        <v/>
      </c>
      <c r="CC13" s="31" t="str">
        <f t="shared" ref="CC13:CC15" si="4">IF(AND(AE13="",D13&lt;&gt;0),"* Recuerde que las Embarazadas deben ser incluídas en el ingreso por rango Etario (Digite CEROS si no tiene). ",IF(F13&lt;AE13,"* Las Embarazadas NO DEBEN ser mayor al total de mujeres. ",""))</f>
        <v/>
      </c>
      <c r="CD13" s="31" t="str">
        <f t="shared" ref="CD13:CD15" si="5">IF(AND(AH13="",D13&lt;&gt;0),"* No olvide digitar la población SENAME (Digite CEROS si no tiene). ",IF(D13&lt;AH13,"* La Población SENAME NO DEBE ser mayor al Total. ",""))</f>
        <v/>
      </c>
      <c r="CE13" s="31" t="str">
        <f t="shared" ref="CE13:CE15" si="6">IF(AND(AI13="",D13&lt;&gt;0),"* No olvide digitar la población Migrante (Digite CEROS si no tiene). ",IF(D13&lt;AI13,"* La Población Migrante NO DEBE ser mayor al Total. ",""))</f>
        <v/>
      </c>
      <c r="CF13" s="31"/>
      <c r="CG13" s="32">
        <f t="shared" ref="CG13:CG15" si="7">IF(AF13&gt;(AA13+AB13),1,0)</f>
        <v>0</v>
      </c>
      <c r="CH13" s="32">
        <f t="shared" ref="CH13:CH14" si="8">IF(D13&lt;AG13,1,0)</f>
        <v>0</v>
      </c>
      <c r="CI13" s="32">
        <f t="shared" ref="CI13:CI14" si="9">IF(AND(AE13="",D13&lt;&gt;0),1,IF(F13&lt;AE13,1,0))</f>
        <v>0</v>
      </c>
      <c r="CJ13" s="32">
        <f t="shared" ref="CJ13:CJ15" si="10">IF(AND(AH13="",D13&lt;&gt;0),1,IF(D13&lt;AH13,1,0))</f>
        <v>0</v>
      </c>
      <c r="CK13" s="32">
        <f t="shared" ref="CK13:CK15" si="11">IF(AND(AI13="",D13&lt;&gt;0),1,IF(D13&lt;AI13,1,0))</f>
        <v>0</v>
      </c>
      <c r="CL13" s="32"/>
    </row>
    <row r="14" spans="1:90" ht="16.149999999999999" customHeight="1" x14ac:dyDescent="0.2">
      <c r="A14" s="1065" t="s">
        <v>28</v>
      </c>
      <c r="B14" s="1065"/>
      <c r="C14" s="1065"/>
      <c r="D14" s="19">
        <f>SUM(E14+F14)</f>
        <v>17</v>
      </c>
      <c r="E14" s="20">
        <f t="shared" si="0"/>
        <v>10</v>
      </c>
      <c r="F14" s="681">
        <f t="shared" si="0"/>
        <v>7</v>
      </c>
      <c r="G14" s="33">
        <v>1</v>
      </c>
      <c r="H14" s="34">
        <v>0</v>
      </c>
      <c r="I14" s="33">
        <v>1</v>
      </c>
      <c r="J14" s="34">
        <v>0</v>
      </c>
      <c r="K14" s="33">
        <v>0</v>
      </c>
      <c r="L14" s="34">
        <v>0</v>
      </c>
      <c r="M14" s="33">
        <v>2</v>
      </c>
      <c r="N14" s="35">
        <v>0</v>
      </c>
      <c r="O14" s="33">
        <v>0</v>
      </c>
      <c r="P14" s="35">
        <v>0</v>
      </c>
      <c r="Q14" s="33">
        <v>0</v>
      </c>
      <c r="R14" s="35">
        <v>0</v>
      </c>
      <c r="S14" s="33">
        <v>0</v>
      </c>
      <c r="T14" s="35">
        <v>1</v>
      </c>
      <c r="U14" s="33">
        <v>0</v>
      </c>
      <c r="V14" s="35">
        <v>0</v>
      </c>
      <c r="W14" s="33">
        <v>2</v>
      </c>
      <c r="X14" s="35">
        <v>5</v>
      </c>
      <c r="Y14" s="33">
        <v>2</v>
      </c>
      <c r="Z14" s="35">
        <v>0</v>
      </c>
      <c r="AA14" s="33">
        <v>1</v>
      </c>
      <c r="AB14" s="35">
        <v>1</v>
      </c>
      <c r="AC14" s="33">
        <v>1</v>
      </c>
      <c r="AD14" s="37">
        <v>0</v>
      </c>
      <c r="AE14" s="34">
        <v>0</v>
      </c>
      <c r="AF14" s="38">
        <v>0</v>
      </c>
      <c r="AG14" s="38">
        <v>0</v>
      </c>
      <c r="AH14" s="38">
        <v>0</v>
      </c>
      <c r="AI14" s="38">
        <v>0</v>
      </c>
      <c r="AJ14" s="29" t="str">
        <f t="shared" si="1"/>
        <v/>
      </c>
      <c r="AK14" s="30"/>
      <c r="AL14" s="30"/>
      <c r="AM14" s="30"/>
      <c r="AN14" s="30"/>
      <c r="AO14" s="30"/>
      <c r="AP14" s="30"/>
      <c r="AQ14" s="30"/>
      <c r="AR14" s="30"/>
      <c r="AS14" s="30"/>
      <c r="AT14" s="8"/>
      <c r="AU14" s="8"/>
      <c r="AV14" s="8"/>
      <c r="AW14" s="8"/>
      <c r="BU14" s="3"/>
      <c r="BV14" s="3"/>
      <c r="BW14" s="3"/>
      <c r="CA14" s="31" t="str">
        <f t="shared" si="2"/>
        <v/>
      </c>
      <c r="CB14" s="31" t="str">
        <f t="shared" si="3"/>
        <v/>
      </c>
      <c r="CC14" s="31" t="str">
        <f t="shared" si="4"/>
        <v/>
      </c>
      <c r="CD14" s="31" t="str">
        <f t="shared" si="5"/>
        <v/>
      </c>
      <c r="CE14" s="31" t="str">
        <f t="shared" si="6"/>
        <v/>
      </c>
      <c r="CF14" s="31"/>
      <c r="CG14" s="32">
        <f t="shared" si="7"/>
        <v>0</v>
      </c>
      <c r="CH14" s="32">
        <f t="shared" si="8"/>
        <v>0</v>
      </c>
      <c r="CI14" s="32">
        <f t="shared" si="9"/>
        <v>0</v>
      </c>
      <c r="CJ14" s="32">
        <f t="shared" si="10"/>
        <v>0</v>
      </c>
      <c r="CK14" s="32">
        <f t="shared" si="11"/>
        <v>0</v>
      </c>
      <c r="CL14" s="32"/>
    </row>
    <row r="15" spans="1:90" ht="16.149999999999999" customHeight="1" x14ac:dyDescent="0.2">
      <c r="A15" s="1097" t="s">
        <v>29</v>
      </c>
      <c r="B15" s="1097"/>
      <c r="C15" s="1097"/>
      <c r="D15" s="39">
        <f>SUM(E15+F15)</f>
        <v>218</v>
      </c>
      <c r="E15" s="40">
        <f t="shared" si="0"/>
        <v>78</v>
      </c>
      <c r="F15" s="683">
        <f t="shared" si="0"/>
        <v>140</v>
      </c>
      <c r="G15" s="42">
        <v>0</v>
      </c>
      <c r="H15" s="43">
        <v>0</v>
      </c>
      <c r="I15" s="42">
        <v>0</v>
      </c>
      <c r="J15" s="43">
        <v>0</v>
      </c>
      <c r="K15" s="42">
        <v>0</v>
      </c>
      <c r="L15" s="43">
        <v>1</v>
      </c>
      <c r="M15" s="42">
        <v>2</v>
      </c>
      <c r="N15" s="44">
        <v>1</v>
      </c>
      <c r="O15" s="42">
        <v>4</v>
      </c>
      <c r="P15" s="44">
        <v>2</v>
      </c>
      <c r="Q15" s="42">
        <v>4</v>
      </c>
      <c r="R15" s="44">
        <v>2</v>
      </c>
      <c r="S15" s="42">
        <v>0</v>
      </c>
      <c r="T15" s="44">
        <v>2</v>
      </c>
      <c r="U15" s="42">
        <v>1</v>
      </c>
      <c r="V15" s="44">
        <v>1</v>
      </c>
      <c r="W15" s="42">
        <v>16</v>
      </c>
      <c r="X15" s="44">
        <v>14</v>
      </c>
      <c r="Y15" s="42">
        <v>17</v>
      </c>
      <c r="Z15" s="44">
        <v>29</v>
      </c>
      <c r="AA15" s="42">
        <v>30</v>
      </c>
      <c r="AB15" s="44">
        <v>79</v>
      </c>
      <c r="AC15" s="42">
        <v>4</v>
      </c>
      <c r="AD15" s="45">
        <v>9</v>
      </c>
      <c r="AE15" s="43">
        <v>2</v>
      </c>
      <c r="AF15" s="46">
        <v>0</v>
      </c>
      <c r="AG15" s="46">
        <v>0</v>
      </c>
      <c r="AH15" s="46">
        <v>0</v>
      </c>
      <c r="AI15" s="46">
        <v>0</v>
      </c>
      <c r="AJ15" s="29" t="str">
        <f t="shared" si="1"/>
        <v/>
      </c>
      <c r="AK15" s="30"/>
      <c r="AL15" s="30"/>
      <c r="AM15" s="30"/>
      <c r="AN15" s="30"/>
      <c r="AO15" s="30"/>
      <c r="AP15" s="30"/>
      <c r="AQ15" s="30"/>
      <c r="AR15" s="30"/>
      <c r="AS15" s="30"/>
      <c r="AT15" s="8"/>
      <c r="AU15" s="8"/>
      <c r="AV15" s="8"/>
      <c r="AW15" s="8"/>
      <c r="AX15" s="8"/>
      <c r="AY15" s="8"/>
      <c r="BU15" s="3"/>
      <c r="BV15" s="3"/>
      <c r="BW15" s="3"/>
      <c r="CA15" s="31" t="str">
        <f t="shared" si="2"/>
        <v/>
      </c>
      <c r="CB15" s="31" t="str">
        <f t="shared" si="3"/>
        <v/>
      </c>
      <c r="CC15" s="31" t="str">
        <f t="shared" si="4"/>
        <v/>
      </c>
      <c r="CD15" s="31" t="str">
        <f t="shared" si="5"/>
        <v/>
      </c>
      <c r="CE15" s="31" t="str">
        <f t="shared" si="6"/>
        <v/>
      </c>
      <c r="CF15" s="31"/>
      <c r="CG15" s="32">
        <f t="shared" si="7"/>
        <v>0</v>
      </c>
      <c r="CH15" s="32">
        <f>IF(D15&lt;AG15,1,0)</f>
        <v>0</v>
      </c>
      <c r="CI15" s="32">
        <f>IF(AND(AE15="",D15&lt;&gt;0),1,IF(F15&lt;AE15,1,0))</f>
        <v>0</v>
      </c>
      <c r="CJ15" s="32">
        <f t="shared" si="10"/>
        <v>0</v>
      </c>
      <c r="CK15" s="32">
        <f t="shared" si="11"/>
        <v>0</v>
      </c>
      <c r="CL15" s="32"/>
    </row>
    <row r="16" spans="1:90" ht="31.9" customHeight="1" x14ac:dyDescent="0.2">
      <c r="A16" s="47" t="s">
        <v>30</v>
      </c>
      <c r="B16" s="10"/>
      <c r="C16" s="10"/>
      <c r="D16" s="11"/>
      <c r="E16" s="11"/>
      <c r="F16" s="11"/>
      <c r="G16" s="48"/>
      <c r="H16" s="48"/>
      <c r="I16" s="11"/>
      <c r="J16" s="11"/>
      <c r="K16" s="11"/>
      <c r="L16" s="11"/>
      <c r="M16" s="11"/>
      <c r="N16" s="11"/>
      <c r="O16" s="11"/>
      <c r="P16" s="49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BU16" s="3"/>
      <c r="BV16" s="3"/>
      <c r="BW16" s="3"/>
      <c r="CG16" s="13"/>
      <c r="CH16" s="13"/>
      <c r="CI16" s="13"/>
      <c r="CJ16" s="13"/>
      <c r="CK16" s="13"/>
      <c r="CL16" s="13"/>
    </row>
    <row r="17" spans="1:118" ht="33" customHeight="1" x14ac:dyDescent="0.2">
      <c r="A17" s="885" t="s">
        <v>31</v>
      </c>
      <c r="B17" s="886"/>
      <c r="C17" s="887"/>
      <c r="D17" s="862" t="s">
        <v>32</v>
      </c>
      <c r="E17" s="900"/>
      <c r="F17" s="970"/>
      <c r="G17" s="1067" t="s">
        <v>11</v>
      </c>
      <c r="H17" s="1068"/>
      <c r="I17" s="862" t="s">
        <v>12</v>
      </c>
      <c r="J17" s="970"/>
      <c r="K17" s="862" t="s">
        <v>13</v>
      </c>
      <c r="L17" s="970"/>
      <c r="M17" s="862" t="s">
        <v>14</v>
      </c>
      <c r="N17" s="970"/>
      <c r="O17" s="900" t="s">
        <v>15</v>
      </c>
      <c r="P17" s="900"/>
      <c r="Q17" s="862" t="s">
        <v>16</v>
      </c>
      <c r="R17" s="970"/>
      <c r="S17" s="900" t="s">
        <v>17</v>
      </c>
      <c r="T17" s="900"/>
      <c r="U17" s="982" t="s">
        <v>18</v>
      </c>
      <c r="V17" s="983"/>
      <c r="W17" s="982" t="s">
        <v>19</v>
      </c>
      <c r="X17" s="983"/>
      <c r="Y17" s="982" t="s">
        <v>20</v>
      </c>
      <c r="Z17" s="983"/>
      <c r="AA17" s="982" t="s">
        <v>21</v>
      </c>
      <c r="AB17" s="983"/>
      <c r="AC17" s="982" t="s">
        <v>22</v>
      </c>
      <c r="AD17" s="984"/>
      <c r="AE17" s="896" t="s">
        <v>6</v>
      </c>
      <c r="AF17" s="1095" t="s">
        <v>33</v>
      </c>
      <c r="AG17" s="1095" t="s">
        <v>7</v>
      </c>
      <c r="AH17" s="1095" t="s">
        <v>34</v>
      </c>
      <c r="AI17" s="903" t="s">
        <v>8</v>
      </c>
      <c r="AJ17" s="1096" t="s">
        <v>9</v>
      </c>
      <c r="AK17" s="1096" t="s">
        <v>10</v>
      </c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4"/>
      <c r="BU17" s="4"/>
      <c r="BV17" s="4"/>
      <c r="BW17" s="4"/>
      <c r="CG17" s="13"/>
      <c r="CH17" s="13"/>
      <c r="CI17" s="13"/>
      <c r="CJ17" s="13"/>
      <c r="CK17" s="13"/>
      <c r="CZ17" s="4"/>
      <c r="DA17" s="4"/>
      <c r="DN17" s="2"/>
    </row>
    <row r="18" spans="1:118" ht="44.25" customHeight="1" x14ac:dyDescent="0.2">
      <c r="A18" s="891"/>
      <c r="B18" s="1084"/>
      <c r="C18" s="1085"/>
      <c r="D18" s="50" t="s">
        <v>23</v>
      </c>
      <c r="E18" s="51" t="s">
        <v>24</v>
      </c>
      <c r="F18" s="682" t="s">
        <v>25</v>
      </c>
      <c r="G18" s="50" t="s">
        <v>24</v>
      </c>
      <c r="H18" s="673" t="s">
        <v>25</v>
      </c>
      <c r="I18" s="576" t="s">
        <v>24</v>
      </c>
      <c r="J18" s="675" t="s">
        <v>25</v>
      </c>
      <c r="K18" s="576" t="s">
        <v>24</v>
      </c>
      <c r="L18" s="665" t="s">
        <v>25</v>
      </c>
      <c r="M18" s="576" t="s">
        <v>24</v>
      </c>
      <c r="N18" s="668" t="s">
        <v>25</v>
      </c>
      <c r="O18" s="576" t="s">
        <v>24</v>
      </c>
      <c r="P18" s="675" t="s">
        <v>25</v>
      </c>
      <c r="Q18" s="576" t="s">
        <v>24</v>
      </c>
      <c r="R18" s="668" t="s">
        <v>25</v>
      </c>
      <c r="S18" s="576" t="s">
        <v>24</v>
      </c>
      <c r="T18" s="675" t="s">
        <v>25</v>
      </c>
      <c r="U18" s="674" t="s">
        <v>24</v>
      </c>
      <c r="V18" s="668" t="s">
        <v>25</v>
      </c>
      <c r="W18" s="674" t="s">
        <v>24</v>
      </c>
      <c r="X18" s="668" t="s">
        <v>25</v>
      </c>
      <c r="Y18" s="674" t="s">
        <v>24</v>
      </c>
      <c r="Z18" s="668" t="s">
        <v>25</v>
      </c>
      <c r="AA18" s="674" t="s">
        <v>24</v>
      </c>
      <c r="AB18" s="668" t="s">
        <v>25</v>
      </c>
      <c r="AC18" s="674" t="s">
        <v>24</v>
      </c>
      <c r="AD18" s="577" t="s">
        <v>25</v>
      </c>
      <c r="AE18" s="1064"/>
      <c r="AF18" s="1060"/>
      <c r="AG18" s="1060"/>
      <c r="AH18" s="1060"/>
      <c r="AI18" s="1092"/>
      <c r="AJ18" s="1062"/>
      <c r="AK18" s="1062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4"/>
      <c r="BU18" s="4"/>
      <c r="BV18" s="4"/>
      <c r="BW18" s="4"/>
      <c r="CG18" s="13"/>
      <c r="CH18" s="13"/>
      <c r="CI18" s="13"/>
      <c r="CJ18" s="13"/>
      <c r="CK18" s="13"/>
      <c r="CZ18" s="4"/>
      <c r="DA18" s="4"/>
      <c r="DN18" s="2"/>
    </row>
    <row r="19" spans="1:118" ht="16.149999999999999" customHeight="1" x14ac:dyDescent="0.2">
      <c r="A19" s="948" t="s">
        <v>35</v>
      </c>
      <c r="B19" s="949"/>
      <c r="C19" s="1063"/>
      <c r="D19" s="59">
        <f t="shared" ref="D19:D29" si="12">SUM(E19+F19)</f>
        <v>6</v>
      </c>
      <c r="E19" s="60">
        <f>SUM(G19+I19+K19+M19+O19+Q19+S19+U19+W19+Y19+AA19+AC19)</f>
        <v>5</v>
      </c>
      <c r="F19" s="61">
        <f>SUM(H19+J19+L19+N19+P19+R19+T19+V19+X19+Z19+AB19+AD19)</f>
        <v>1</v>
      </c>
      <c r="G19" s="24">
        <v>0</v>
      </c>
      <c r="H19" s="62">
        <v>0</v>
      </c>
      <c r="I19" s="24">
        <v>0</v>
      </c>
      <c r="J19" s="63">
        <v>0</v>
      </c>
      <c r="K19" s="24">
        <v>0</v>
      </c>
      <c r="L19" s="62">
        <v>0</v>
      </c>
      <c r="M19" s="24">
        <v>0</v>
      </c>
      <c r="N19" s="62">
        <v>0</v>
      </c>
      <c r="O19" s="24">
        <v>0</v>
      </c>
      <c r="P19" s="63">
        <v>0</v>
      </c>
      <c r="Q19" s="24">
        <v>0</v>
      </c>
      <c r="R19" s="62">
        <v>0</v>
      </c>
      <c r="S19" s="24">
        <v>0</v>
      </c>
      <c r="T19" s="63">
        <v>0</v>
      </c>
      <c r="U19" s="24">
        <v>1</v>
      </c>
      <c r="V19" s="62">
        <v>0</v>
      </c>
      <c r="W19" s="24">
        <v>2</v>
      </c>
      <c r="X19" s="62">
        <v>1</v>
      </c>
      <c r="Y19" s="24">
        <v>2</v>
      </c>
      <c r="Z19" s="62">
        <v>0</v>
      </c>
      <c r="AA19" s="24">
        <v>0</v>
      </c>
      <c r="AB19" s="62">
        <v>0</v>
      </c>
      <c r="AC19" s="24">
        <v>0</v>
      </c>
      <c r="AD19" s="64">
        <v>0</v>
      </c>
      <c r="AE19" s="62">
        <v>0</v>
      </c>
      <c r="AF19" s="65">
        <v>6</v>
      </c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6" t="str">
        <f>CA19&amp;CB19&amp;CC19&amp;CD19&amp;CE19&amp;CF19</f>
        <v/>
      </c>
      <c r="AM19" s="30"/>
      <c r="AN19" s="30"/>
      <c r="AO19" s="30"/>
      <c r="AP19" s="30"/>
      <c r="AQ19" s="30"/>
      <c r="AR19" s="30"/>
      <c r="AS19" s="30"/>
      <c r="AT19" s="30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4"/>
      <c r="BU19" s="4"/>
      <c r="BV19" s="4"/>
      <c r="BW19" s="4"/>
      <c r="CA19" s="31" t="str">
        <f t="shared" ref="CA19:CA37" si="13">IF(CG19=1,"* Las consultas de 60 años NO DEBEN ser mayor que el total de Consultas entre 20-64 Años. ","")</f>
        <v/>
      </c>
      <c r="CB19" s="31" t="str">
        <f>IF(CH19=1,"* Las actividades de usuarios en situación de discapacidad NO DEBEN superar el total. ","")</f>
        <v/>
      </c>
      <c r="CC19" s="31" t="str">
        <f>IF(AND(AE19="",D19&lt;&gt;0),"* Recuerde que las Embarazadas deben ser incluídas en el ingreso por rango Etario (Digite CEROS si no tiene). ",IF(F19&lt;AE19,"* Las Embarazadas NO DEBEN ser mayor al total de mujeres. ",""))</f>
        <v/>
      </c>
      <c r="CD19" s="31" t="str">
        <f>IF(AND(AF19="",D19&lt;&gt;0),"* No olvide digitar la columna Beneficiarios (Digite CEROS si no tiene). ",IF(D19&lt;AF19,"* El número de Beneficiarios NO DEBE ser mayor que el Total. ",""))</f>
        <v/>
      </c>
      <c r="CE19" s="31" t="str">
        <f>IF(AND(AJ19="",D19&lt;&gt;0),"* No olvide digitar la Población SENAME (Digite CEROS si no tiene). ",IF(D19&lt;AJ19,"* La Población SENAME NO DEBE ser mayor al Total. ",""))</f>
        <v/>
      </c>
      <c r="CF19" s="31" t="str">
        <f>IF(AND(AK19="",D19&lt;&gt;0),"* No olvide digitar la Población Migrante (Digite CEROS si no tiene). ",IF(D19&lt;AK19,"* La Población Migrante NO DEBE superar el Total. ",""))</f>
        <v/>
      </c>
      <c r="CG19" s="32">
        <f>IF(AG19&gt;(AA19+AB19),1,0)</f>
        <v>0</v>
      </c>
      <c r="CH19" s="32">
        <f>IF(D19&lt;AI19,1,0)</f>
        <v>0</v>
      </c>
      <c r="CI19" s="32">
        <f>IF(AND(AE19="",D19&lt;&gt;0),1,IF(F19&lt;AE19,1,0))</f>
        <v>0</v>
      </c>
      <c r="CJ19" s="32">
        <f>IF(AND(AF19="",D19&lt;&gt;0),1,IF(D19&lt;AF19,1,0))</f>
        <v>0</v>
      </c>
      <c r="CK19" s="32">
        <f>IF(AND(AJ19="",D19&lt;&gt;0),1,IF(D19&lt;AJ19,1,0))</f>
        <v>0</v>
      </c>
      <c r="CL19" s="32">
        <f>IF(AND(AK19="",D19&lt;&gt;0),1,IF(D19&lt;AK19,1,0))</f>
        <v>0</v>
      </c>
      <c r="CZ19" s="4"/>
      <c r="DA19" s="4"/>
      <c r="DN19" s="2"/>
    </row>
    <row r="20" spans="1:118" ht="16.149999999999999" customHeight="1" x14ac:dyDescent="0.2">
      <c r="A20" s="948" t="s">
        <v>36</v>
      </c>
      <c r="B20" s="949"/>
      <c r="C20" s="1063"/>
      <c r="D20" s="67">
        <f t="shared" si="12"/>
        <v>0</v>
      </c>
      <c r="E20" s="68">
        <f>SUM(U20+W20+Y20+AA20+AC20)</f>
        <v>0</v>
      </c>
      <c r="F20" s="69">
        <f>SUM(V20+X20+Z20+AB20+AD20)</f>
        <v>0</v>
      </c>
      <c r="G20" s="70"/>
      <c r="H20" s="71"/>
      <c r="I20" s="70"/>
      <c r="J20" s="72"/>
      <c r="K20" s="70"/>
      <c r="L20" s="72"/>
      <c r="M20" s="70"/>
      <c r="N20" s="72"/>
      <c r="O20" s="70"/>
      <c r="P20" s="72"/>
      <c r="Q20" s="70"/>
      <c r="R20" s="72"/>
      <c r="S20" s="70"/>
      <c r="T20" s="72"/>
      <c r="U20" s="22"/>
      <c r="V20" s="23"/>
      <c r="W20" s="22"/>
      <c r="X20" s="23"/>
      <c r="Y20" s="22"/>
      <c r="Z20" s="23"/>
      <c r="AA20" s="22"/>
      <c r="AB20" s="23"/>
      <c r="AC20" s="22"/>
      <c r="AD20" s="73"/>
      <c r="AE20" s="23">
        <v>0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0</v>
      </c>
      <c r="AL20" s="66" t="str">
        <f t="shared" ref="AL20:AL37" si="14">CA20&amp;CB20&amp;CC20&amp;CD20&amp;CE20&amp;CF20</f>
        <v/>
      </c>
      <c r="AM20" s="30"/>
      <c r="AN20" s="30"/>
      <c r="AO20" s="30"/>
      <c r="AP20" s="30"/>
      <c r="AQ20" s="30"/>
      <c r="AR20" s="30"/>
      <c r="AS20" s="30"/>
      <c r="AT20" s="30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4"/>
      <c r="BU20" s="4"/>
      <c r="BV20" s="4"/>
      <c r="BW20" s="4"/>
      <c r="CA20" s="31" t="str">
        <f t="shared" si="13"/>
        <v/>
      </c>
      <c r="CB20" s="31" t="str">
        <f t="shared" ref="CB20:CB37" si="15">IF(CH20=1,"* Las actividades de usuarios en situación de discapacidad NO DEBEN superar el total. ","")</f>
        <v/>
      </c>
      <c r="CC20" s="31" t="str">
        <f t="shared" ref="CC20:CC37" si="16">IF(AND(AE20="",D20&lt;&gt;0),"* Recuerde que las Embarazadas deben ser incluídas en el ingreso por rango Etario (Digite CEROS si no tiene). ",IF(F20&lt;AE20,"* Las Embarazadas NO DEBEN ser mayor al total de mujeres. ",""))</f>
        <v/>
      </c>
      <c r="CD20" s="31" t="str">
        <f t="shared" ref="CD20:CD37" si="17">IF(AND(AF20="",D20&lt;&gt;0),"* No olvide digitar la columna Beneficiarios (Digite CEROS si no tiene). ",IF(D20&lt;AF20,"* El número de Beneficiarios NO DEBE ser mayor que el Total. ",""))</f>
        <v/>
      </c>
      <c r="CE20" s="31" t="str">
        <f t="shared" ref="CE20:CE37" si="18">IF(AND(AJ20="",D20&lt;&gt;0),"* No olvide digitar la Población SENAME (Digite CEROS si no tiene). ",IF(D20&lt;AJ20,"* La Población SENAME NO DEBE ser mayor al Total. ",""))</f>
        <v/>
      </c>
      <c r="CF20" s="31" t="str">
        <f t="shared" ref="CF20:CF37" si="19">IF(AND(AK20="",D20&lt;&gt;0),"* No olvide digitar la Población Migrante (Digite CEROS si no tiene). ",IF(D20&lt;AK20,"* La Población Migrante NO DEBE superar el Total. ",""))</f>
        <v/>
      </c>
      <c r="CG20" s="32">
        <f t="shared" ref="CG20:CG37" si="20">IF(AG20&gt;(AA20+AB20),1,0)</f>
        <v>0</v>
      </c>
      <c r="CH20" s="32">
        <f t="shared" ref="CH20:CH37" si="21">IF(D20&lt;AI20,1,0)</f>
        <v>0</v>
      </c>
      <c r="CI20" s="32">
        <f t="shared" ref="CI20:CI37" si="22">IF(AND(AE20="",D20&lt;&gt;0),1,IF(F20&lt;AE20,1,0))</f>
        <v>0</v>
      </c>
      <c r="CJ20" s="32">
        <f t="shared" ref="CJ20:CJ37" si="23">IF(AND(AF20="",D20&lt;&gt;0),1,IF(D20&lt;AF20,1,0))</f>
        <v>0</v>
      </c>
      <c r="CK20" s="32">
        <f t="shared" ref="CK20:CK37" si="24">IF(AND(AJ20="",D20&lt;&gt;0),1,IF(D20&lt;AJ20,1,0))</f>
        <v>0</v>
      </c>
      <c r="CL20" s="32">
        <f t="shared" ref="CL20:CL37" si="25">IF(AND(AK20="",D20&lt;&gt;0),1,IF(D20&lt;AK20,1,0))</f>
        <v>0</v>
      </c>
      <c r="CZ20" s="4"/>
      <c r="DA20" s="4"/>
      <c r="DN20" s="2"/>
    </row>
    <row r="21" spans="1:118" ht="16.149999999999999" customHeight="1" x14ac:dyDescent="0.2">
      <c r="A21" s="1056"/>
      <c r="B21" s="1057"/>
      <c r="C21" s="1058"/>
      <c r="D21" s="75"/>
      <c r="E21" s="76"/>
      <c r="F21" s="77"/>
      <c r="G21" s="75"/>
      <c r="H21" s="78"/>
      <c r="I21" s="75"/>
      <c r="J21" s="79"/>
      <c r="K21" s="75"/>
      <c r="L21" s="79"/>
      <c r="M21" s="75"/>
      <c r="N21" s="79"/>
      <c r="O21" s="75"/>
      <c r="P21" s="79"/>
      <c r="Q21" s="75"/>
      <c r="R21" s="79"/>
      <c r="S21" s="75"/>
      <c r="T21" s="79"/>
      <c r="U21" s="75"/>
      <c r="V21" s="79"/>
      <c r="W21" s="75"/>
      <c r="X21" s="79"/>
      <c r="Y21" s="75"/>
      <c r="Z21" s="79"/>
      <c r="AA21" s="75"/>
      <c r="AB21" s="79"/>
      <c r="AC21" s="75"/>
      <c r="AD21" s="79"/>
      <c r="AE21" s="75"/>
      <c r="AF21" s="79"/>
      <c r="AG21" s="75"/>
      <c r="AH21" s="79"/>
      <c r="AI21" s="75"/>
      <c r="AJ21" s="75"/>
      <c r="AK21" s="75"/>
      <c r="AL21" s="66" t="str">
        <f t="shared" si="14"/>
        <v/>
      </c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4"/>
      <c r="BU21" s="4"/>
      <c r="BV21" s="4"/>
      <c r="BW21" s="81"/>
      <c r="BX21" s="81"/>
      <c r="BY21" s="81"/>
      <c r="CA21" s="31" t="str">
        <f t="shared" si="13"/>
        <v/>
      </c>
      <c r="CB21" s="31" t="str">
        <f t="shared" si="15"/>
        <v/>
      </c>
      <c r="CC21" s="31" t="str">
        <f t="shared" si="16"/>
        <v/>
      </c>
      <c r="CD21" s="31" t="str">
        <f t="shared" si="17"/>
        <v/>
      </c>
      <c r="CE21" s="31" t="str">
        <f t="shared" si="18"/>
        <v/>
      </c>
      <c r="CF21" s="31" t="str">
        <f t="shared" si="19"/>
        <v/>
      </c>
      <c r="CG21" s="32">
        <f t="shared" si="20"/>
        <v>0</v>
      </c>
      <c r="CH21" s="32">
        <f t="shared" si="21"/>
        <v>0</v>
      </c>
      <c r="CI21" s="32">
        <f t="shared" si="22"/>
        <v>0</v>
      </c>
      <c r="CJ21" s="32">
        <f t="shared" si="23"/>
        <v>0</v>
      </c>
      <c r="CK21" s="32">
        <f t="shared" si="24"/>
        <v>0</v>
      </c>
      <c r="CL21" s="32">
        <f t="shared" si="25"/>
        <v>0</v>
      </c>
      <c r="CM21" s="82"/>
      <c r="CN21" s="82"/>
      <c r="CO21" s="82"/>
      <c r="CZ21" s="4"/>
      <c r="DA21" s="4"/>
      <c r="DN21" s="2"/>
    </row>
    <row r="22" spans="1:118" ht="16.149999999999999" customHeight="1" x14ac:dyDescent="0.2">
      <c r="A22" s="879" t="s">
        <v>37</v>
      </c>
      <c r="B22" s="880"/>
      <c r="C22" s="881"/>
      <c r="D22" s="59">
        <f t="shared" si="12"/>
        <v>0</v>
      </c>
      <c r="E22" s="60">
        <f t="shared" ref="E22:E29" si="26">SUM(G22+I22+K22+M22+O22+Q22+S22+U22+W22+Y22+AA22+AC22)</f>
        <v>0</v>
      </c>
      <c r="F22" s="61">
        <f t="shared" ref="F22:F29" si="27">SUM(H22+J22+L22+N22+P22+R22+T22+V22+X22+Z22+AB22+AD22)</f>
        <v>0</v>
      </c>
      <c r="G22" s="24"/>
      <c r="H22" s="62"/>
      <c r="I22" s="24"/>
      <c r="J22" s="63"/>
      <c r="K22" s="24"/>
      <c r="L22" s="62"/>
      <c r="M22" s="24"/>
      <c r="N22" s="62"/>
      <c r="O22" s="24"/>
      <c r="P22" s="63"/>
      <c r="Q22" s="24"/>
      <c r="R22" s="62"/>
      <c r="S22" s="24"/>
      <c r="T22" s="63"/>
      <c r="U22" s="24"/>
      <c r="V22" s="62"/>
      <c r="W22" s="24"/>
      <c r="X22" s="62"/>
      <c r="Y22" s="24"/>
      <c r="Z22" s="62"/>
      <c r="AA22" s="24"/>
      <c r="AB22" s="62"/>
      <c r="AC22" s="24"/>
      <c r="AD22" s="64"/>
      <c r="AE22" s="62"/>
      <c r="AF22" s="65">
        <v>0</v>
      </c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6" t="str">
        <f t="shared" si="14"/>
        <v/>
      </c>
      <c r="AM22" s="30"/>
      <c r="AN22" s="30"/>
      <c r="AO22" s="30"/>
      <c r="AP22" s="30"/>
      <c r="AQ22" s="30"/>
      <c r="AR22" s="30"/>
      <c r="AS22" s="30"/>
      <c r="AT22" s="30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4"/>
      <c r="BU22" s="4"/>
      <c r="BV22" s="4"/>
      <c r="BW22" s="4"/>
      <c r="CA22" s="31" t="str">
        <f t="shared" si="13"/>
        <v/>
      </c>
      <c r="CB22" s="31" t="str">
        <f t="shared" si="15"/>
        <v/>
      </c>
      <c r="CC22" s="31" t="str">
        <f t="shared" si="16"/>
        <v/>
      </c>
      <c r="CD22" s="31" t="str">
        <f t="shared" si="17"/>
        <v/>
      </c>
      <c r="CE22" s="31" t="str">
        <f t="shared" si="18"/>
        <v/>
      </c>
      <c r="CF22" s="31" t="str">
        <f t="shared" si="19"/>
        <v/>
      </c>
      <c r="CG22" s="32">
        <f t="shared" si="20"/>
        <v>0</v>
      </c>
      <c r="CH22" s="32">
        <f t="shared" si="21"/>
        <v>0</v>
      </c>
      <c r="CI22" s="32">
        <f t="shared" si="22"/>
        <v>0</v>
      </c>
      <c r="CJ22" s="32">
        <f t="shared" si="23"/>
        <v>0</v>
      </c>
      <c r="CK22" s="32">
        <f t="shared" si="24"/>
        <v>0</v>
      </c>
      <c r="CL22" s="32">
        <f t="shared" si="25"/>
        <v>0</v>
      </c>
      <c r="CZ22" s="4"/>
      <c r="DA22" s="4"/>
      <c r="DN22" s="2"/>
    </row>
    <row r="23" spans="1:118" ht="16.149999999999999" customHeight="1" x14ac:dyDescent="0.2">
      <c r="A23" s="882" t="s">
        <v>38</v>
      </c>
      <c r="B23" s="883"/>
      <c r="C23" s="884"/>
      <c r="D23" s="83">
        <f t="shared" si="12"/>
        <v>8</v>
      </c>
      <c r="E23" s="84">
        <f>SUM(G23+I23+K23+M23+O23+Q23+S23+U23+W23+Y23+AA23+AC23)</f>
        <v>6</v>
      </c>
      <c r="F23" s="85">
        <f t="shared" si="27"/>
        <v>2</v>
      </c>
      <c r="G23" s="33">
        <v>0</v>
      </c>
      <c r="H23" s="34">
        <v>0</v>
      </c>
      <c r="I23" s="33">
        <v>0</v>
      </c>
      <c r="J23" s="86">
        <v>0</v>
      </c>
      <c r="K23" s="33">
        <v>0</v>
      </c>
      <c r="L23" s="34">
        <v>0</v>
      </c>
      <c r="M23" s="33">
        <v>0</v>
      </c>
      <c r="N23" s="34">
        <v>0</v>
      </c>
      <c r="O23" s="33">
        <v>2</v>
      </c>
      <c r="P23" s="86">
        <v>0</v>
      </c>
      <c r="Q23" s="33">
        <v>0</v>
      </c>
      <c r="R23" s="34">
        <v>0</v>
      </c>
      <c r="S23" s="33">
        <v>0</v>
      </c>
      <c r="T23" s="86">
        <v>0</v>
      </c>
      <c r="U23" s="33">
        <v>0</v>
      </c>
      <c r="V23" s="34">
        <v>2</v>
      </c>
      <c r="W23" s="33">
        <v>4</v>
      </c>
      <c r="X23" s="34">
        <v>0</v>
      </c>
      <c r="Y23" s="33">
        <v>0</v>
      </c>
      <c r="Z23" s="34">
        <v>0</v>
      </c>
      <c r="AA23" s="33">
        <v>0</v>
      </c>
      <c r="AB23" s="34">
        <v>0</v>
      </c>
      <c r="AC23" s="33">
        <v>0</v>
      </c>
      <c r="AD23" s="87">
        <v>0</v>
      </c>
      <c r="AE23" s="34">
        <v>0</v>
      </c>
      <c r="AF23" s="88">
        <v>8</v>
      </c>
      <c r="AG23" s="88">
        <v>0</v>
      </c>
      <c r="AH23" s="88">
        <v>0</v>
      </c>
      <c r="AI23" s="88">
        <v>0</v>
      </c>
      <c r="AJ23" s="88">
        <v>0</v>
      </c>
      <c r="AK23" s="88">
        <v>0</v>
      </c>
      <c r="AL23" s="66" t="str">
        <f t="shared" si="14"/>
        <v/>
      </c>
      <c r="AM23" s="30"/>
      <c r="AN23" s="30"/>
      <c r="AO23" s="30"/>
      <c r="AP23" s="30"/>
      <c r="AQ23" s="30"/>
      <c r="AR23" s="30"/>
      <c r="AS23" s="30"/>
      <c r="AT23" s="30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4"/>
      <c r="BU23" s="4"/>
      <c r="BV23" s="4"/>
      <c r="BW23" s="4"/>
      <c r="CA23" s="31" t="str">
        <f t="shared" si="13"/>
        <v/>
      </c>
      <c r="CB23" s="31" t="str">
        <f t="shared" si="15"/>
        <v/>
      </c>
      <c r="CC23" s="31" t="str">
        <f t="shared" si="16"/>
        <v/>
      </c>
      <c r="CD23" s="31" t="str">
        <f t="shared" si="17"/>
        <v/>
      </c>
      <c r="CE23" s="31" t="str">
        <f t="shared" si="18"/>
        <v/>
      </c>
      <c r="CF23" s="31" t="str">
        <f t="shared" si="19"/>
        <v/>
      </c>
      <c r="CG23" s="32">
        <f t="shared" si="20"/>
        <v>0</v>
      </c>
      <c r="CH23" s="32">
        <f t="shared" si="21"/>
        <v>0</v>
      </c>
      <c r="CI23" s="32">
        <f t="shared" si="22"/>
        <v>0</v>
      </c>
      <c r="CJ23" s="32">
        <f t="shared" si="23"/>
        <v>0</v>
      </c>
      <c r="CK23" s="32">
        <f t="shared" si="24"/>
        <v>0</v>
      </c>
      <c r="CL23" s="32">
        <f t="shared" si="25"/>
        <v>0</v>
      </c>
      <c r="CZ23" s="4"/>
      <c r="DA23" s="4"/>
      <c r="DN23" s="2"/>
    </row>
    <row r="24" spans="1:118" ht="16.149999999999999" customHeight="1" x14ac:dyDescent="0.2">
      <c r="A24" s="882" t="s">
        <v>39</v>
      </c>
      <c r="B24" s="883"/>
      <c r="C24" s="884"/>
      <c r="D24" s="83">
        <f t="shared" si="12"/>
        <v>3</v>
      </c>
      <c r="E24" s="84">
        <f t="shared" si="26"/>
        <v>1</v>
      </c>
      <c r="F24" s="85">
        <f t="shared" si="27"/>
        <v>2</v>
      </c>
      <c r="G24" s="33">
        <v>0</v>
      </c>
      <c r="H24" s="34">
        <v>0</v>
      </c>
      <c r="I24" s="33">
        <v>0</v>
      </c>
      <c r="J24" s="86">
        <v>0</v>
      </c>
      <c r="K24" s="33">
        <v>0</v>
      </c>
      <c r="L24" s="34">
        <v>0</v>
      </c>
      <c r="M24" s="33">
        <v>0</v>
      </c>
      <c r="N24" s="34">
        <v>0</v>
      </c>
      <c r="O24" s="33">
        <v>0</v>
      </c>
      <c r="P24" s="86">
        <v>0</v>
      </c>
      <c r="Q24" s="33">
        <v>0</v>
      </c>
      <c r="R24" s="34">
        <v>0</v>
      </c>
      <c r="S24" s="33">
        <v>0</v>
      </c>
      <c r="T24" s="86">
        <v>0</v>
      </c>
      <c r="U24" s="33">
        <v>0</v>
      </c>
      <c r="V24" s="34">
        <v>0</v>
      </c>
      <c r="W24" s="33">
        <v>0</v>
      </c>
      <c r="X24" s="34">
        <v>0</v>
      </c>
      <c r="Y24" s="33">
        <v>1</v>
      </c>
      <c r="Z24" s="34">
        <v>1</v>
      </c>
      <c r="AA24" s="33">
        <v>0</v>
      </c>
      <c r="AB24" s="34">
        <v>0</v>
      </c>
      <c r="AC24" s="33">
        <v>0</v>
      </c>
      <c r="AD24" s="87">
        <v>1</v>
      </c>
      <c r="AE24" s="34">
        <v>0</v>
      </c>
      <c r="AF24" s="88">
        <v>3</v>
      </c>
      <c r="AG24" s="88">
        <v>0</v>
      </c>
      <c r="AH24" s="88">
        <v>0</v>
      </c>
      <c r="AI24" s="88">
        <v>0</v>
      </c>
      <c r="AJ24" s="88">
        <v>0</v>
      </c>
      <c r="AK24" s="88">
        <v>0</v>
      </c>
      <c r="AL24" s="66" t="str">
        <f t="shared" si="14"/>
        <v/>
      </c>
      <c r="AM24" s="30"/>
      <c r="AN24" s="30"/>
      <c r="AO24" s="30"/>
      <c r="AP24" s="30"/>
      <c r="AQ24" s="30"/>
      <c r="AR24" s="30"/>
      <c r="AS24" s="30"/>
      <c r="AT24" s="30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4"/>
      <c r="BU24" s="4"/>
      <c r="BV24" s="4"/>
      <c r="BW24" s="4"/>
      <c r="CA24" s="31" t="str">
        <f t="shared" si="13"/>
        <v/>
      </c>
      <c r="CB24" s="31" t="str">
        <f t="shared" si="15"/>
        <v/>
      </c>
      <c r="CC24" s="31" t="str">
        <f t="shared" si="16"/>
        <v/>
      </c>
      <c r="CD24" s="31" t="str">
        <f t="shared" si="17"/>
        <v/>
      </c>
      <c r="CE24" s="31" t="str">
        <f t="shared" si="18"/>
        <v/>
      </c>
      <c r="CF24" s="31" t="str">
        <f t="shared" si="19"/>
        <v/>
      </c>
      <c r="CG24" s="32">
        <f t="shared" si="20"/>
        <v>0</v>
      </c>
      <c r="CH24" s="32">
        <f t="shared" si="21"/>
        <v>0</v>
      </c>
      <c r="CI24" s="32">
        <f t="shared" si="22"/>
        <v>0</v>
      </c>
      <c r="CJ24" s="32">
        <f t="shared" si="23"/>
        <v>0</v>
      </c>
      <c r="CK24" s="32">
        <f t="shared" si="24"/>
        <v>0</v>
      </c>
      <c r="CL24" s="32">
        <f t="shared" si="25"/>
        <v>0</v>
      </c>
      <c r="CZ24" s="4"/>
      <c r="DA24" s="4"/>
      <c r="DN24" s="2"/>
    </row>
    <row r="25" spans="1:118" ht="16.149999999999999" customHeight="1" x14ac:dyDescent="0.2">
      <c r="A25" s="882" t="s">
        <v>40</v>
      </c>
      <c r="B25" s="883"/>
      <c r="C25" s="884"/>
      <c r="D25" s="83">
        <f t="shared" si="12"/>
        <v>12</v>
      </c>
      <c r="E25" s="84">
        <f t="shared" si="26"/>
        <v>2</v>
      </c>
      <c r="F25" s="85">
        <f t="shared" si="27"/>
        <v>10</v>
      </c>
      <c r="G25" s="33">
        <v>0</v>
      </c>
      <c r="H25" s="34">
        <v>0</v>
      </c>
      <c r="I25" s="33">
        <v>0</v>
      </c>
      <c r="J25" s="86">
        <v>0</v>
      </c>
      <c r="K25" s="33">
        <v>0</v>
      </c>
      <c r="L25" s="34">
        <v>0</v>
      </c>
      <c r="M25" s="33">
        <v>0</v>
      </c>
      <c r="N25" s="34">
        <v>0</v>
      </c>
      <c r="O25" s="33">
        <v>0</v>
      </c>
      <c r="P25" s="86">
        <v>0</v>
      </c>
      <c r="Q25" s="33">
        <v>0</v>
      </c>
      <c r="R25" s="34">
        <v>0</v>
      </c>
      <c r="S25" s="33">
        <v>0</v>
      </c>
      <c r="T25" s="86">
        <v>0</v>
      </c>
      <c r="U25" s="33">
        <v>0</v>
      </c>
      <c r="V25" s="34">
        <v>0</v>
      </c>
      <c r="W25" s="33">
        <v>0</v>
      </c>
      <c r="X25" s="34">
        <v>2</v>
      </c>
      <c r="Y25" s="33">
        <v>0</v>
      </c>
      <c r="Z25" s="34">
        <v>0</v>
      </c>
      <c r="AA25" s="33">
        <v>2</v>
      </c>
      <c r="AB25" s="34">
        <v>8</v>
      </c>
      <c r="AC25" s="33">
        <v>0</v>
      </c>
      <c r="AD25" s="87">
        <v>0</v>
      </c>
      <c r="AE25" s="34">
        <v>0</v>
      </c>
      <c r="AF25" s="88">
        <v>12</v>
      </c>
      <c r="AG25" s="88">
        <v>0</v>
      </c>
      <c r="AH25" s="88">
        <v>0</v>
      </c>
      <c r="AI25" s="88">
        <v>0</v>
      </c>
      <c r="AJ25" s="88">
        <v>0</v>
      </c>
      <c r="AK25" s="88">
        <v>0</v>
      </c>
      <c r="AL25" s="66" t="str">
        <f t="shared" si="14"/>
        <v/>
      </c>
      <c r="AM25" s="30"/>
      <c r="AN25" s="30"/>
      <c r="AO25" s="30"/>
      <c r="AP25" s="30"/>
      <c r="AQ25" s="30"/>
      <c r="AR25" s="30"/>
      <c r="AS25" s="30"/>
      <c r="AT25" s="30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4"/>
      <c r="BU25" s="4"/>
      <c r="BV25" s="4"/>
      <c r="BW25" s="4"/>
      <c r="CA25" s="31" t="str">
        <f t="shared" si="13"/>
        <v/>
      </c>
      <c r="CB25" s="31" t="str">
        <f t="shared" si="15"/>
        <v/>
      </c>
      <c r="CC25" s="31" t="str">
        <f t="shared" si="16"/>
        <v/>
      </c>
      <c r="CD25" s="31" t="str">
        <f t="shared" si="17"/>
        <v/>
      </c>
      <c r="CE25" s="31" t="str">
        <f t="shared" si="18"/>
        <v/>
      </c>
      <c r="CF25" s="31" t="str">
        <f t="shared" si="19"/>
        <v/>
      </c>
      <c r="CG25" s="32">
        <f t="shared" si="20"/>
        <v>0</v>
      </c>
      <c r="CH25" s="32">
        <f t="shared" si="21"/>
        <v>0</v>
      </c>
      <c r="CI25" s="32">
        <f t="shared" si="22"/>
        <v>0</v>
      </c>
      <c r="CJ25" s="32">
        <f t="shared" si="23"/>
        <v>0</v>
      </c>
      <c r="CK25" s="32">
        <f t="shared" si="24"/>
        <v>0</v>
      </c>
      <c r="CL25" s="32">
        <f t="shared" si="25"/>
        <v>0</v>
      </c>
      <c r="CZ25" s="4"/>
      <c r="DA25" s="4"/>
      <c r="DN25" s="2"/>
    </row>
    <row r="26" spans="1:118" ht="16.149999999999999" customHeight="1" x14ac:dyDescent="0.2">
      <c r="A26" s="882" t="s">
        <v>41</v>
      </c>
      <c r="B26" s="883"/>
      <c r="C26" s="884"/>
      <c r="D26" s="83">
        <f t="shared" si="12"/>
        <v>0</v>
      </c>
      <c r="E26" s="84">
        <f t="shared" si="26"/>
        <v>0</v>
      </c>
      <c r="F26" s="85">
        <f t="shared" si="27"/>
        <v>0</v>
      </c>
      <c r="G26" s="33">
        <v>0</v>
      </c>
      <c r="H26" s="34">
        <v>0</v>
      </c>
      <c r="I26" s="33">
        <v>0</v>
      </c>
      <c r="J26" s="86">
        <v>0</v>
      </c>
      <c r="K26" s="33">
        <v>0</v>
      </c>
      <c r="L26" s="34">
        <v>0</v>
      </c>
      <c r="M26" s="33">
        <v>0</v>
      </c>
      <c r="N26" s="34">
        <v>0</v>
      </c>
      <c r="O26" s="33">
        <v>0</v>
      </c>
      <c r="P26" s="86">
        <v>0</v>
      </c>
      <c r="Q26" s="33">
        <v>0</v>
      </c>
      <c r="R26" s="34">
        <v>0</v>
      </c>
      <c r="S26" s="33">
        <v>0</v>
      </c>
      <c r="T26" s="86">
        <v>0</v>
      </c>
      <c r="U26" s="33">
        <v>0</v>
      </c>
      <c r="V26" s="34">
        <v>0</v>
      </c>
      <c r="W26" s="33">
        <v>0</v>
      </c>
      <c r="X26" s="34">
        <v>0</v>
      </c>
      <c r="Y26" s="33">
        <v>0</v>
      </c>
      <c r="Z26" s="34">
        <v>0</v>
      </c>
      <c r="AA26" s="33">
        <v>0</v>
      </c>
      <c r="AB26" s="34">
        <v>0</v>
      </c>
      <c r="AC26" s="33">
        <v>0</v>
      </c>
      <c r="AD26" s="87">
        <v>0</v>
      </c>
      <c r="AE26" s="34">
        <v>0</v>
      </c>
      <c r="AF26" s="88">
        <v>0</v>
      </c>
      <c r="AG26" s="88">
        <v>0</v>
      </c>
      <c r="AH26" s="88">
        <v>0</v>
      </c>
      <c r="AI26" s="88">
        <v>0</v>
      </c>
      <c r="AJ26" s="88">
        <v>0</v>
      </c>
      <c r="AK26" s="88">
        <v>0</v>
      </c>
      <c r="AL26" s="66" t="str">
        <f t="shared" si="14"/>
        <v/>
      </c>
      <c r="AM26" s="30"/>
      <c r="AN26" s="30"/>
      <c r="AO26" s="30"/>
      <c r="AP26" s="30"/>
      <c r="AQ26" s="30"/>
      <c r="AR26" s="30"/>
      <c r="AS26" s="30"/>
      <c r="AT26" s="30"/>
      <c r="AU26" s="8"/>
      <c r="AV26" s="8"/>
      <c r="AW26" s="8"/>
      <c r="AX26" s="8"/>
      <c r="BT26" s="3"/>
      <c r="BU26" s="3"/>
      <c r="BV26" s="3"/>
      <c r="BW26" s="4"/>
      <c r="CA26" s="31" t="str">
        <f t="shared" si="13"/>
        <v/>
      </c>
      <c r="CB26" s="31" t="str">
        <f t="shared" si="15"/>
        <v/>
      </c>
      <c r="CC26" s="31" t="str">
        <f t="shared" si="16"/>
        <v/>
      </c>
      <c r="CD26" s="31" t="str">
        <f t="shared" si="17"/>
        <v/>
      </c>
      <c r="CE26" s="31" t="str">
        <f t="shared" si="18"/>
        <v/>
      </c>
      <c r="CF26" s="31" t="str">
        <f t="shared" si="19"/>
        <v/>
      </c>
      <c r="CG26" s="32">
        <f t="shared" si="20"/>
        <v>0</v>
      </c>
      <c r="CH26" s="32">
        <f t="shared" si="21"/>
        <v>0</v>
      </c>
      <c r="CI26" s="32">
        <f t="shared" si="22"/>
        <v>0</v>
      </c>
      <c r="CJ26" s="32">
        <f t="shared" si="23"/>
        <v>0</v>
      </c>
      <c r="CK26" s="32">
        <f t="shared" si="24"/>
        <v>0</v>
      </c>
      <c r="CL26" s="32">
        <f t="shared" si="25"/>
        <v>0</v>
      </c>
      <c r="CZ26" s="3"/>
      <c r="DN26" s="2"/>
    </row>
    <row r="27" spans="1:118" ht="16.149999999999999" customHeight="1" x14ac:dyDescent="0.2">
      <c r="A27" s="1007" t="s">
        <v>42</v>
      </c>
      <c r="B27" s="1008"/>
      <c r="C27" s="1009"/>
      <c r="D27" s="83">
        <f t="shared" si="12"/>
        <v>2</v>
      </c>
      <c r="E27" s="84">
        <f t="shared" si="26"/>
        <v>1</v>
      </c>
      <c r="F27" s="85">
        <f t="shared" si="27"/>
        <v>1</v>
      </c>
      <c r="G27" s="33">
        <v>0</v>
      </c>
      <c r="H27" s="34">
        <v>0</v>
      </c>
      <c r="I27" s="33">
        <v>0</v>
      </c>
      <c r="J27" s="86">
        <v>0</v>
      </c>
      <c r="K27" s="33">
        <v>0</v>
      </c>
      <c r="L27" s="34">
        <v>0</v>
      </c>
      <c r="M27" s="33">
        <v>0</v>
      </c>
      <c r="N27" s="34">
        <v>0</v>
      </c>
      <c r="O27" s="33">
        <v>0</v>
      </c>
      <c r="P27" s="86">
        <v>0</v>
      </c>
      <c r="Q27" s="33">
        <v>0</v>
      </c>
      <c r="R27" s="34">
        <v>0</v>
      </c>
      <c r="S27" s="33">
        <v>0</v>
      </c>
      <c r="T27" s="86">
        <v>0</v>
      </c>
      <c r="U27" s="33">
        <v>0</v>
      </c>
      <c r="V27" s="34">
        <v>0</v>
      </c>
      <c r="W27" s="33">
        <v>0</v>
      </c>
      <c r="X27" s="34">
        <v>0</v>
      </c>
      <c r="Y27" s="33">
        <v>0</v>
      </c>
      <c r="Z27" s="34">
        <v>0</v>
      </c>
      <c r="AA27" s="33">
        <v>1</v>
      </c>
      <c r="AB27" s="34">
        <v>1</v>
      </c>
      <c r="AC27" s="33">
        <v>0</v>
      </c>
      <c r="AD27" s="87">
        <v>0</v>
      </c>
      <c r="AE27" s="34">
        <v>0</v>
      </c>
      <c r="AF27" s="88">
        <v>2</v>
      </c>
      <c r="AG27" s="88">
        <v>0</v>
      </c>
      <c r="AH27" s="88">
        <v>0</v>
      </c>
      <c r="AI27" s="88">
        <v>0</v>
      </c>
      <c r="AJ27" s="88">
        <v>0</v>
      </c>
      <c r="AK27" s="88">
        <v>0</v>
      </c>
      <c r="AL27" s="66" t="str">
        <f t="shared" si="14"/>
        <v/>
      </c>
      <c r="AM27" s="30"/>
      <c r="AN27" s="30"/>
      <c r="AO27" s="30"/>
      <c r="AP27" s="30"/>
      <c r="AQ27" s="30"/>
      <c r="AR27" s="30"/>
      <c r="AS27" s="30"/>
      <c r="AT27" s="30"/>
      <c r="AU27" s="8"/>
      <c r="AV27" s="8"/>
      <c r="AW27" s="8"/>
      <c r="AX27" s="8"/>
      <c r="BT27" s="3"/>
      <c r="BU27" s="3"/>
      <c r="BV27" s="3"/>
      <c r="BW27" s="4"/>
      <c r="CA27" s="31" t="str">
        <f t="shared" si="13"/>
        <v/>
      </c>
      <c r="CB27" s="31" t="str">
        <f t="shared" si="15"/>
        <v/>
      </c>
      <c r="CC27" s="31" t="str">
        <f t="shared" si="16"/>
        <v/>
      </c>
      <c r="CD27" s="31" t="str">
        <f t="shared" si="17"/>
        <v/>
      </c>
      <c r="CE27" s="31" t="str">
        <f t="shared" si="18"/>
        <v/>
      </c>
      <c r="CF27" s="31" t="str">
        <f t="shared" si="19"/>
        <v/>
      </c>
      <c r="CG27" s="32">
        <f t="shared" si="20"/>
        <v>0</v>
      </c>
      <c r="CH27" s="32">
        <f t="shared" si="21"/>
        <v>0</v>
      </c>
      <c r="CI27" s="32">
        <f t="shared" si="22"/>
        <v>0</v>
      </c>
      <c r="CJ27" s="32">
        <f t="shared" si="23"/>
        <v>0</v>
      </c>
      <c r="CK27" s="32">
        <f t="shared" si="24"/>
        <v>0</v>
      </c>
      <c r="CL27" s="32">
        <f t="shared" si="25"/>
        <v>0</v>
      </c>
      <c r="CZ27" s="3"/>
      <c r="DN27" s="2"/>
    </row>
    <row r="28" spans="1:118" ht="16.149999999999999" customHeight="1" x14ac:dyDescent="0.2">
      <c r="A28" s="879" t="s">
        <v>43</v>
      </c>
      <c r="B28" s="880"/>
      <c r="C28" s="881"/>
      <c r="D28" s="89">
        <f t="shared" si="12"/>
        <v>6</v>
      </c>
      <c r="E28" s="90">
        <f t="shared" si="26"/>
        <v>3</v>
      </c>
      <c r="F28" s="91">
        <f t="shared" si="27"/>
        <v>3</v>
      </c>
      <c r="G28" s="24">
        <v>0</v>
      </c>
      <c r="H28" s="62">
        <v>0</v>
      </c>
      <c r="I28" s="24">
        <v>0</v>
      </c>
      <c r="J28" s="63">
        <v>0</v>
      </c>
      <c r="K28" s="24">
        <v>0</v>
      </c>
      <c r="L28" s="62">
        <v>0</v>
      </c>
      <c r="M28" s="24">
        <v>0</v>
      </c>
      <c r="N28" s="62">
        <v>0</v>
      </c>
      <c r="O28" s="24">
        <v>0</v>
      </c>
      <c r="P28" s="63">
        <v>0</v>
      </c>
      <c r="Q28" s="24">
        <v>0</v>
      </c>
      <c r="R28" s="62">
        <v>0</v>
      </c>
      <c r="S28" s="24">
        <v>0</v>
      </c>
      <c r="T28" s="63">
        <v>0</v>
      </c>
      <c r="U28" s="24">
        <v>0</v>
      </c>
      <c r="V28" s="62">
        <v>0</v>
      </c>
      <c r="W28" s="24">
        <v>0</v>
      </c>
      <c r="X28" s="62">
        <v>0</v>
      </c>
      <c r="Y28" s="24">
        <v>1</v>
      </c>
      <c r="Z28" s="62">
        <v>0</v>
      </c>
      <c r="AA28" s="24">
        <v>1</v>
      </c>
      <c r="AB28" s="62">
        <v>1</v>
      </c>
      <c r="AC28" s="24">
        <v>1</v>
      </c>
      <c r="AD28" s="64">
        <v>2</v>
      </c>
      <c r="AE28" s="62">
        <v>0</v>
      </c>
      <c r="AF28" s="65">
        <v>6</v>
      </c>
      <c r="AG28" s="92">
        <v>0</v>
      </c>
      <c r="AH28" s="92">
        <v>0</v>
      </c>
      <c r="AI28" s="92">
        <v>0</v>
      </c>
      <c r="AJ28" s="92">
        <v>0</v>
      </c>
      <c r="AK28" s="92">
        <v>0</v>
      </c>
      <c r="AL28" s="66" t="str">
        <f t="shared" si="14"/>
        <v/>
      </c>
      <c r="AM28" s="30"/>
      <c r="AN28" s="30"/>
      <c r="AO28" s="30"/>
      <c r="AP28" s="30"/>
      <c r="AQ28" s="30"/>
      <c r="AR28" s="30"/>
      <c r="AS28" s="30"/>
      <c r="AT28" s="30"/>
      <c r="AU28" s="8"/>
      <c r="AV28" s="8"/>
      <c r="AW28" s="8"/>
      <c r="AX28" s="8"/>
      <c r="BT28" s="3"/>
      <c r="BU28" s="3"/>
      <c r="BV28" s="3"/>
      <c r="BW28" s="4"/>
      <c r="CA28" s="31" t="str">
        <f t="shared" si="13"/>
        <v/>
      </c>
      <c r="CB28" s="31" t="str">
        <f t="shared" si="15"/>
        <v/>
      </c>
      <c r="CC28" s="31" t="str">
        <f t="shared" si="16"/>
        <v/>
      </c>
      <c r="CD28" s="31" t="str">
        <f t="shared" si="17"/>
        <v/>
      </c>
      <c r="CE28" s="31" t="str">
        <f t="shared" si="18"/>
        <v/>
      </c>
      <c r="CF28" s="31" t="str">
        <f t="shared" si="19"/>
        <v/>
      </c>
      <c r="CG28" s="32">
        <f t="shared" si="20"/>
        <v>0</v>
      </c>
      <c r="CH28" s="32">
        <f t="shared" si="21"/>
        <v>0</v>
      </c>
      <c r="CI28" s="32">
        <f t="shared" si="22"/>
        <v>0</v>
      </c>
      <c r="CJ28" s="32">
        <f t="shared" si="23"/>
        <v>0</v>
      </c>
      <c r="CK28" s="32">
        <f t="shared" si="24"/>
        <v>0</v>
      </c>
      <c r="CL28" s="32">
        <f t="shared" si="25"/>
        <v>0</v>
      </c>
      <c r="CZ28" s="3"/>
      <c r="DN28" s="2"/>
    </row>
    <row r="29" spans="1:118" ht="16.149999999999999" customHeight="1" x14ac:dyDescent="0.2">
      <c r="A29" s="882" t="s">
        <v>44</v>
      </c>
      <c r="B29" s="883"/>
      <c r="C29" s="884"/>
      <c r="D29" s="93">
        <f t="shared" si="12"/>
        <v>0</v>
      </c>
      <c r="E29" s="94">
        <f t="shared" si="26"/>
        <v>0</v>
      </c>
      <c r="F29" s="95">
        <f t="shared" si="27"/>
        <v>0</v>
      </c>
      <c r="G29" s="22"/>
      <c r="H29" s="23"/>
      <c r="I29" s="22"/>
      <c r="J29" s="96"/>
      <c r="K29" s="22"/>
      <c r="L29" s="23"/>
      <c r="M29" s="22"/>
      <c r="N29" s="23"/>
      <c r="O29" s="22"/>
      <c r="P29" s="96"/>
      <c r="Q29" s="22"/>
      <c r="R29" s="23"/>
      <c r="S29" s="22"/>
      <c r="T29" s="96"/>
      <c r="U29" s="22"/>
      <c r="V29" s="23"/>
      <c r="W29" s="22"/>
      <c r="X29" s="23"/>
      <c r="Y29" s="22"/>
      <c r="Z29" s="23"/>
      <c r="AA29" s="22"/>
      <c r="AB29" s="23"/>
      <c r="AC29" s="22"/>
      <c r="AD29" s="73"/>
      <c r="AE29" s="23"/>
      <c r="AF29" s="74"/>
      <c r="AG29" s="74">
        <v>0</v>
      </c>
      <c r="AH29" s="74">
        <v>0</v>
      </c>
      <c r="AI29" s="74">
        <v>0</v>
      </c>
      <c r="AJ29" s="74">
        <v>0</v>
      </c>
      <c r="AK29" s="74">
        <v>0</v>
      </c>
      <c r="AL29" s="66" t="str">
        <f t="shared" si="14"/>
        <v/>
      </c>
      <c r="AM29" s="30"/>
      <c r="AN29" s="30"/>
      <c r="AO29" s="30"/>
      <c r="AP29" s="30"/>
      <c r="AQ29" s="30"/>
      <c r="AR29" s="30"/>
      <c r="AS29" s="30"/>
      <c r="AT29" s="30"/>
      <c r="AU29" s="8"/>
      <c r="AV29" s="8"/>
      <c r="AW29" s="8"/>
      <c r="AX29" s="8"/>
      <c r="BT29" s="3"/>
      <c r="BU29" s="3"/>
      <c r="BV29" s="3"/>
      <c r="BW29" s="4"/>
      <c r="CA29" s="31" t="str">
        <f t="shared" si="13"/>
        <v/>
      </c>
      <c r="CB29" s="31" t="str">
        <f t="shared" si="15"/>
        <v/>
      </c>
      <c r="CC29" s="31" t="str">
        <f t="shared" si="16"/>
        <v/>
      </c>
      <c r="CD29" s="31" t="str">
        <f t="shared" si="17"/>
        <v/>
      </c>
      <c r="CE29" s="31" t="str">
        <f t="shared" si="18"/>
        <v/>
      </c>
      <c r="CF29" s="31" t="str">
        <f t="shared" si="19"/>
        <v/>
      </c>
      <c r="CG29" s="32">
        <f t="shared" si="20"/>
        <v>0</v>
      </c>
      <c r="CH29" s="32">
        <f t="shared" si="21"/>
        <v>0</v>
      </c>
      <c r="CI29" s="32">
        <f t="shared" si="22"/>
        <v>0</v>
      </c>
      <c r="CJ29" s="32">
        <f t="shared" si="23"/>
        <v>0</v>
      </c>
      <c r="CK29" s="32">
        <f t="shared" si="24"/>
        <v>0</v>
      </c>
      <c r="CL29" s="32">
        <f t="shared" si="25"/>
        <v>0</v>
      </c>
      <c r="CZ29" s="3"/>
      <c r="DN29" s="2"/>
    </row>
    <row r="30" spans="1:118" ht="16.149999999999999" customHeight="1" x14ac:dyDescent="0.2">
      <c r="A30" s="882" t="s">
        <v>45</v>
      </c>
      <c r="B30" s="883"/>
      <c r="C30" s="884"/>
      <c r="D30" s="83">
        <f t="shared" ref="D30:D37" si="28">SUM(E30+F30)</f>
        <v>0</v>
      </c>
      <c r="E30" s="84">
        <f t="shared" ref="E30:F33" si="29">SUM(G30+I30+K30+M30+O30+Q30+S30+U30+W30+Y30+AA30+AC30)</f>
        <v>0</v>
      </c>
      <c r="F30" s="85">
        <f t="shared" si="29"/>
        <v>0</v>
      </c>
      <c r="G30" s="33"/>
      <c r="H30" s="34"/>
      <c r="I30" s="33"/>
      <c r="J30" s="86"/>
      <c r="K30" s="33"/>
      <c r="L30" s="34"/>
      <c r="M30" s="33"/>
      <c r="N30" s="34"/>
      <c r="O30" s="33"/>
      <c r="P30" s="86"/>
      <c r="Q30" s="33"/>
      <c r="R30" s="34"/>
      <c r="S30" s="33"/>
      <c r="T30" s="86"/>
      <c r="U30" s="33"/>
      <c r="V30" s="34"/>
      <c r="W30" s="33"/>
      <c r="X30" s="34"/>
      <c r="Y30" s="33"/>
      <c r="Z30" s="34"/>
      <c r="AA30" s="33"/>
      <c r="AB30" s="34"/>
      <c r="AC30" s="33"/>
      <c r="AD30" s="87"/>
      <c r="AE30" s="34"/>
      <c r="AF30" s="88"/>
      <c r="AG30" s="97">
        <v>0</v>
      </c>
      <c r="AH30" s="97">
        <v>0</v>
      </c>
      <c r="AI30" s="97">
        <v>0</v>
      </c>
      <c r="AJ30" s="97">
        <v>0</v>
      </c>
      <c r="AK30" s="97">
        <v>0</v>
      </c>
      <c r="AL30" s="66" t="str">
        <f t="shared" si="14"/>
        <v/>
      </c>
      <c r="AM30" s="30"/>
      <c r="AN30" s="30"/>
      <c r="AO30" s="30"/>
      <c r="AP30" s="30"/>
      <c r="AQ30" s="30"/>
      <c r="AR30" s="30"/>
      <c r="AS30" s="30"/>
      <c r="AT30" s="30"/>
      <c r="AU30" s="8"/>
      <c r="AV30" s="8"/>
      <c r="AW30" s="8"/>
      <c r="AX30" s="8"/>
      <c r="BT30" s="3"/>
      <c r="BU30" s="3"/>
      <c r="BV30" s="3"/>
      <c r="BW30" s="4"/>
      <c r="CA30" s="31" t="str">
        <f t="shared" si="13"/>
        <v/>
      </c>
      <c r="CB30" s="31" t="str">
        <f t="shared" si="15"/>
        <v/>
      </c>
      <c r="CC30" s="31" t="str">
        <f t="shared" si="16"/>
        <v/>
      </c>
      <c r="CD30" s="31" t="str">
        <f t="shared" si="17"/>
        <v/>
      </c>
      <c r="CE30" s="31" t="str">
        <f t="shared" si="18"/>
        <v/>
      </c>
      <c r="CF30" s="31" t="str">
        <f t="shared" si="19"/>
        <v/>
      </c>
      <c r="CG30" s="32">
        <f t="shared" si="20"/>
        <v>0</v>
      </c>
      <c r="CH30" s="32">
        <f t="shared" si="21"/>
        <v>0</v>
      </c>
      <c r="CI30" s="32">
        <f t="shared" si="22"/>
        <v>0</v>
      </c>
      <c r="CJ30" s="32">
        <f t="shared" si="23"/>
        <v>0</v>
      </c>
      <c r="CK30" s="32">
        <f t="shared" si="24"/>
        <v>0</v>
      </c>
      <c r="CL30" s="32">
        <f t="shared" si="25"/>
        <v>0</v>
      </c>
      <c r="CZ30" s="3"/>
      <c r="DN30" s="2"/>
    </row>
    <row r="31" spans="1:118" ht="16.149999999999999" customHeight="1" x14ac:dyDescent="0.2">
      <c r="A31" s="882" t="s">
        <v>46</v>
      </c>
      <c r="B31" s="883"/>
      <c r="C31" s="884"/>
      <c r="D31" s="83">
        <f t="shared" si="28"/>
        <v>0</v>
      </c>
      <c r="E31" s="84">
        <f t="shared" si="29"/>
        <v>0</v>
      </c>
      <c r="F31" s="85">
        <f t="shared" si="29"/>
        <v>0</v>
      </c>
      <c r="G31" s="33"/>
      <c r="H31" s="34"/>
      <c r="I31" s="33"/>
      <c r="J31" s="86"/>
      <c r="K31" s="33"/>
      <c r="L31" s="34"/>
      <c r="M31" s="33"/>
      <c r="N31" s="34"/>
      <c r="O31" s="33"/>
      <c r="P31" s="86"/>
      <c r="Q31" s="33"/>
      <c r="R31" s="34"/>
      <c r="S31" s="33"/>
      <c r="T31" s="86"/>
      <c r="U31" s="33"/>
      <c r="V31" s="34"/>
      <c r="W31" s="33"/>
      <c r="X31" s="34"/>
      <c r="Y31" s="33"/>
      <c r="Z31" s="34"/>
      <c r="AA31" s="33"/>
      <c r="AB31" s="34"/>
      <c r="AC31" s="33"/>
      <c r="AD31" s="87"/>
      <c r="AE31" s="34"/>
      <c r="AF31" s="88"/>
      <c r="AG31" s="97">
        <v>0</v>
      </c>
      <c r="AH31" s="97">
        <v>0</v>
      </c>
      <c r="AI31" s="97">
        <v>0</v>
      </c>
      <c r="AJ31" s="97">
        <v>0</v>
      </c>
      <c r="AK31" s="97">
        <v>0</v>
      </c>
      <c r="AL31" s="66" t="str">
        <f t="shared" si="14"/>
        <v/>
      </c>
      <c r="AM31" s="30"/>
      <c r="AN31" s="30"/>
      <c r="AO31" s="30"/>
      <c r="AP31" s="30"/>
      <c r="AQ31" s="30"/>
      <c r="AR31" s="30"/>
      <c r="AS31" s="30"/>
      <c r="AT31" s="30"/>
      <c r="AU31" s="8"/>
      <c r="AV31" s="8"/>
      <c r="AW31" s="8"/>
      <c r="AX31" s="8"/>
      <c r="BT31" s="3"/>
      <c r="BU31" s="3"/>
      <c r="BV31" s="3"/>
      <c r="BW31" s="4"/>
      <c r="CA31" s="31" t="str">
        <f t="shared" si="13"/>
        <v/>
      </c>
      <c r="CB31" s="31" t="str">
        <f t="shared" si="15"/>
        <v/>
      </c>
      <c r="CC31" s="31" t="str">
        <f t="shared" si="16"/>
        <v/>
      </c>
      <c r="CD31" s="31" t="str">
        <f t="shared" si="17"/>
        <v/>
      </c>
      <c r="CE31" s="31" t="str">
        <f t="shared" si="18"/>
        <v/>
      </c>
      <c r="CF31" s="31" t="str">
        <f t="shared" si="19"/>
        <v/>
      </c>
      <c r="CG31" s="32">
        <f t="shared" si="20"/>
        <v>0</v>
      </c>
      <c r="CH31" s="32">
        <f t="shared" si="21"/>
        <v>0</v>
      </c>
      <c r="CI31" s="32">
        <f t="shared" si="22"/>
        <v>0</v>
      </c>
      <c r="CJ31" s="32">
        <f t="shared" si="23"/>
        <v>0</v>
      </c>
      <c r="CK31" s="32">
        <f t="shared" si="24"/>
        <v>0</v>
      </c>
      <c r="CL31" s="32">
        <f t="shared" si="25"/>
        <v>0</v>
      </c>
      <c r="CZ31" s="3"/>
      <c r="DN31" s="2"/>
    </row>
    <row r="32" spans="1:118" ht="16.149999999999999" customHeight="1" x14ac:dyDescent="0.2">
      <c r="A32" s="882" t="s">
        <v>47</v>
      </c>
      <c r="B32" s="883"/>
      <c r="C32" s="884"/>
      <c r="D32" s="83">
        <f t="shared" si="28"/>
        <v>0</v>
      </c>
      <c r="E32" s="84">
        <f t="shared" si="29"/>
        <v>0</v>
      </c>
      <c r="F32" s="85">
        <f t="shared" si="29"/>
        <v>0</v>
      </c>
      <c r="G32" s="33"/>
      <c r="H32" s="34"/>
      <c r="I32" s="33"/>
      <c r="J32" s="86"/>
      <c r="K32" s="33"/>
      <c r="L32" s="34"/>
      <c r="M32" s="33"/>
      <c r="N32" s="34"/>
      <c r="O32" s="33"/>
      <c r="P32" s="86"/>
      <c r="Q32" s="33"/>
      <c r="R32" s="34"/>
      <c r="S32" s="33"/>
      <c r="T32" s="86"/>
      <c r="U32" s="33"/>
      <c r="V32" s="34"/>
      <c r="W32" s="33"/>
      <c r="X32" s="34"/>
      <c r="Y32" s="33"/>
      <c r="Z32" s="34"/>
      <c r="AA32" s="33"/>
      <c r="AB32" s="34"/>
      <c r="AC32" s="33"/>
      <c r="AD32" s="87"/>
      <c r="AE32" s="34"/>
      <c r="AF32" s="88"/>
      <c r="AG32" s="97">
        <v>0</v>
      </c>
      <c r="AH32" s="97">
        <v>0</v>
      </c>
      <c r="AI32" s="97">
        <v>0</v>
      </c>
      <c r="AJ32" s="97">
        <v>0</v>
      </c>
      <c r="AK32" s="97">
        <v>0</v>
      </c>
      <c r="AL32" s="66" t="str">
        <f t="shared" si="14"/>
        <v/>
      </c>
      <c r="AM32" s="30"/>
      <c r="AN32" s="30"/>
      <c r="AO32" s="30"/>
      <c r="AP32" s="30"/>
      <c r="AQ32" s="30"/>
      <c r="AR32" s="30"/>
      <c r="AS32" s="30"/>
      <c r="AT32" s="30"/>
      <c r="AU32" s="8"/>
      <c r="AV32" s="8"/>
      <c r="AW32" s="8"/>
      <c r="AX32" s="8"/>
      <c r="BT32" s="3"/>
      <c r="BU32" s="3"/>
      <c r="BV32" s="3"/>
      <c r="BW32" s="4"/>
      <c r="CA32" s="31" t="str">
        <f t="shared" si="13"/>
        <v/>
      </c>
      <c r="CB32" s="31" t="str">
        <f t="shared" si="15"/>
        <v/>
      </c>
      <c r="CC32" s="31" t="str">
        <f t="shared" si="16"/>
        <v/>
      </c>
      <c r="CD32" s="31" t="str">
        <f t="shared" si="17"/>
        <v/>
      </c>
      <c r="CE32" s="31" t="str">
        <f t="shared" si="18"/>
        <v/>
      </c>
      <c r="CF32" s="31" t="str">
        <f t="shared" si="19"/>
        <v/>
      </c>
      <c r="CG32" s="32">
        <f t="shared" si="20"/>
        <v>0</v>
      </c>
      <c r="CH32" s="32">
        <f t="shared" si="21"/>
        <v>0</v>
      </c>
      <c r="CI32" s="32">
        <f t="shared" si="22"/>
        <v>0</v>
      </c>
      <c r="CJ32" s="32">
        <f t="shared" si="23"/>
        <v>0</v>
      </c>
      <c r="CK32" s="32">
        <f t="shared" si="24"/>
        <v>0</v>
      </c>
      <c r="CL32" s="32">
        <f t="shared" si="25"/>
        <v>0</v>
      </c>
      <c r="CZ32" s="3"/>
      <c r="DN32" s="2"/>
    </row>
    <row r="33" spans="1:118" ht="16.149999999999999" customHeight="1" x14ac:dyDescent="0.2">
      <c r="A33" s="882" t="s">
        <v>48</v>
      </c>
      <c r="B33" s="883"/>
      <c r="C33" s="884"/>
      <c r="D33" s="83">
        <f t="shared" si="28"/>
        <v>0</v>
      </c>
      <c r="E33" s="84">
        <f t="shared" si="29"/>
        <v>0</v>
      </c>
      <c r="F33" s="85">
        <f t="shared" si="29"/>
        <v>0</v>
      </c>
      <c r="G33" s="33"/>
      <c r="H33" s="34"/>
      <c r="I33" s="33"/>
      <c r="J33" s="86"/>
      <c r="K33" s="33"/>
      <c r="L33" s="34"/>
      <c r="M33" s="33"/>
      <c r="N33" s="34"/>
      <c r="O33" s="33"/>
      <c r="P33" s="86"/>
      <c r="Q33" s="33"/>
      <c r="R33" s="34"/>
      <c r="S33" s="33"/>
      <c r="T33" s="86"/>
      <c r="U33" s="33"/>
      <c r="V33" s="34"/>
      <c r="W33" s="33"/>
      <c r="X33" s="34"/>
      <c r="Y33" s="33"/>
      <c r="Z33" s="34"/>
      <c r="AA33" s="33"/>
      <c r="AB33" s="34"/>
      <c r="AC33" s="33"/>
      <c r="AD33" s="87"/>
      <c r="AE33" s="34"/>
      <c r="AF33" s="88"/>
      <c r="AG33" s="97">
        <v>0</v>
      </c>
      <c r="AH33" s="97">
        <v>0</v>
      </c>
      <c r="AI33" s="97">
        <v>0</v>
      </c>
      <c r="AJ33" s="97">
        <v>0</v>
      </c>
      <c r="AK33" s="97">
        <v>0</v>
      </c>
      <c r="AL33" s="66" t="str">
        <f t="shared" si="14"/>
        <v/>
      </c>
      <c r="AM33" s="30"/>
      <c r="AN33" s="30"/>
      <c r="AO33" s="30"/>
      <c r="AP33" s="30"/>
      <c r="AQ33" s="30"/>
      <c r="AR33" s="30"/>
      <c r="AS33" s="30"/>
      <c r="AT33" s="30"/>
      <c r="AU33" s="8"/>
      <c r="AV33" s="8"/>
      <c r="AW33" s="8"/>
      <c r="AX33" s="8"/>
      <c r="BT33" s="3"/>
      <c r="BU33" s="3"/>
      <c r="BV33" s="3"/>
      <c r="BW33" s="4"/>
      <c r="CA33" s="31" t="str">
        <f t="shared" si="13"/>
        <v/>
      </c>
      <c r="CB33" s="31" t="str">
        <f t="shared" si="15"/>
        <v/>
      </c>
      <c r="CC33" s="31" t="str">
        <f t="shared" si="16"/>
        <v/>
      </c>
      <c r="CD33" s="31" t="str">
        <f t="shared" si="17"/>
        <v/>
      </c>
      <c r="CE33" s="31" t="str">
        <f t="shared" si="18"/>
        <v/>
      </c>
      <c r="CF33" s="31" t="str">
        <f t="shared" si="19"/>
        <v/>
      </c>
      <c r="CG33" s="32">
        <f t="shared" si="20"/>
        <v>0</v>
      </c>
      <c r="CH33" s="32">
        <f t="shared" si="21"/>
        <v>0</v>
      </c>
      <c r="CI33" s="32">
        <f t="shared" si="22"/>
        <v>0</v>
      </c>
      <c r="CJ33" s="32">
        <f t="shared" si="23"/>
        <v>0</v>
      </c>
      <c r="CK33" s="32">
        <f t="shared" si="24"/>
        <v>0</v>
      </c>
      <c r="CL33" s="32">
        <f t="shared" si="25"/>
        <v>0</v>
      </c>
      <c r="CZ33" s="3"/>
      <c r="DN33" s="2"/>
    </row>
    <row r="34" spans="1:118" ht="16.149999999999999" customHeight="1" x14ac:dyDescent="0.2">
      <c r="A34" s="882" t="s">
        <v>49</v>
      </c>
      <c r="B34" s="883"/>
      <c r="C34" s="884"/>
      <c r="D34" s="83">
        <f t="shared" si="28"/>
        <v>0</v>
      </c>
      <c r="E34" s="84">
        <f>SUM(Q34+S34+U34+W34+Y34+AA34+AC34)</f>
        <v>0</v>
      </c>
      <c r="F34" s="85">
        <f>SUM(R34+T34+V34+X34+Z34+AB34+AD34)</f>
        <v>0</v>
      </c>
      <c r="G34" s="98"/>
      <c r="H34" s="99"/>
      <c r="I34" s="98"/>
      <c r="J34" s="100"/>
      <c r="K34" s="98"/>
      <c r="L34" s="100"/>
      <c r="M34" s="98"/>
      <c r="N34" s="100"/>
      <c r="O34" s="98"/>
      <c r="P34" s="100"/>
      <c r="Q34" s="33"/>
      <c r="R34" s="34"/>
      <c r="S34" s="33"/>
      <c r="T34" s="86"/>
      <c r="U34" s="33"/>
      <c r="V34" s="34"/>
      <c r="W34" s="33"/>
      <c r="X34" s="34"/>
      <c r="Y34" s="33"/>
      <c r="Z34" s="34"/>
      <c r="AA34" s="33"/>
      <c r="AB34" s="34"/>
      <c r="AC34" s="33"/>
      <c r="AD34" s="87"/>
      <c r="AE34" s="34"/>
      <c r="AF34" s="88"/>
      <c r="AG34" s="97">
        <v>0</v>
      </c>
      <c r="AH34" s="97">
        <v>0</v>
      </c>
      <c r="AI34" s="97">
        <v>0</v>
      </c>
      <c r="AJ34" s="97">
        <v>0</v>
      </c>
      <c r="AK34" s="97">
        <v>0</v>
      </c>
      <c r="AL34" s="66" t="str">
        <f t="shared" si="14"/>
        <v/>
      </c>
      <c r="AM34" s="30"/>
      <c r="AN34" s="30"/>
      <c r="AO34" s="30"/>
      <c r="AP34" s="30"/>
      <c r="AQ34" s="30"/>
      <c r="AR34" s="30"/>
      <c r="AS34" s="30"/>
      <c r="AT34" s="30"/>
      <c r="AU34" s="8"/>
      <c r="AV34" s="8"/>
      <c r="AW34" s="8"/>
      <c r="AX34" s="8"/>
      <c r="BT34" s="3"/>
      <c r="BU34" s="3"/>
      <c r="BV34" s="3"/>
      <c r="BW34" s="4"/>
      <c r="CA34" s="31" t="str">
        <f t="shared" si="13"/>
        <v/>
      </c>
      <c r="CB34" s="31" t="str">
        <f t="shared" si="15"/>
        <v/>
      </c>
      <c r="CC34" s="31" t="str">
        <f t="shared" si="16"/>
        <v/>
      </c>
      <c r="CD34" s="31" t="str">
        <f t="shared" si="17"/>
        <v/>
      </c>
      <c r="CE34" s="31" t="str">
        <f t="shared" si="18"/>
        <v/>
      </c>
      <c r="CF34" s="31" t="str">
        <f t="shared" si="19"/>
        <v/>
      </c>
      <c r="CG34" s="32">
        <f t="shared" si="20"/>
        <v>0</v>
      </c>
      <c r="CH34" s="32">
        <f t="shared" si="21"/>
        <v>0</v>
      </c>
      <c r="CI34" s="32">
        <f t="shared" si="22"/>
        <v>0</v>
      </c>
      <c r="CJ34" s="32">
        <f t="shared" si="23"/>
        <v>0</v>
      </c>
      <c r="CK34" s="32">
        <f t="shared" si="24"/>
        <v>0</v>
      </c>
      <c r="CL34" s="32">
        <f t="shared" si="25"/>
        <v>0</v>
      </c>
      <c r="CZ34" s="3"/>
      <c r="DN34" s="2"/>
    </row>
    <row r="35" spans="1:118" ht="16.149999999999999" customHeight="1" x14ac:dyDescent="0.2">
      <c r="A35" s="868"/>
      <c r="B35" s="869"/>
      <c r="C35" s="870"/>
      <c r="D35" s="101"/>
      <c r="E35" s="102"/>
      <c r="F35" s="103"/>
      <c r="G35" s="104"/>
      <c r="H35" s="105"/>
      <c r="I35" s="104"/>
      <c r="J35" s="106"/>
      <c r="K35" s="104"/>
      <c r="L35" s="105"/>
      <c r="M35" s="104"/>
      <c r="N35" s="105"/>
      <c r="O35" s="104"/>
      <c r="P35" s="106"/>
      <c r="Q35" s="104"/>
      <c r="R35" s="105"/>
      <c r="S35" s="104"/>
      <c r="T35" s="106"/>
      <c r="U35" s="104"/>
      <c r="V35" s="105"/>
      <c r="W35" s="104"/>
      <c r="X35" s="105"/>
      <c r="Y35" s="104"/>
      <c r="Z35" s="105"/>
      <c r="AA35" s="104"/>
      <c r="AB35" s="105"/>
      <c r="AC35" s="104"/>
      <c r="AD35" s="107"/>
      <c r="AE35" s="105"/>
      <c r="AF35" s="108"/>
      <c r="AG35" s="109"/>
      <c r="AH35" s="109"/>
      <c r="AI35" s="109"/>
      <c r="AJ35" s="109"/>
      <c r="AK35" s="109"/>
      <c r="AL35" s="66" t="str">
        <f t="shared" si="14"/>
        <v/>
      </c>
      <c r="AM35" s="30"/>
      <c r="AN35" s="30"/>
      <c r="AO35" s="30"/>
      <c r="AP35" s="30"/>
      <c r="AQ35" s="30"/>
      <c r="AR35" s="30"/>
      <c r="AS35" s="30"/>
      <c r="AT35" s="30"/>
      <c r="AU35" s="8"/>
      <c r="AV35" s="8"/>
      <c r="AW35" s="8"/>
      <c r="AX35" s="8"/>
      <c r="BT35" s="3"/>
      <c r="BU35" s="3"/>
      <c r="BV35" s="3"/>
      <c r="BW35" s="4"/>
      <c r="CA35" s="31" t="str">
        <f t="shared" si="13"/>
        <v/>
      </c>
      <c r="CB35" s="31" t="str">
        <f t="shared" si="15"/>
        <v/>
      </c>
      <c r="CC35" s="31" t="str">
        <f t="shared" si="16"/>
        <v/>
      </c>
      <c r="CD35" s="31" t="str">
        <f t="shared" si="17"/>
        <v/>
      </c>
      <c r="CE35" s="31" t="str">
        <f t="shared" si="18"/>
        <v/>
      </c>
      <c r="CF35" s="31" t="str">
        <f t="shared" si="19"/>
        <v/>
      </c>
      <c r="CG35" s="32">
        <f t="shared" si="20"/>
        <v>0</v>
      </c>
      <c r="CH35" s="32">
        <f t="shared" si="21"/>
        <v>0</v>
      </c>
      <c r="CI35" s="32">
        <f t="shared" si="22"/>
        <v>0</v>
      </c>
      <c r="CJ35" s="32">
        <f t="shared" si="23"/>
        <v>0</v>
      </c>
      <c r="CK35" s="32">
        <f t="shared" si="24"/>
        <v>0</v>
      </c>
      <c r="CL35" s="32">
        <f t="shared" si="25"/>
        <v>0</v>
      </c>
      <c r="CZ35" s="3"/>
      <c r="DN35" s="2"/>
    </row>
    <row r="36" spans="1:118" ht="16.149999999999999" customHeight="1" x14ac:dyDescent="0.2">
      <c r="A36" s="882" t="s">
        <v>50</v>
      </c>
      <c r="B36" s="883"/>
      <c r="C36" s="884"/>
      <c r="D36" s="83">
        <f t="shared" si="28"/>
        <v>0</v>
      </c>
      <c r="E36" s="84">
        <f t="shared" ref="E36:F37" si="30">SUM(G36+I36+K36+M36+O36+Q36+S36+U36+W36+Y36+AA36+AC36)</f>
        <v>0</v>
      </c>
      <c r="F36" s="85">
        <f t="shared" si="30"/>
        <v>0</v>
      </c>
      <c r="G36" s="33"/>
      <c r="H36" s="34"/>
      <c r="I36" s="33"/>
      <c r="J36" s="86"/>
      <c r="K36" s="33"/>
      <c r="L36" s="34"/>
      <c r="M36" s="33"/>
      <c r="N36" s="34"/>
      <c r="O36" s="33"/>
      <c r="P36" s="86"/>
      <c r="Q36" s="33"/>
      <c r="R36" s="34"/>
      <c r="S36" s="33"/>
      <c r="T36" s="86"/>
      <c r="U36" s="33"/>
      <c r="V36" s="34"/>
      <c r="W36" s="33"/>
      <c r="X36" s="34"/>
      <c r="Y36" s="33"/>
      <c r="Z36" s="34"/>
      <c r="AA36" s="33"/>
      <c r="AB36" s="34"/>
      <c r="AC36" s="33"/>
      <c r="AD36" s="87"/>
      <c r="AE36" s="34"/>
      <c r="AF36" s="88"/>
      <c r="AG36" s="97">
        <v>0</v>
      </c>
      <c r="AH36" s="97">
        <v>0</v>
      </c>
      <c r="AI36" s="97">
        <v>0</v>
      </c>
      <c r="AJ36" s="97">
        <v>0</v>
      </c>
      <c r="AK36" s="97">
        <v>0</v>
      </c>
      <c r="AL36" s="66" t="str">
        <f t="shared" si="14"/>
        <v/>
      </c>
      <c r="AM36" s="30"/>
      <c r="AN36" s="30"/>
      <c r="AO36" s="30"/>
      <c r="AP36" s="30"/>
      <c r="AQ36" s="30"/>
      <c r="AR36" s="30"/>
      <c r="AS36" s="30"/>
      <c r="AT36" s="30"/>
      <c r="AU36" s="8"/>
      <c r="AV36" s="8"/>
      <c r="AW36" s="8"/>
      <c r="AX36" s="8"/>
      <c r="BT36" s="3"/>
      <c r="BU36" s="3"/>
      <c r="BV36" s="3"/>
      <c r="BW36" s="4"/>
      <c r="CA36" s="31" t="str">
        <f t="shared" si="13"/>
        <v/>
      </c>
      <c r="CB36" s="31" t="str">
        <f t="shared" si="15"/>
        <v/>
      </c>
      <c r="CC36" s="31" t="str">
        <f t="shared" si="16"/>
        <v/>
      </c>
      <c r="CD36" s="31" t="str">
        <f t="shared" si="17"/>
        <v/>
      </c>
      <c r="CE36" s="31" t="str">
        <f t="shared" si="18"/>
        <v/>
      </c>
      <c r="CF36" s="31" t="str">
        <f t="shared" si="19"/>
        <v/>
      </c>
      <c r="CG36" s="32">
        <f t="shared" si="20"/>
        <v>0</v>
      </c>
      <c r="CH36" s="32">
        <f t="shared" si="21"/>
        <v>0</v>
      </c>
      <c r="CI36" s="32">
        <f t="shared" si="22"/>
        <v>0</v>
      </c>
      <c r="CJ36" s="32">
        <f t="shared" si="23"/>
        <v>0</v>
      </c>
      <c r="CK36" s="32">
        <f t="shared" si="24"/>
        <v>0</v>
      </c>
      <c r="CL36" s="32">
        <f t="shared" si="25"/>
        <v>0</v>
      </c>
      <c r="CZ36" s="3"/>
      <c r="DN36" s="2"/>
    </row>
    <row r="37" spans="1:118" ht="16.149999999999999" customHeight="1" x14ac:dyDescent="0.2">
      <c r="A37" s="1004" t="s">
        <v>51</v>
      </c>
      <c r="B37" s="1005"/>
      <c r="C37" s="1006"/>
      <c r="D37" s="110">
        <f t="shared" si="28"/>
        <v>663</v>
      </c>
      <c r="E37" s="111">
        <f t="shared" si="30"/>
        <v>202</v>
      </c>
      <c r="F37" s="112">
        <f t="shared" si="30"/>
        <v>461</v>
      </c>
      <c r="G37" s="113">
        <v>0</v>
      </c>
      <c r="H37" s="114">
        <v>0</v>
      </c>
      <c r="I37" s="115">
        <v>0</v>
      </c>
      <c r="J37" s="116">
        <v>0</v>
      </c>
      <c r="K37" s="113">
        <v>0</v>
      </c>
      <c r="L37" s="114">
        <v>1</v>
      </c>
      <c r="M37" s="113">
        <v>4</v>
      </c>
      <c r="N37" s="114">
        <v>0</v>
      </c>
      <c r="O37" s="113">
        <v>4</v>
      </c>
      <c r="P37" s="116">
        <v>1</v>
      </c>
      <c r="Q37" s="113">
        <v>6</v>
      </c>
      <c r="R37" s="114">
        <v>1</v>
      </c>
      <c r="S37" s="113">
        <v>4</v>
      </c>
      <c r="T37" s="116">
        <v>3</v>
      </c>
      <c r="U37" s="113">
        <v>12</v>
      </c>
      <c r="V37" s="114">
        <v>3</v>
      </c>
      <c r="W37" s="113">
        <v>22</v>
      </c>
      <c r="X37" s="114">
        <v>29</v>
      </c>
      <c r="Y37" s="113">
        <v>27</v>
      </c>
      <c r="Z37" s="114">
        <v>18</v>
      </c>
      <c r="AA37" s="113">
        <v>118</v>
      </c>
      <c r="AB37" s="114">
        <v>362</v>
      </c>
      <c r="AC37" s="113">
        <v>5</v>
      </c>
      <c r="AD37" s="117">
        <v>43</v>
      </c>
      <c r="AE37" s="114">
        <v>2</v>
      </c>
      <c r="AF37" s="114">
        <v>663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66" t="str">
        <f t="shared" si="14"/>
        <v/>
      </c>
      <c r="AM37" s="30"/>
      <c r="AN37" s="30"/>
      <c r="AO37" s="30"/>
      <c r="AP37" s="30"/>
      <c r="AQ37" s="30"/>
      <c r="AR37" s="30"/>
      <c r="AS37" s="30"/>
      <c r="AT37" s="30"/>
      <c r="AU37" s="8"/>
      <c r="AV37" s="8"/>
      <c r="AW37" s="8"/>
      <c r="AX37" s="8"/>
      <c r="BT37" s="3"/>
      <c r="BU37" s="3"/>
      <c r="BV37" s="3"/>
      <c r="BW37" s="4"/>
      <c r="CA37" s="31" t="str">
        <f t="shared" si="13"/>
        <v/>
      </c>
      <c r="CB37" s="31" t="str">
        <f t="shared" si="15"/>
        <v/>
      </c>
      <c r="CC37" s="31" t="str">
        <f t="shared" si="16"/>
        <v/>
      </c>
      <c r="CD37" s="31" t="str">
        <f t="shared" si="17"/>
        <v/>
      </c>
      <c r="CE37" s="31" t="str">
        <f t="shared" si="18"/>
        <v/>
      </c>
      <c r="CF37" s="31" t="str">
        <f t="shared" si="19"/>
        <v/>
      </c>
      <c r="CG37" s="32">
        <f t="shared" si="20"/>
        <v>0</v>
      </c>
      <c r="CH37" s="32">
        <f t="shared" si="21"/>
        <v>0</v>
      </c>
      <c r="CI37" s="32">
        <f t="shared" si="22"/>
        <v>0</v>
      </c>
      <c r="CJ37" s="32">
        <f t="shared" si="23"/>
        <v>0</v>
      </c>
      <c r="CK37" s="32">
        <f t="shared" si="24"/>
        <v>0</v>
      </c>
      <c r="CL37" s="32">
        <f t="shared" si="25"/>
        <v>0</v>
      </c>
      <c r="CZ37" s="3"/>
      <c r="DN37" s="2"/>
    </row>
    <row r="38" spans="1:118" ht="16.149999999999999" customHeight="1" x14ac:dyDescent="0.2">
      <c r="A38" s="1055" t="s">
        <v>52</v>
      </c>
      <c r="B38" s="1055"/>
      <c r="C38" s="1055"/>
      <c r="D38" s="118">
        <f t="shared" ref="D38:AK38" si="31">SUM(D19:D37)</f>
        <v>700</v>
      </c>
      <c r="E38" s="119">
        <f t="shared" si="31"/>
        <v>220</v>
      </c>
      <c r="F38" s="120">
        <f t="shared" si="31"/>
        <v>480</v>
      </c>
      <c r="G38" s="118">
        <f t="shared" si="31"/>
        <v>0</v>
      </c>
      <c r="H38" s="120">
        <f t="shared" si="31"/>
        <v>0</v>
      </c>
      <c r="I38" s="118">
        <f t="shared" si="31"/>
        <v>0</v>
      </c>
      <c r="J38" s="120">
        <f t="shared" si="31"/>
        <v>0</v>
      </c>
      <c r="K38" s="118">
        <f t="shared" si="31"/>
        <v>0</v>
      </c>
      <c r="L38" s="120">
        <f t="shared" si="31"/>
        <v>1</v>
      </c>
      <c r="M38" s="118">
        <f t="shared" si="31"/>
        <v>4</v>
      </c>
      <c r="N38" s="120">
        <f t="shared" si="31"/>
        <v>0</v>
      </c>
      <c r="O38" s="118">
        <f t="shared" si="31"/>
        <v>6</v>
      </c>
      <c r="P38" s="120">
        <f t="shared" si="31"/>
        <v>1</v>
      </c>
      <c r="Q38" s="118">
        <f t="shared" si="31"/>
        <v>6</v>
      </c>
      <c r="R38" s="120">
        <f t="shared" si="31"/>
        <v>1</v>
      </c>
      <c r="S38" s="118">
        <f t="shared" si="31"/>
        <v>4</v>
      </c>
      <c r="T38" s="120">
        <f t="shared" si="31"/>
        <v>3</v>
      </c>
      <c r="U38" s="118">
        <f t="shared" si="31"/>
        <v>13</v>
      </c>
      <c r="V38" s="120">
        <f t="shared" si="31"/>
        <v>5</v>
      </c>
      <c r="W38" s="118">
        <f t="shared" si="31"/>
        <v>28</v>
      </c>
      <c r="X38" s="120">
        <f t="shared" si="31"/>
        <v>32</v>
      </c>
      <c r="Y38" s="118">
        <f t="shared" si="31"/>
        <v>31</v>
      </c>
      <c r="Z38" s="120">
        <f t="shared" si="31"/>
        <v>19</v>
      </c>
      <c r="AA38" s="118">
        <f t="shared" si="31"/>
        <v>122</v>
      </c>
      <c r="AB38" s="120">
        <f t="shared" si="31"/>
        <v>372</v>
      </c>
      <c r="AC38" s="118">
        <f t="shared" si="31"/>
        <v>6</v>
      </c>
      <c r="AD38" s="120">
        <f t="shared" si="31"/>
        <v>46</v>
      </c>
      <c r="AE38" s="121">
        <f t="shared" si="31"/>
        <v>2</v>
      </c>
      <c r="AF38" s="121">
        <f t="shared" si="31"/>
        <v>700</v>
      </c>
      <c r="AG38" s="121">
        <f t="shared" si="31"/>
        <v>0</v>
      </c>
      <c r="AH38" s="121">
        <f t="shared" si="31"/>
        <v>0</v>
      </c>
      <c r="AI38" s="121">
        <f t="shared" si="31"/>
        <v>0</v>
      </c>
      <c r="AJ38" s="121">
        <f t="shared" si="31"/>
        <v>0</v>
      </c>
      <c r="AK38" s="121">
        <f t="shared" si="31"/>
        <v>0</v>
      </c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BT38" s="3"/>
      <c r="BU38" s="3"/>
      <c r="BV38" s="3"/>
      <c r="BW38" s="4"/>
      <c r="CG38" s="13"/>
      <c r="CH38" s="13"/>
      <c r="CI38" s="13"/>
      <c r="CJ38" s="13"/>
      <c r="CK38" s="13"/>
      <c r="CZ38" s="3"/>
      <c r="DN38" s="2"/>
    </row>
    <row r="39" spans="1:118" ht="31.9" customHeight="1" x14ac:dyDescent="0.2">
      <c r="A39" s="122" t="s">
        <v>53</v>
      </c>
      <c r="B39" s="123"/>
      <c r="C39" s="123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5"/>
      <c r="Q39" s="125"/>
      <c r="R39" s="684"/>
      <c r="S39" s="685"/>
      <c r="T39" s="685"/>
      <c r="U39" s="685"/>
      <c r="V39" s="685"/>
      <c r="W39" s="685"/>
      <c r="X39" s="685"/>
      <c r="Y39" s="685"/>
      <c r="Z39" s="685"/>
      <c r="AA39" s="685"/>
      <c r="AB39" s="685"/>
      <c r="AC39" s="685"/>
      <c r="AD39" s="685"/>
      <c r="AE39" s="685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BU39" s="3"/>
      <c r="BV39" s="3"/>
      <c r="BW39" s="3"/>
      <c r="CG39" s="13"/>
      <c r="CH39" s="13"/>
      <c r="CI39" s="13"/>
      <c r="CJ39" s="13"/>
      <c r="CK39" s="13"/>
      <c r="CL39" s="13"/>
    </row>
    <row r="40" spans="1:118" ht="26.25" customHeight="1" x14ac:dyDescent="0.2">
      <c r="A40" s="1090" t="s">
        <v>54</v>
      </c>
      <c r="B40" s="1091"/>
      <c r="C40" s="1091"/>
      <c r="D40" s="1090" t="s">
        <v>55</v>
      </c>
      <c r="E40" s="1091"/>
      <c r="F40" s="903"/>
      <c r="G40" s="940" t="s">
        <v>56</v>
      </c>
      <c r="H40" s="942"/>
      <c r="I40" s="942"/>
      <c r="J40" s="942"/>
      <c r="K40" s="942"/>
      <c r="L40" s="942"/>
      <c r="M40" s="942"/>
      <c r="N40" s="942"/>
      <c r="O40" s="942"/>
      <c r="P40" s="942"/>
      <c r="Q40" s="942"/>
      <c r="R40" s="942"/>
      <c r="S40" s="942"/>
      <c r="T40" s="942"/>
      <c r="U40" s="942"/>
      <c r="V40" s="942"/>
      <c r="W40" s="942"/>
      <c r="X40" s="942"/>
      <c r="Y40" s="942"/>
      <c r="Z40" s="942"/>
      <c r="AA40" s="942"/>
      <c r="AB40" s="942"/>
      <c r="AC40" s="942"/>
      <c r="AD40" s="962"/>
      <c r="AE40" s="1093" t="s">
        <v>6</v>
      </c>
      <c r="AF40" s="896" t="s">
        <v>7</v>
      </c>
      <c r="AG40" s="896" t="s">
        <v>8</v>
      </c>
      <c r="AH40" s="985" t="s">
        <v>9</v>
      </c>
      <c r="AI40" s="985" t="s">
        <v>10</v>
      </c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BU40" s="3"/>
      <c r="BV40" s="3"/>
      <c r="BW40" s="3"/>
      <c r="CG40" s="13"/>
      <c r="CH40" s="13"/>
      <c r="CI40" s="13"/>
      <c r="CJ40" s="13"/>
      <c r="CK40" s="13"/>
      <c r="CL40" s="13"/>
    </row>
    <row r="41" spans="1:118" ht="27" customHeight="1" x14ac:dyDescent="0.2">
      <c r="A41" s="1041"/>
      <c r="B41" s="1042"/>
      <c r="C41" s="1043"/>
      <c r="D41" s="1045"/>
      <c r="E41" s="1046"/>
      <c r="F41" s="1092"/>
      <c r="G41" s="1037" t="s">
        <v>11</v>
      </c>
      <c r="H41" s="1038"/>
      <c r="I41" s="942" t="s">
        <v>12</v>
      </c>
      <c r="J41" s="942"/>
      <c r="K41" s="940" t="s">
        <v>13</v>
      </c>
      <c r="L41" s="941"/>
      <c r="M41" s="940" t="s">
        <v>14</v>
      </c>
      <c r="N41" s="941"/>
      <c r="O41" s="940" t="s">
        <v>15</v>
      </c>
      <c r="P41" s="941"/>
      <c r="Q41" s="940" t="s">
        <v>16</v>
      </c>
      <c r="R41" s="941"/>
      <c r="S41" s="940" t="s">
        <v>17</v>
      </c>
      <c r="T41" s="941"/>
      <c r="U41" s="940" t="s">
        <v>57</v>
      </c>
      <c r="V41" s="941"/>
      <c r="W41" s="1094" t="s">
        <v>19</v>
      </c>
      <c r="X41" s="1094"/>
      <c r="Y41" s="940" t="s">
        <v>58</v>
      </c>
      <c r="Z41" s="941"/>
      <c r="AA41" s="1052" t="s">
        <v>21</v>
      </c>
      <c r="AB41" s="1053"/>
      <c r="AC41" s="1094" t="s">
        <v>22</v>
      </c>
      <c r="AD41" s="1054"/>
      <c r="AE41" s="1049"/>
      <c r="AF41" s="902"/>
      <c r="AG41" s="902"/>
      <c r="AH41" s="986"/>
      <c r="AI41" s="986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BU41" s="3"/>
      <c r="BV41" s="3"/>
      <c r="BW41" s="3"/>
      <c r="CG41" s="13"/>
      <c r="CH41" s="13"/>
      <c r="CI41" s="13"/>
      <c r="CJ41" s="13"/>
      <c r="CK41" s="13"/>
      <c r="CL41" s="13"/>
    </row>
    <row r="42" spans="1:118" ht="24" customHeight="1" x14ac:dyDescent="0.2">
      <c r="A42" s="1043"/>
      <c r="B42" s="1043"/>
      <c r="C42" s="904"/>
      <c r="D42" s="127" t="s">
        <v>23</v>
      </c>
      <c r="E42" s="128" t="s">
        <v>24</v>
      </c>
      <c r="F42" s="670" t="s">
        <v>25</v>
      </c>
      <c r="G42" s="128" t="s">
        <v>24</v>
      </c>
      <c r="H42" s="670" t="s">
        <v>25</v>
      </c>
      <c r="I42" s="128" t="s">
        <v>24</v>
      </c>
      <c r="J42" s="669" t="s">
        <v>25</v>
      </c>
      <c r="K42" s="128" t="s">
        <v>24</v>
      </c>
      <c r="L42" s="670" t="s">
        <v>25</v>
      </c>
      <c r="M42" s="128" t="s">
        <v>24</v>
      </c>
      <c r="N42" s="670" t="s">
        <v>25</v>
      </c>
      <c r="O42" s="128" t="s">
        <v>24</v>
      </c>
      <c r="P42" s="670" t="s">
        <v>25</v>
      </c>
      <c r="Q42" s="128" t="s">
        <v>24</v>
      </c>
      <c r="R42" s="670" t="s">
        <v>25</v>
      </c>
      <c r="S42" s="128" t="s">
        <v>24</v>
      </c>
      <c r="T42" s="670" t="s">
        <v>25</v>
      </c>
      <c r="U42" s="128" t="s">
        <v>24</v>
      </c>
      <c r="V42" s="670" t="s">
        <v>25</v>
      </c>
      <c r="W42" s="128" t="s">
        <v>24</v>
      </c>
      <c r="X42" s="670" t="s">
        <v>25</v>
      </c>
      <c r="Y42" s="128" t="s">
        <v>24</v>
      </c>
      <c r="Z42" s="670" t="s">
        <v>25</v>
      </c>
      <c r="AA42" s="128" t="s">
        <v>24</v>
      </c>
      <c r="AB42" s="679" t="s">
        <v>25</v>
      </c>
      <c r="AC42" s="669" t="s">
        <v>24</v>
      </c>
      <c r="AD42" s="672" t="s">
        <v>25</v>
      </c>
      <c r="AE42" s="1050"/>
      <c r="AF42" s="1081"/>
      <c r="AG42" s="1081"/>
      <c r="AH42" s="987"/>
      <c r="AI42" s="987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BU42" s="3"/>
      <c r="BV42" s="3"/>
      <c r="BW42" s="3"/>
      <c r="CG42" s="13"/>
      <c r="CH42" s="13"/>
      <c r="CI42" s="13"/>
      <c r="CJ42" s="13"/>
      <c r="CK42" s="13"/>
      <c r="CL42" s="13"/>
    </row>
    <row r="43" spans="1:118" ht="16.149999999999999" customHeight="1" x14ac:dyDescent="0.2">
      <c r="A43" s="967" t="s">
        <v>59</v>
      </c>
      <c r="B43" s="968"/>
      <c r="C43" s="969"/>
      <c r="D43" s="133">
        <f>SUM(E43+F43)</f>
        <v>0</v>
      </c>
      <c r="E43" s="134">
        <f>SUM(U43+W43+Y43+AA43+AC43)</f>
        <v>0</v>
      </c>
      <c r="F43" s="135">
        <f>SUM(V43+X43+Z43+AB43+AD43)</f>
        <v>0</v>
      </c>
      <c r="G43" s="98"/>
      <c r="H43" s="99"/>
      <c r="I43" s="98"/>
      <c r="J43" s="99"/>
      <c r="K43" s="98"/>
      <c r="L43" s="99"/>
      <c r="M43" s="98"/>
      <c r="N43" s="99"/>
      <c r="O43" s="98"/>
      <c r="P43" s="99"/>
      <c r="Q43" s="98"/>
      <c r="R43" s="99"/>
      <c r="S43" s="98"/>
      <c r="T43" s="99"/>
      <c r="U43" s="136"/>
      <c r="V43" s="137"/>
      <c r="W43" s="136"/>
      <c r="X43" s="137"/>
      <c r="Y43" s="136"/>
      <c r="Z43" s="137"/>
      <c r="AA43" s="138"/>
      <c r="AB43" s="137"/>
      <c r="AC43" s="139"/>
      <c r="AD43" s="140"/>
      <c r="AE43" s="141"/>
      <c r="AF43" s="141"/>
      <c r="AG43" s="141"/>
      <c r="AH43" s="141"/>
      <c r="AI43" s="141"/>
      <c r="AJ43" s="66" t="str">
        <f>CA43&amp;CB43&amp;CC43&amp;CD43&amp;CE43</f>
        <v/>
      </c>
      <c r="AK43" s="30"/>
      <c r="AL43" s="30"/>
      <c r="AM43" s="30"/>
      <c r="AN43" s="30"/>
      <c r="AO43" s="30"/>
      <c r="AP43" s="30"/>
      <c r="AQ43" s="30"/>
      <c r="AR43" s="30"/>
      <c r="AS43" s="30"/>
      <c r="AT43" s="8"/>
      <c r="AU43" s="8"/>
      <c r="BU43" s="3"/>
      <c r="BV43" s="3"/>
      <c r="BW43" s="3"/>
      <c r="CA43" s="31" t="str">
        <f>IF(CG43=1,"* Las consultas de 60 años NO DEBEN ser mayor que el total de Consultas entre 20-64 Años. ","")</f>
        <v/>
      </c>
      <c r="CB43" s="31" t="str">
        <f>IF(CH43=1,"* Las actividades de usuarios en situación de discapacidad NO DEBEN superar el total. ","")</f>
        <v/>
      </c>
      <c r="CC43" s="31"/>
      <c r="CD43" s="31" t="str">
        <f>IF(AND(AH43="",D43&lt;&gt;0),"* No olvide digitar la población SENAME (Digite CEROS si no tiene). ",IF(D43&lt;AH43,"* La Población SENAME NO DEBE ser mayor al Total. ",""))</f>
        <v/>
      </c>
      <c r="CE43" s="31" t="str">
        <f>IF(AND(AI43="",D43&lt;&gt;0),"* No olvide digitar la población Migrante (Digite CEROS si no tiene). ",IF(D43&lt;AI43,"* La Población Migrante NO DEBE ser mayor al Total. ",""))</f>
        <v/>
      </c>
      <c r="CG43" s="32">
        <f>IF((AA43+AB43)&lt;AF43,1,0)</f>
        <v>0</v>
      </c>
      <c r="CH43" s="32">
        <f>IF(D43&lt;AG43,1,0)</f>
        <v>0</v>
      </c>
      <c r="CI43" s="32">
        <f>IF(AND(AE43="",D43&lt;&gt;0),1,IF(F43&lt;AE43,1,0))</f>
        <v>0</v>
      </c>
      <c r="CJ43" s="32">
        <f>IF(AND(AH43="",D43&lt;&gt;0),1,IF(D43&lt;AH43,1,0))</f>
        <v>0</v>
      </c>
      <c r="CK43" s="32">
        <f>IF(AND(AI43="",D43&lt;&gt;0),1,IF(D43&lt;AI43,1,0))</f>
        <v>0</v>
      </c>
      <c r="CL43" s="13"/>
    </row>
    <row r="44" spans="1:118" ht="16.149999999999999" customHeight="1" x14ac:dyDescent="0.2">
      <c r="A44" s="882" t="s">
        <v>60</v>
      </c>
      <c r="B44" s="883"/>
      <c r="C44" s="884"/>
      <c r="D44" s="142">
        <f>SUM(E44+F44)</f>
        <v>0</v>
      </c>
      <c r="E44" s="143">
        <f>SUM(G44+I44+K44+M44+O44+Q44+S44)</f>
        <v>0</v>
      </c>
      <c r="F44" s="680">
        <f>SUM(H44+J44+L44+N44+P44+R44+T44)</f>
        <v>0</v>
      </c>
      <c r="G44" s="145"/>
      <c r="H44" s="146"/>
      <c r="I44" s="145"/>
      <c r="J44" s="147"/>
      <c r="K44" s="145"/>
      <c r="L44" s="146"/>
      <c r="M44" s="145"/>
      <c r="N44" s="146"/>
      <c r="O44" s="145"/>
      <c r="P44" s="146"/>
      <c r="Q44" s="145"/>
      <c r="R44" s="148"/>
      <c r="S44" s="145"/>
      <c r="T44" s="148"/>
      <c r="U44" s="98"/>
      <c r="V44" s="149"/>
      <c r="W44" s="98"/>
      <c r="X44" s="99"/>
      <c r="Y44" s="98"/>
      <c r="Z44" s="99"/>
      <c r="AA44" s="100"/>
      <c r="AB44" s="150"/>
      <c r="AC44" s="98"/>
      <c r="AD44" s="151"/>
      <c r="AE44" s="99"/>
      <c r="AF44" s="99"/>
      <c r="AG44" s="146"/>
      <c r="AH44" s="146"/>
      <c r="AI44" s="146"/>
      <c r="AJ44" s="66" t="str">
        <f t="shared" ref="AJ44:AJ59" si="32">CA44&amp;CB44&amp;CC44&amp;CD44&amp;CE44</f>
        <v/>
      </c>
      <c r="AK44" s="30"/>
      <c r="AL44" s="30"/>
      <c r="AM44" s="30"/>
      <c r="AN44" s="30"/>
      <c r="AO44" s="30"/>
      <c r="AP44" s="30"/>
      <c r="AQ44" s="30"/>
      <c r="AR44" s="30"/>
      <c r="AS44" s="30"/>
      <c r="AT44" s="8"/>
      <c r="AU44" s="8"/>
      <c r="BU44" s="3"/>
      <c r="BV44" s="3"/>
      <c r="BW44" s="3"/>
      <c r="CA44" s="31"/>
      <c r="CB44" s="31" t="str">
        <f t="shared" ref="CB44:CB59" si="33">IF(CH44=1,"* Las actividades de usuarios en situación de discapacidad NO DEBEN superar el total. ","")</f>
        <v/>
      </c>
      <c r="CC44" s="31"/>
      <c r="CD44" s="31" t="str">
        <f t="shared" ref="CD44:CD59" si="34">IF(AND(AH44="",D44&lt;&gt;0),"* No olvide digitar la población SENAME (Digite CEROS si no tiene). ",IF(D44&lt;AH44,"* La Población SENAME NO DEBE ser mayor al Total. ",""))</f>
        <v/>
      </c>
      <c r="CE44" s="31" t="str">
        <f t="shared" ref="CE44:CE59" si="35">IF(AND(AI44="",D44&lt;&gt;0),"* No olvide digitar la población Migrante (Digite CEROS si no tiene). ",IF(D44&lt;AI44,"* La Población Migrante NO DEBE ser mayor al Total. ",""))</f>
        <v/>
      </c>
      <c r="CG44" s="32"/>
      <c r="CH44" s="32">
        <f t="shared" ref="CH44:CH59" si="36">IF(D44&lt;AG44,1,0)</f>
        <v>0</v>
      </c>
      <c r="CI44" s="32"/>
      <c r="CJ44" s="32">
        <f t="shared" ref="CJ44:CJ59" si="37">IF(AND(AH44="",D44&lt;&gt;0),1,IF(D44&lt;AH44,1,0))</f>
        <v>0</v>
      </c>
      <c r="CK44" s="32">
        <f t="shared" ref="CK44:CK59" si="38">IF(AND(AI44="",D44&lt;&gt;0),1,IF(D44&lt;AI44,1,0))</f>
        <v>0</v>
      </c>
      <c r="CL44" s="13"/>
    </row>
    <row r="45" spans="1:118" ht="16.149999999999999" customHeight="1" x14ac:dyDescent="0.2">
      <c r="A45" s="882" t="s">
        <v>61</v>
      </c>
      <c r="B45" s="883"/>
      <c r="C45" s="884"/>
      <c r="D45" s="142">
        <f>SUM(E45+F45)</f>
        <v>0</v>
      </c>
      <c r="E45" s="143">
        <f>SUM(G45+I45+K45+M45+O45+Q45+S45)</f>
        <v>0</v>
      </c>
      <c r="F45" s="680">
        <f>SUM(H45+J45+L45+N45+P45+R45+T45)</f>
        <v>0</v>
      </c>
      <c r="G45" s="145"/>
      <c r="H45" s="146"/>
      <c r="I45" s="145"/>
      <c r="J45" s="147"/>
      <c r="K45" s="145"/>
      <c r="L45" s="146"/>
      <c r="M45" s="145"/>
      <c r="N45" s="146"/>
      <c r="O45" s="145"/>
      <c r="P45" s="146"/>
      <c r="Q45" s="145"/>
      <c r="R45" s="148"/>
      <c r="S45" s="145"/>
      <c r="T45" s="148"/>
      <c r="U45" s="98"/>
      <c r="V45" s="149"/>
      <c r="W45" s="98"/>
      <c r="X45" s="99"/>
      <c r="Y45" s="98"/>
      <c r="Z45" s="99"/>
      <c r="AA45" s="100"/>
      <c r="AB45" s="150"/>
      <c r="AC45" s="98"/>
      <c r="AD45" s="151"/>
      <c r="AE45" s="99"/>
      <c r="AF45" s="99"/>
      <c r="AG45" s="146"/>
      <c r="AH45" s="146"/>
      <c r="AI45" s="146"/>
      <c r="AJ45" s="66" t="str">
        <f t="shared" si="32"/>
        <v/>
      </c>
      <c r="AK45" s="30"/>
      <c r="AL45" s="30"/>
      <c r="AM45" s="30"/>
      <c r="AN45" s="30"/>
      <c r="AO45" s="30"/>
      <c r="AP45" s="30"/>
      <c r="AQ45" s="30"/>
      <c r="AR45" s="30"/>
      <c r="AS45" s="30"/>
      <c r="AT45" s="8"/>
      <c r="AU45" s="8"/>
      <c r="BU45" s="3"/>
      <c r="BV45" s="3"/>
      <c r="BW45" s="3"/>
      <c r="CA45" s="31"/>
      <c r="CB45" s="31" t="str">
        <f t="shared" si="33"/>
        <v/>
      </c>
      <c r="CC45" s="31"/>
      <c r="CD45" s="31" t="str">
        <f t="shared" si="34"/>
        <v/>
      </c>
      <c r="CE45" s="31" t="str">
        <f t="shared" si="35"/>
        <v/>
      </c>
      <c r="CG45" s="32"/>
      <c r="CH45" s="32">
        <f t="shared" si="36"/>
        <v>0</v>
      </c>
      <c r="CI45" s="32"/>
      <c r="CJ45" s="32">
        <f>IF(AND(AH45="",D45&lt;&gt;0),1,IF(D45&lt;AH45,1,0))</f>
        <v>0</v>
      </c>
      <c r="CK45" s="32">
        <f t="shared" si="38"/>
        <v>0</v>
      </c>
      <c r="CL45" s="13"/>
    </row>
    <row r="46" spans="1:118" ht="16.149999999999999" customHeight="1" x14ac:dyDescent="0.2">
      <c r="A46" s="882" t="s">
        <v>62</v>
      </c>
      <c r="B46" s="883"/>
      <c r="C46" s="884"/>
      <c r="D46" s="152">
        <f>SUM(E46+F46)</f>
        <v>0</v>
      </c>
      <c r="E46" s="153">
        <f t="shared" ref="E46:F48" si="39">SUM(U46+W46+Y46+AA46+AC46)</f>
        <v>0</v>
      </c>
      <c r="F46" s="154">
        <f t="shared" si="39"/>
        <v>0</v>
      </c>
      <c r="G46" s="98"/>
      <c r="H46" s="99"/>
      <c r="I46" s="98"/>
      <c r="J46" s="99"/>
      <c r="K46" s="98"/>
      <c r="L46" s="99"/>
      <c r="M46" s="98"/>
      <c r="N46" s="99"/>
      <c r="O46" s="98"/>
      <c r="P46" s="99"/>
      <c r="Q46" s="98"/>
      <c r="R46" s="99"/>
      <c r="S46" s="98"/>
      <c r="T46" s="99"/>
      <c r="U46" s="155"/>
      <c r="V46" s="156"/>
      <c r="W46" s="155"/>
      <c r="X46" s="156"/>
      <c r="Y46" s="155"/>
      <c r="Z46" s="156"/>
      <c r="AA46" s="157"/>
      <c r="AB46" s="158"/>
      <c r="AC46" s="155"/>
      <c r="AD46" s="159"/>
      <c r="AE46" s="160"/>
      <c r="AF46" s="160"/>
      <c r="AG46" s="160"/>
      <c r="AH46" s="160"/>
      <c r="AI46" s="160"/>
      <c r="AJ46" s="66" t="str">
        <f t="shared" si="32"/>
        <v/>
      </c>
      <c r="AK46" s="30"/>
      <c r="AL46" s="30"/>
      <c r="AM46" s="30"/>
      <c r="AN46" s="30"/>
      <c r="AO46" s="30"/>
      <c r="AP46" s="30"/>
      <c r="AQ46" s="30"/>
      <c r="AR46" s="30"/>
      <c r="AS46" s="30"/>
      <c r="AT46" s="8"/>
      <c r="AU46" s="8"/>
      <c r="BU46" s="3"/>
      <c r="BV46" s="3"/>
      <c r="BW46" s="3"/>
      <c r="CA46" s="31" t="str">
        <f t="shared" ref="CA46:CA59" si="40">IF(CG46=1,"* Las consultas de 60 años NO DEBEN ser mayor que el total de Consultas entre 20-64 Años. ","")</f>
        <v/>
      </c>
      <c r="CB46" s="31" t="str">
        <f t="shared" si="33"/>
        <v/>
      </c>
      <c r="CC46" s="31" t="str">
        <f t="shared" ref="CC46:CC59" si="41">IF(AND(AE46="",D46&lt;&gt;0),"* Recuerde que las Embarazadas deben ser incluídas en el ingreso por rango Etario (Digite CEROS si no tiene). ",IF(F46&lt;AE46,"* Las Embarazadas NO DEBEN ser mayor al total de mujeres. ",""))</f>
        <v/>
      </c>
      <c r="CD46" s="31" t="str">
        <f t="shared" si="34"/>
        <v/>
      </c>
      <c r="CE46" s="31" t="str">
        <f t="shared" si="35"/>
        <v/>
      </c>
      <c r="CG46" s="32">
        <f t="shared" ref="CG46:CG59" si="42">IF((AA46+AB46)&lt;AF46,1,0)</f>
        <v>0</v>
      </c>
      <c r="CH46" s="32">
        <f t="shared" si="36"/>
        <v>0</v>
      </c>
      <c r="CI46" s="32">
        <f t="shared" ref="CI46:CI59" si="43">IF(AND(AE46="",D46&lt;&gt;0),1,IF(F46&lt;AE46,1,0))</f>
        <v>0</v>
      </c>
      <c r="CJ46" s="32">
        <f t="shared" si="37"/>
        <v>0</v>
      </c>
      <c r="CK46" s="32">
        <f t="shared" si="38"/>
        <v>0</v>
      </c>
      <c r="CL46" s="13"/>
    </row>
    <row r="47" spans="1:118" ht="16.149999999999999" customHeight="1" x14ac:dyDescent="0.2">
      <c r="A47" s="882" t="s">
        <v>63</v>
      </c>
      <c r="B47" s="883"/>
      <c r="C47" s="884"/>
      <c r="D47" s="161">
        <f>SUM(E47+F47)</f>
        <v>0</v>
      </c>
      <c r="E47" s="162">
        <f t="shared" si="39"/>
        <v>0</v>
      </c>
      <c r="F47" s="163">
        <f t="shared" si="39"/>
        <v>0</v>
      </c>
      <c r="G47" s="70"/>
      <c r="H47" s="71"/>
      <c r="I47" s="70"/>
      <c r="J47" s="71"/>
      <c r="K47" s="70"/>
      <c r="L47" s="71"/>
      <c r="M47" s="70"/>
      <c r="N47" s="71"/>
      <c r="O47" s="70"/>
      <c r="P47" s="71"/>
      <c r="Q47" s="70"/>
      <c r="R47" s="71"/>
      <c r="S47" s="70"/>
      <c r="T47" s="71"/>
      <c r="U47" s="164"/>
      <c r="V47" s="165"/>
      <c r="W47" s="164"/>
      <c r="X47" s="165"/>
      <c r="Y47" s="164"/>
      <c r="Z47" s="165"/>
      <c r="AA47" s="166"/>
      <c r="AB47" s="167"/>
      <c r="AC47" s="164"/>
      <c r="AD47" s="168"/>
      <c r="AE47" s="169"/>
      <c r="AF47" s="170"/>
      <c r="AG47" s="171"/>
      <c r="AH47" s="171"/>
      <c r="AI47" s="171"/>
      <c r="AJ47" s="66" t="str">
        <f t="shared" si="32"/>
        <v/>
      </c>
      <c r="AK47" s="30"/>
      <c r="AL47" s="30"/>
      <c r="AM47" s="30"/>
      <c r="AN47" s="30"/>
      <c r="AO47" s="30"/>
      <c r="AP47" s="30"/>
      <c r="AQ47" s="30"/>
      <c r="AR47" s="30"/>
      <c r="AS47" s="30"/>
      <c r="AT47" s="8"/>
      <c r="AU47" s="8"/>
      <c r="BU47" s="3"/>
      <c r="BV47" s="3"/>
      <c r="BW47" s="3"/>
      <c r="CA47" s="31"/>
      <c r="CB47" s="31" t="str">
        <f t="shared" si="33"/>
        <v/>
      </c>
      <c r="CC47" s="31" t="str">
        <f t="shared" si="41"/>
        <v/>
      </c>
      <c r="CD47" s="31" t="str">
        <f t="shared" si="34"/>
        <v/>
      </c>
      <c r="CE47" s="31" t="str">
        <f t="shared" si="35"/>
        <v/>
      </c>
      <c r="CG47" s="32"/>
      <c r="CH47" s="32">
        <f t="shared" si="36"/>
        <v>0</v>
      </c>
      <c r="CI47" s="32">
        <f t="shared" si="43"/>
        <v>0</v>
      </c>
      <c r="CJ47" s="32">
        <f t="shared" si="37"/>
        <v>0</v>
      </c>
      <c r="CK47" s="32">
        <f t="shared" si="38"/>
        <v>0</v>
      </c>
      <c r="CL47" s="13"/>
    </row>
    <row r="48" spans="1:118" ht="16.149999999999999" customHeight="1" x14ac:dyDescent="0.2">
      <c r="A48" s="862" t="s">
        <v>64</v>
      </c>
      <c r="B48" s="900"/>
      <c r="C48" s="970"/>
      <c r="D48" s="50">
        <f t="shared" ref="D48:D55" si="44">SUM(E48+F48)</f>
        <v>0</v>
      </c>
      <c r="E48" s="51">
        <f t="shared" si="39"/>
        <v>0</v>
      </c>
      <c r="F48" s="673">
        <f t="shared" si="39"/>
        <v>0</v>
      </c>
      <c r="G48" s="172"/>
      <c r="H48" s="173"/>
      <c r="I48" s="172"/>
      <c r="J48" s="173"/>
      <c r="K48" s="172"/>
      <c r="L48" s="173"/>
      <c r="M48" s="172"/>
      <c r="N48" s="173"/>
      <c r="O48" s="172"/>
      <c r="P48" s="173"/>
      <c r="Q48" s="172"/>
      <c r="R48" s="173"/>
      <c r="S48" s="172"/>
      <c r="T48" s="173"/>
      <c r="U48" s="50">
        <f>SUM(U46:U47)</f>
        <v>0</v>
      </c>
      <c r="V48" s="174">
        <f t="shared" ref="V48:AE48" si="45">SUM(V46:V47)</f>
        <v>0</v>
      </c>
      <c r="W48" s="50">
        <f t="shared" si="45"/>
        <v>0</v>
      </c>
      <c r="X48" s="174">
        <f t="shared" si="45"/>
        <v>0</v>
      </c>
      <c r="Y48" s="50">
        <f t="shared" si="45"/>
        <v>0</v>
      </c>
      <c r="Z48" s="174">
        <f t="shared" si="45"/>
        <v>0</v>
      </c>
      <c r="AA48" s="50">
        <f t="shared" si="45"/>
        <v>0</v>
      </c>
      <c r="AB48" s="174">
        <f t="shared" si="45"/>
        <v>0</v>
      </c>
      <c r="AC48" s="50">
        <f t="shared" si="45"/>
        <v>0</v>
      </c>
      <c r="AD48" s="174">
        <f t="shared" si="45"/>
        <v>0</v>
      </c>
      <c r="AE48" s="175">
        <f t="shared" si="45"/>
        <v>0</v>
      </c>
      <c r="AF48" s="673">
        <f>SUM(AF46)</f>
        <v>0</v>
      </c>
      <c r="AG48" s="673">
        <f>SUM(AG46:AG47)</f>
        <v>0</v>
      </c>
      <c r="AH48" s="673">
        <f>SUM(AH46:AH47)</f>
        <v>0</v>
      </c>
      <c r="AI48" s="673">
        <f>SUM(AI46:AI47)</f>
        <v>0</v>
      </c>
      <c r="AJ48" s="66"/>
      <c r="AK48" s="176"/>
      <c r="AL48" s="176"/>
      <c r="AM48" s="176"/>
      <c r="AN48" s="176"/>
      <c r="AO48" s="176"/>
      <c r="AP48" s="176"/>
      <c r="AQ48" s="176"/>
      <c r="AR48" s="176"/>
      <c r="AS48" s="176"/>
      <c r="AT48" s="8"/>
      <c r="AU48" s="8"/>
      <c r="BU48" s="3"/>
      <c r="BV48" s="3"/>
      <c r="BW48" s="3"/>
      <c r="CA48" s="31"/>
      <c r="CB48" s="31"/>
      <c r="CC48" s="31"/>
      <c r="CD48" s="31"/>
      <c r="CE48" s="31"/>
      <c r="CG48" s="32"/>
      <c r="CH48" s="32"/>
      <c r="CI48" s="32"/>
      <c r="CJ48" s="32"/>
      <c r="CK48" s="32"/>
      <c r="CL48" s="13"/>
    </row>
    <row r="49" spans="1:90" ht="16.149999999999999" customHeight="1" x14ac:dyDescent="0.2">
      <c r="A49" s="1027" t="s">
        <v>65</v>
      </c>
      <c r="B49" s="1028"/>
      <c r="C49" s="1029"/>
      <c r="D49" s="50">
        <f t="shared" si="44"/>
        <v>0</v>
      </c>
      <c r="E49" s="51">
        <f t="shared" ref="E49:F55" si="46">SUM(G49+I49+K49+M49+O49+Q49+S49+U49+W49+Y49+AA49+AC49)</f>
        <v>0</v>
      </c>
      <c r="F49" s="673">
        <f t="shared" si="46"/>
        <v>0</v>
      </c>
      <c r="G49" s="172"/>
      <c r="H49" s="173"/>
      <c r="I49" s="172"/>
      <c r="J49" s="173"/>
      <c r="K49" s="172"/>
      <c r="L49" s="173"/>
      <c r="M49" s="172"/>
      <c r="N49" s="173"/>
      <c r="O49" s="172"/>
      <c r="P49" s="173"/>
      <c r="Q49" s="172"/>
      <c r="R49" s="173"/>
      <c r="S49" s="172"/>
      <c r="T49" s="173"/>
      <c r="U49" s="177"/>
      <c r="V49" s="178"/>
      <c r="W49" s="177"/>
      <c r="X49" s="178"/>
      <c r="Y49" s="177"/>
      <c r="Z49" s="178"/>
      <c r="AA49" s="177"/>
      <c r="AB49" s="178"/>
      <c r="AC49" s="179"/>
      <c r="AD49" s="180"/>
      <c r="AE49" s="181"/>
      <c r="AF49" s="182"/>
      <c r="AG49" s="182"/>
      <c r="AH49" s="182"/>
      <c r="AI49" s="182"/>
      <c r="AJ49" s="66" t="str">
        <f t="shared" si="32"/>
        <v/>
      </c>
      <c r="AK49" s="30"/>
      <c r="AL49" s="30"/>
      <c r="AM49" s="30"/>
      <c r="AN49" s="30"/>
      <c r="AO49" s="30"/>
      <c r="AP49" s="30"/>
      <c r="AQ49" s="30"/>
      <c r="AR49" s="30"/>
      <c r="AS49" s="30"/>
      <c r="AT49" s="8"/>
      <c r="AU49" s="8"/>
      <c r="BU49" s="3"/>
      <c r="BV49" s="3"/>
      <c r="BW49" s="3"/>
      <c r="CA49" s="31" t="str">
        <f t="shared" si="40"/>
        <v/>
      </c>
      <c r="CB49" s="31" t="str">
        <f t="shared" si="33"/>
        <v/>
      </c>
      <c r="CC49" s="31" t="str">
        <f t="shared" si="41"/>
        <v/>
      </c>
      <c r="CD49" s="31" t="str">
        <f t="shared" si="34"/>
        <v/>
      </c>
      <c r="CE49" s="31" t="str">
        <f t="shared" si="35"/>
        <v/>
      </c>
      <c r="CG49" s="32">
        <f t="shared" si="42"/>
        <v>0</v>
      </c>
      <c r="CH49" s="32">
        <f t="shared" si="36"/>
        <v>0</v>
      </c>
      <c r="CI49" s="32">
        <f t="shared" si="43"/>
        <v>0</v>
      </c>
      <c r="CJ49" s="32">
        <f t="shared" si="37"/>
        <v>0</v>
      </c>
      <c r="CK49" s="32">
        <f t="shared" si="38"/>
        <v>0</v>
      </c>
      <c r="CL49" s="13"/>
    </row>
    <row r="50" spans="1:90" ht="16.149999999999999" customHeight="1" x14ac:dyDescent="0.2">
      <c r="A50" s="956" t="s">
        <v>66</v>
      </c>
      <c r="B50" s="958"/>
      <c r="C50" s="183">
        <v>0</v>
      </c>
      <c r="D50" s="184">
        <f t="shared" si="44"/>
        <v>0</v>
      </c>
      <c r="E50" s="185">
        <f t="shared" si="46"/>
        <v>0</v>
      </c>
      <c r="F50" s="680">
        <f t="shared" si="46"/>
        <v>0</v>
      </c>
      <c r="G50" s="145"/>
      <c r="H50" s="146"/>
      <c r="I50" s="145"/>
      <c r="J50" s="147"/>
      <c r="K50" s="145"/>
      <c r="L50" s="146"/>
      <c r="M50" s="145"/>
      <c r="N50" s="146"/>
      <c r="O50" s="145"/>
      <c r="P50" s="146"/>
      <c r="Q50" s="145"/>
      <c r="R50" s="148"/>
      <c r="S50" s="145"/>
      <c r="T50" s="148"/>
      <c r="U50" s="145"/>
      <c r="V50" s="148"/>
      <c r="W50" s="145"/>
      <c r="X50" s="148"/>
      <c r="Y50" s="145"/>
      <c r="Z50" s="148"/>
      <c r="AA50" s="145"/>
      <c r="AB50" s="148"/>
      <c r="AC50" s="147"/>
      <c r="AD50" s="186"/>
      <c r="AE50" s="187"/>
      <c r="AF50" s="146"/>
      <c r="AG50" s="146"/>
      <c r="AH50" s="146"/>
      <c r="AI50" s="146"/>
      <c r="AJ50" s="66" t="str">
        <f t="shared" si="32"/>
        <v/>
      </c>
      <c r="AK50" s="30"/>
      <c r="AL50" s="30"/>
      <c r="AM50" s="30"/>
      <c r="AN50" s="30"/>
      <c r="AO50" s="30"/>
      <c r="AP50" s="30"/>
      <c r="AQ50" s="30"/>
      <c r="AR50" s="30"/>
      <c r="AS50" s="30"/>
      <c r="AT50" s="8"/>
      <c r="AU50" s="8"/>
      <c r="BU50" s="3"/>
      <c r="BV50" s="3"/>
      <c r="BW50" s="3"/>
      <c r="CA50" s="31" t="str">
        <f t="shared" si="40"/>
        <v/>
      </c>
      <c r="CB50" s="31" t="str">
        <f t="shared" si="33"/>
        <v/>
      </c>
      <c r="CC50" s="31" t="str">
        <f t="shared" si="41"/>
        <v/>
      </c>
      <c r="CD50" s="31" t="str">
        <f t="shared" si="34"/>
        <v/>
      </c>
      <c r="CE50" s="31" t="str">
        <f t="shared" si="35"/>
        <v/>
      </c>
      <c r="CG50" s="32">
        <f t="shared" si="42"/>
        <v>0</v>
      </c>
      <c r="CH50" s="32">
        <f t="shared" si="36"/>
        <v>0</v>
      </c>
      <c r="CI50" s="32">
        <f t="shared" si="43"/>
        <v>0</v>
      </c>
      <c r="CJ50" s="32">
        <f t="shared" si="37"/>
        <v>0</v>
      </c>
      <c r="CK50" s="32">
        <f t="shared" si="38"/>
        <v>0</v>
      </c>
      <c r="CL50" s="13"/>
    </row>
    <row r="51" spans="1:90" ht="16.149999999999999" customHeight="1" x14ac:dyDescent="0.2">
      <c r="A51" s="956"/>
      <c r="B51" s="958"/>
      <c r="C51" s="188" t="s">
        <v>67</v>
      </c>
      <c r="D51" s="152">
        <f t="shared" si="44"/>
        <v>0</v>
      </c>
      <c r="E51" s="153">
        <f t="shared" si="46"/>
        <v>0</v>
      </c>
      <c r="F51" s="154">
        <f t="shared" si="46"/>
        <v>0</v>
      </c>
      <c r="G51" s="155"/>
      <c r="H51" s="160"/>
      <c r="I51" s="155"/>
      <c r="J51" s="189"/>
      <c r="K51" s="155"/>
      <c r="L51" s="160"/>
      <c r="M51" s="155"/>
      <c r="N51" s="160"/>
      <c r="O51" s="155"/>
      <c r="P51" s="160"/>
      <c r="Q51" s="155"/>
      <c r="R51" s="156"/>
      <c r="S51" s="155"/>
      <c r="T51" s="156"/>
      <c r="U51" s="155"/>
      <c r="V51" s="156"/>
      <c r="W51" s="155"/>
      <c r="X51" s="156"/>
      <c r="Y51" s="155"/>
      <c r="Z51" s="156"/>
      <c r="AA51" s="155"/>
      <c r="AB51" s="156"/>
      <c r="AC51" s="189"/>
      <c r="AD51" s="159"/>
      <c r="AE51" s="190"/>
      <c r="AF51" s="160"/>
      <c r="AG51" s="160"/>
      <c r="AH51" s="160"/>
      <c r="AI51" s="160"/>
      <c r="AJ51" s="66" t="str">
        <f t="shared" si="32"/>
        <v/>
      </c>
      <c r="AK51" s="30"/>
      <c r="AL51" s="30"/>
      <c r="AM51" s="30"/>
      <c r="AN51" s="30"/>
      <c r="AO51" s="30"/>
      <c r="AP51" s="30"/>
      <c r="AQ51" s="30"/>
      <c r="AR51" s="30"/>
      <c r="AS51" s="30"/>
      <c r="AT51" s="8"/>
      <c r="AU51" s="8"/>
      <c r="BU51" s="3"/>
      <c r="BV51" s="3"/>
      <c r="BW51" s="3"/>
      <c r="CA51" s="31" t="str">
        <f t="shared" si="40"/>
        <v/>
      </c>
      <c r="CB51" s="31" t="str">
        <f t="shared" si="33"/>
        <v/>
      </c>
      <c r="CC51" s="31" t="str">
        <f t="shared" si="41"/>
        <v/>
      </c>
      <c r="CD51" s="31" t="str">
        <f t="shared" si="34"/>
        <v/>
      </c>
      <c r="CE51" s="31" t="str">
        <f t="shared" si="35"/>
        <v/>
      </c>
      <c r="CG51" s="32">
        <f t="shared" si="42"/>
        <v>0</v>
      </c>
      <c r="CH51" s="32">
        <f t="shared" si="36"/>
        <v>0</v>
      </c>
      <c r="CI51" s="32">
        <f t="shared" si="43"/>
        <v>0</v>
      </c>
      <c r="CJ51" s="32">
        <f t="shared" si="37"/>
        <v>0</v>
      </c>
      <c r="CK51" s="32">
        <f t="shared" si="38"/>
        <v>0</v>
      </c>
      <c r="CL51" s="13"/>
    </row>
    <row r="52" spans="1:90" ht="16.149999999999999" customHeight="1" x14ac:dyDescent="0.2">
      <c r="A52" s="956"/>
      <c r="B52" s="958"/>
      <c r="C52" s="188" t="s">
        <v>68</v>
      </c>
      <c r="D52" s="152">
        <f t="shared" si="44"/>
        <v>0</v>
      </c>
      <c r="E52" s="153">
        <f t="shared" si="46"/>
        <v>0</v>
      </c>
      <c r="F52" s="154">
        <f t="shared" si="46"/>
        <v>0</v>
      </c>
      <c r="G52" s="155"/>
      <c r="H52" s="160"/>
      <c r="I52" s="155"/>
      <c r="J52" s="189"/>
      <c r="K52" s="155"/>
      <c r="L52" s="160"/>
      <c r="M52" s="155"/>
      <c r="N52" s="160"/>
      <c r="O52" s="155"/>
      <c r="P52" s="160"/>
      <c r="Q52" s="155"/>
      <c r="R52" s="156"/>
      <c r="S52" s="155"/>
      <c r="T52" s="156"/>
      <c r="U52" s="155"/>
      <c r="V52" s="156"/>
      <c r="W52" s="155"/>
      <c r="X52" s="156"/>
      <c r="Y52" s="155"/>
      <c r="Z52" s="156"/>
      <c r="AA52" s="155"/>
      <c r="AB52" s="156"/>
      <c r="AC52" s="189"/>
      <c r="AD52" s="159"/>
      <c r="AE52" s="190"/>
      <c r="AF52" s="160"/>
      <c r="AG52" s="160"/>
      <c r="AH52" s="160"/>
      <c r="AI52" s="160"/>
      <c r="AJ52" s="66" t="str">
        <f t="shared" si="32"/>
        <v/>
      </c>
      <c r="AK52" s="30"/>
      <c r="AL52" s="30"/>
      <c r="AM52" s="30"/>
      <c r="AN52" s="30"/>
      <c r="AO52" s="30"/>
      <c r="AP52" s="30"/>
      <c r="AQ52" s="30"/>
      <c r="AR52" s="30"/>
      <c r="AS52" s="30"/>
      <c r="AT52" s="8"/>
      <c r="AU52" s="8"/>
      <c r="BU52" s="3"/>
      <c r="BV52" s="3"/>
      <c r="BW52" s="3"/>
      <c r="CA52" s="31" t="str">
        <f t="shared" si="40"/>
        <v/>
      </c>
      <c r="CB52" s="31" t="str">
        <f t="shared" si="33"/>
        <v/>
      </c>
      <c r="CC52" s="31" t="str">
        <f t="shared" si="41"/>
        <v/>
      </c>
      <c r="CD52" s="31" t="str">
        <f t="shared" si="34"/>
        <v/>
      </c>
      <c r="CE52" s="31" t="str">
        <f t="shared" si="35"/>
        <v/>
      </c>
      <c r="CG52" s="32">
        <f t="shared" si="42"/>
        <v>0</v>
      </c>
      <c r="CH52" s="32">
        <f t="shared" si="36"/>
        <v>0</v>
      </c>
      <c r="CI52" s="32">
        <f t="shared" si="43"/>
        <v>0</v>
      </c>
      <c r="CJ52" s="32">
        <f t="shared" si="37"/>
        <v>0</v>
      </c>
      <c r="CK52" s="32">
        <f t="shared" si="38"/>
        <v>0</v>
      </c>
      <c r="CL52" s="13"/>
    </row>
    <row r="53" spans="1:90" ht="16.149999999999999" customHeight="1" x14ac:dyDescent="0.2">
      <c r="A53" s="956"/>
      <c r="B53" s="958"/>
      <c r="C53" s="188" t="s">
        <v>69</v>
      </c>
      <c r="D53" s="152">
        <f t="shared" si="44"/>
        <v>0</v>
      </c>
      <c r="E53" s="153">
        <f t="shared" si="46"/>
        <v>0</v>
      </c>
      <c r="F53" s="154">
        <f t="shared" si="46"/>
        <v>0</v>
      </c>
      <c r="G53" s="155"/>
      <c r="H53" s="160"/>
      <c r="I53" s="155"/>
      <c r="J53" s="189"/>
      <c r="K53" s="155"/>
      <c r="L53" s="160"/>
      <c r="M53" s="155"/>
      <c r="N53" s="160"/>
      <c r="O53" s="155"/>
      <c r="P53" s="160"/>
      <c r="Q53" s="155"/>
      <c r="R53" s="156"/>
      <c r="S53" s="155"/>
      <c r="T53" s="156"/>
      <c r="U53" s="155"/>
      <c r="V53" s="156"/>
      <c r="W53" s="155"/>
      <c r="X53" s="156"/>
      <c r="Y53" s="155"/>
      <c r="Z53" s="156"/>
      <c r="AA53" s="155"/>
      <c r="AB53" s="156"/>
      <c r="AC53" s="189"/>
      <c r="AD53" s="159"/>
      <c r="AE53" s="190"/>
      <c r="AF53" s="160"/>
      <c r="AG53" s="160"/>
      <c r="AH53" s="160"/>
      <c r="AI53" s="160"/>
      <c r="AJ53" s="66" t="str">
        <f t="shared" si="32"/>
        <v/>
      </c>
      <c r="AK53" s="30"/>
      <c r="AL53" s="30"/>
      <c r="AM53" s="30"/>
      <c r="AN53" s="30"/>
      <c r="AO53" s="30"/>
      <c r="AP53" s="30"/>
      <c r="AQ53" s="30"/>
      <c r="AR53" s="30"/>
      <c r="AS53" s="30"/>
      <c r="AT53" s="8"/>
      <c r="AU53" s="8"/>
      <c r="BU53" s="3"/>
      <c r="BV53" s="3"/>
      <c r="BW53" s="3"/>
      <c r="CA53" s="31" t="str">
        <f t="shared" si="40"/>
        <v/>
      </c>
      <c r="CB53" s="31" t="str">
        <f t="shared" si="33"/>
        <v/>
      </c>
      <c r="CC53" s="31" t="str">
        <f t="shared" si="41"/>
        <v/>
      </c>
      <c r="CD53" s="31" t="str">
        <f t="shared" si="34"/>
        <v/>
      </c>
      <c r="CE53" s="31" t="str">
        <f t="shared" si="35"/>
        <v/>
      </c>
      <c r="CG53" s="32">
        <f t="shared" si="42"/>
        <v>0</v>
      </c>
      <c r="CH53" s="32">
        <f t="shared" si="36"/>
        <v>0</v>
      </c>
      <c r="CI53" s="32">
        <f t="shared" si="43"/>
        <v>0</v>
      </c>
      <c r="CJ53" s="32">
        <f t="shared" si="37"/>
        <v>0</v>
      </c>
      <c r="CK53" s="32">
        <f t="shared" si="38"/>
        <v>0</v>
      </c>
      <c r="CL53" s="13"/>
    </row>
    <row r="54" spans="1:90" ht="16.149999999999999" customHeight="1" x14ac:dyDescent="0.2">
      <c r="A54" s="956"/>
      <c r="B54" s="958"/>
      <c r="C54" s="191" t="s">
        <v>70</v>
      </c>
      <c r="D54" s="161">
        <f>SUM(E54+F54)</f>
        <v>0</v>
      </c>
      <c r="E54" s="162">
        <f t="shared" si="46"/>
        <v>0</v>
      </c>
      <c r="F54" s="154">
        <f t="shared" si="46"/>
        <v>0</v>
      </c>
      <c r="G54" s="192"/>
      <c r="H54" s="171"/>
      <c r="I54" s="192"/>
      <c r="J54" s="193"/>
      <c r="K54" s="192"/>
      <c r="L54" s="171"/>
      <c r="M54" s="192"/>
      <c r="N54" s="171"/>
      <c r="O54" s="192"/>
      <c r="P54" s="171"/>
      <c r="Q54" s="192"/>
      <c r="R54" s="194"/>
      <c r="S54" s="192"/>
      <c r="T54" s="194"/>
      <c r="U54" s="192"/>
      <c r="V54" s="194"/>
      <c r="W54" s="192"/>
      <c r="X54" s="194"/>
      <c r="Y54" s="192"/>
      <c r="Z54" s="194"/>
      <c r="AA54" s="192"/>
      <c r="AB54" s="194"/>
      <c r="AC54" s="193"/>
      <c r="AD54" s="195"/>
      <c r="AE54" s="196"/>
      <c r="AF54" s="171"/>
      <c r="AG54" s="171"/>
      <c r="AH54" s="171"/>
      <c r="AI54" s="171"/>
      <c r="AJ54" s="66" t="str">
        <f t="shared" si="32"/>
        <v/>
      </c>
      <c r="AK54" s="30"/>
      <c r="AL54" s="30"/>
      <c r="AM54" s="30"/>
      <c r="AN54" s="30"/>
      <c r="AO54" s="30"/>
      <c r="AP54" s="30"/>
      <c r="AQ54" s="30"/>
      <c r="AR54" s="30"/>
      <c r="AS54" s="30"/>
      <c r="AT54" s="8"/>
      <c r="AU54" s="8"/>
      <c r="BU54" s="3"/>
      <c r="BV54" s="3"/>
      <c r="BW54" s="3"/>
      <c r="CA54" s="31" t="str">
        <f t="shared" si="40"/>
        <v/>
      </c>
      <c r="CB54" s="31" t="str">
        <f t="shared" si="33"/>
        <v/>
      </c>
      <c r="CC54" s="31" t="str">
        <f t="shared" si="41"/>
        <v/>
      </c>
      <c r="CD54" s="31" t="str">
        <f t="shared" si="34"/>
        <v/>
      </c>
      <c r="CE54" s="31" t="str">
        <f t="shared" si="35"/>
        <v/>
      </c>
      <c r="CG54" s="32">
        <f t="shared" si="42"/>
        <v>0</v>
      </c>
      <c r="CH54" s="32">
        <f t="shared" si="36"/>
        <v>0</v>
      </c>
      <c r="CI54" s="32">
        <f t="shared" si="43"/>
        <v>0</v>
      </c>
      <c r="CJ54" s="32">
        <f t="shared" si="37"/>
        <v>0</v>
      </c>
      <c r="CK54" s="32">
        <f t="shared" si="38"/>
        <v>0</v>
      </c>
      <c r="CL54" s="13"/>
    </row>
    <row r="55" spans="1:90" ht="16.149999999999999" customHeight="1" x14ac:dyDescent="0.2">
      <c r="A55" s="956"/>
      <c r="B55" s="958"/>
      <c r="C55" s="191" t="s">
        <v>71</v>
      </c>
      <c r="D55" s="161">
        <f t="shared" si="44"/>
        <v>0</v>
      </c>
      <c r="E55" s="162">
        <f t="shared" si="46"/>
        <v>0</v>
      </c>
      <c r="F55" s="154">
        <f t="shared" si="46"/>
        <v>0</v>
      </c>
      <c r="G55" s="192"/>
      <c r="H55" s="171"/>
      <c r="I55" s="192"/>
      <c r="J55" s="193"/>
      <c r="K55" s="164"/>
      <c r="L55" s="171"/>
      <c r="M55" s="192"/>
      <c r="N55" s="171"/>
      <c r="O55" s="192"/>
      <c r="P55" s="171"/>
      <c r="Q55" s="192"/>
      <c r="R55" s="194"/>
      <c r="S55" s="192"/>
      <c r="T55" s="194"/>
      <c r="U55" s="192"/>
      <c r="V55" s="194"/>
      <c r="W55" s="192"/>
      <c r="X55" s="194"/>
      <c r="Y55" s="192"/>
      <c r="Z55" s="194"/>
      <c r="AA55" s="192"/>
      <c r="AB55" s="194"/>
      <c r="AC55" s="193"/>
      <c r="AD55" s="195"/>
      <c r="AE55" s="197"/>
      <c r="AF55" s="171"/>
      <c r="AG55" s="171"/>
      <c r="AH55" s="171"/>
      <c r="AI55" s="171"/>
      <c r="AJ55" s="66" t="str">
        <f t="shared" si="32"/>
        <v/>
      </c>
      <c r="AK55" s="30"/>
      <c r="AL55" s="30"/>
      <c r="AM55" s="30"/>
      <c r="AN55" s="30"/>
      <c r="AO55" s="30"/>
      <c r="AP55" s="30"/>
      <c r="AQ55" s="30"/>
      <c r="AR55" s="30"/>
      <c r="AS55" s="30"/>
      <c r="AT55" s="8"/>
      <c r="AU55" s="8"/>
      <c r="BU55" s="3"/>
      <c r="BV55" s="3"/>
      <c r="BW55" s="3"/>
      <c r="CA55" s="31" t="str">
        <f t="shared" si="40"/>
        <v/>
      </c>
      <c r="CB55" s="31" t="str">
        <f t="shared" si="33"/>
        <v/>
      </c>
      <c r="CC55" s="31" t="str">
        <f t="shared" si="41"/>
        <v/>
      </c>
      <c r="CD55" s="31" t="str">
        <f t="shared" si="34"/>
        <v/>
      </c>
      <c r="CE55" s="31" t="str">
        <f t="shared" si="35"/>
        <v/>
      </c>
      <c r="CG55" s="32">
        <f t="shared" si="42"/>
        <v>0</v>
      </c>
      <c r="CH55" s="32">
        <f t="shared" si="36"/>
        <v>0</v>
      </c>
      <c r="CI55" s="32">
        <f t="shared" si="43"/>
        <v>0</v>
      </c>
      <c r="CJ55" s="32">
        <f t="shared" si="37"/>
        <v>0</v>
      </c>
      <c r="CK55" s="32">
        <f t="shared" si="38"/>
        <v>0</v>
      </c>
      <c r="CL55" s="13"/>
    </row>
    <row r="56" spans="1:90" ht="16.149999999999999" customHeight="1" x14ac:dyDescent="0.2">
      <c r="A56" s="959"/>
      <c r="B56" s="1079"/>
      <c r="C56" s="198" t="s">
        <v>4</v>
      </c>
      <c r="D56" s="199">
        <f t="shared" ref="D56:AG56" si="47">SUM(D50:D55)</f>
        <v>0</v>
      </c>
      <c r="E56" s="200">
        <f>SUM(E50:E55)</f>
        <v>0</v>
      </c>
      <c r="F56" s="673">
        <f t="shared" si="47"/>
        <v>0</v>
      </c>
      <c r="G56" s="50">
        <f t="shared" si="47"/>
        <v>0</v>
      </c>
      <c r="H56" s="673">
        <f t="shared" si="47"/>
        <v>0</v>
      </c>
      <c r="I56" s="50">
        <f t="shared" si="47"/>
        <v>0</v>
      </c>
      <c r="J56" s="666">
        <f t="shared" si="47"/>
        <v>0</v>
      </c>
      <c r="K56" s="663">
        <f t="shared" si="47"/>
        <v>0</v>
      </c>
      <c r="L56" s="673">
        <f t="shared" si="47"/>
        <v>0</v>
      </c>
      <c r="M56" s="50">
        <f t="shared" si="47"/>
        <v>0</v>
      </c>
      <c r="N56" s="673">
        <f t="shared" si="47"/>
        <v>0</v>
      </c>
      <c r="O56" s="50">
        <f t="shared" si="47"/>
        <v>0</v>
      </c>
      <c r="P56" s="673">
        <f t="shared" si="47"/>
        <v>0</v>
      </c>
      <c r="Q56" s="50">
        <f t="shared" si="47"/>
        <v>0</v>
      </c>
      <c r="R56" s="202">
        <f t="shared" si="47"/>
        <v>0</v>
      </c>
      <c r="S56" s="50">
        <f t="shared" si="47"/>
        <v>0</v>
      </c>
      <c r="T56" s="202">
        <f t="shared" si="47"/>
        <v>0</v>
      </c>
      <c r="U56" s="50">
        <f t="shared" si="47"/>
        <v>0</v>
      </c>
      <c r="V56" s="202">
        <f t="shared" si="47"/>
        <v>0</v>
      </c>
      <c r="W56" s="50">
        <f>SUM(W50:W55)</f>
        <v>0</v>
      </c>
      <c r="X56" s="202">
        <f t="shared" si="47"/>
        <v>0</v>
      </c>
      <c r="Y56" s="50">
        <f>SUM(Y50:Y55)</f>
        <v>0</v>
      </c>
      <c r="Z56" s="202">
        <f t="shared" si="47"/>
        <v>0</v>
      </c>
      <c r="AA56" s="50">
        <f t="shared" si="47"/>
        <v>0</v>
      </c>
      <c r="AB56" s="202">
        <f t="shared" si="47"/>
        <v>0</v>
      </c>
      <c r="AC56" s="174">
        <f t="shared" si="47"/>
        <v>0</v>
      </c>
      <c r="AD56" s="203">
        <f t="shared" si="47"/>
        <v>0</v>
      </c>
      <c r="AE56" s="204">
        <f t="shared" si="47"/>
        <v>0</v>
      </c>
      <c r="AF56" s="673">
        <f>SUM(AF50:AF55)</f>
        <v>0</v>
      </c>
      <c r="AG56" s="673">
        <f t="shared" si="47"/>
        <v>0</v>
      </c>
      <c r="AH56" s="673">
        <f t="shared" ref="AH56" si="48">SUM(AH50:AH55)</f>
        <v>0</v>
      </c>
      <c r="AI56" s="673">
        <f>SUM(AI50:AI55)</f>
        <v>0</v>
      </c>
      <c r="AJ56" s="66"/>
      <c r="AK56" s="176"/>
      <c r="AL56" s="176"/>
      <c r="AM56" s="176"/>
      <c r="AN56" s="176"/>
      <c r="AO56" s="176"/>
      <c r="AP56" s="176"/>
      <c r="AQ56" s="176"/>
      <c r="AR56" s="176"/>
      <c r="AS56" s="176"/>
      <c r="AT56" s="8"/>
      <c r="AU56" s="8"/>
      <c r="BU56" s="3"/>
      <c r="BV56" s="3"/>
      <c r="BW56" s="3"/>
      <c r="CA56" s="31"/>
      <c r="CB56" s="31"/>
      <c r="CC56" s="31"/>
      <c r="CD56" s="31"/>
      <c r="CE56" s="31"/>
      <c r="CG56" s="32"/>
      <c r="CH56" s="32"/>
      <c r="CI56" s="32"/>
      <c r="CJ56" s="32"/>
      <c r="CK56" s="32"/>
      <c r="CL56" s="13"/>
    </row>
    <row r="57" spans="1:90" ht="16.149999999999999" customHeight="1" x14ac:dyDescent="0.25">
      <c r="A57" s="1087" t="s">
        <v>72</v>
      </c>
      <c r="B57" s="1088"/>
      <c r="C57" s="205">
        <v>0</v>
      </c>
      <c r="D57" s="161">
        <f>SUM(E57:F57)</f>
        <v>0</v>
      </c>
      <c r="E57" s="162">
        <f>+Y57+AA57+AC57</f>
        <v>0</v>
      </c>
      <c r="F57" s="154">
        <f>+Z57+AB57+AD57</f>
        <v>0</v>
      </c>
      <c r="G57" s="206"/>
      <c r="H57" s="207"/>
      <c r="I57" s="208"/>
      <c r="J57" s="207"/>
      <c r="K57" s="208"/>
      <c r="L57" s="207"/>
      <c r="M57" s="208"/>
      <c r="N57" s="207"/>
      <c r="O57" s="208"/>
      <c r="P57" s="207"/>
      <c r="Q57" s="208"/>
      <c r="R57" s="207"/>
      <c r="S57" s="209"/>
      <c r="T57" s="210"/>
      <c r="U57" s="209"/>
      <c r="V57" s="210"/>
      <c r="W57" s="209"/>
      <c r="X57" s="210"/>
      <c r="Y57" s="192"/>
      <c r="Z57" s="194"/>
      <c r="AA57" s="192"/>
      <c r="AB57" s="194"/>
      <c r="AC57" s="192"/>
      <c r="AD57" s="578"/>
      <c r="AE57" s="171"/>
      <c r="AF57" s="171"/>
      <c r="AG57" s="579"/>
      <c r="AH57" s="171"/>
      <c r="AI57" s="579"/>
      <c r="AJ57" s="66" t="str">
        <f t="shared" si="32"/>
        <v/>
      </c>
      <c r="AK57" s="176"/>
      <c r="AL57" s="176"/>
      <c r="AM57" s="176"/>
      <c r="AN57" s="176"/>
      <c r="AO57" s="176"/>
      <c r="AP57" s="176"/>
      <c r="AQ57" s="176"/>
      <c r="AR57" s="176"/>
      <c r="AS57" s="176"/>
      <c r="AT57" s="8"/>
      <c r="AU57" s="8"/>
      <c r="BU57" s="3"/>
      <c r="BV57" s="3"/>
      <c r="BW57" s="3"/>
      <c r="CA57" s="31" t="str">
        <f t="shared" si="40"/>
        <v/>
      </c>
      <c r="CB57" s="31" t="str">
        <f t="shared" si="33"/>
        <v/>
      </c>
      <c r="CC57" s="31" t="str">
        <f t="shared" si="41"/>
        <v/>
      </c>
      <c r="CD57" s="31" t="str">
        <f t="shared" si="34"/>
        <v/>
      </c>
      <c r="CE57" s="31" t="str">
        <f t="shared" si="35"/>
        <v/>
      </c>
      <c r="CG57" s="32">
        <f t="shared" si="42"/>
        <v>0</v>
      </c>
      <c r="CH57" s="32">
        <f t="shared" si="36"/>
        <v>0</v>
      </c>
      <c r="CI57" s="32">
        <f t="shared" si="43"/>
        <v>0</v>
      </c>
      <c r="CJ57" s="32">
        <f t="shared" si="37"/>
        <v>0</v>
      </c>
      <c r="CK57" s="32">
        <f t="shared" si="38"/>
        <v>0</v>
      </c>
      <c r="CL57" s="13"/>
    </row>
    <row r="58" spans="1:90" ht="16.149999999999999" customHeight="1" x14ac:dyDescent="0.25">
      <c r="A58" s="1032"/>
      <c r="B58" s="1033"/>
      <c r="C58" s="205" t="s">
        <v>73</v>
      </c>
      <c r="D58" s="161">
        <f t="shared" ref="D58" si="49">SUM(E58:F58)</f>
        <v>0</v>
      </c>
      <c r="E58" s="162">
        <f t="shared" ref="E58:F59" si="50">+Y58+AA58+AC58</f>
        <v>0</v>
      </c>
      <c r="F58" s="154">
        <f t="shared" si="50"/>
        <v>0</v>
      </c>
      <c r="G58" s="213"/>
      <c r="H58" s="214"/>
      <c r="I58" s="213"/>
      <c r="J58" s="214"/>
      <c r="K58" s="213"/>
      <c r="L58" s="214"/>
      <c r="M58" s="213"/>
      <c r="N58" s="214"/>
      <c r="O58" s="213"/>
      <c r="P58" s="214"/>
      <c r="Q58" s="213"/>
      <c r="R58" s="214"/>
      <c r="S58" s="209"/>
      <c r="T58" s="210"/>
      <c r="U58" s="209"/>
      <c r="V58" s="210"/>
      <c r="W58" s="209"/>
      <c r="X58" s="210"/>
      <c r="Y58" s="192"/>
      <c r="Z58" s="194"/>
      <c r="AA58" s="192"/>
      <c r="AB58" s="194"/>
      <c r="AC58" s="192"/>
      <c r="AD58" s="195"/>
      <c r="AE58" s="171"/>
      <c r="AF58" s="171"/>
      <c r="AG58" s="215"/>
      <c r="AH58" s="171"/>
      <c r="AI58" s="215"/>
      <c r="AJ58" s="66" t="str">
        <f t="shared" si="32"/>
        <v/>
      </c>
      <c r="AK58" s="176"/>
      <c r="AL58" s="176"/>
      <c r="AM58" s="176"/>
      <c r="AN58" s="176"/>
      <c r="AO58" s="176"/>
      <c r="AP58" s="176"/>
      <c r="AQ58" s="176"/>
      <c r="AR58" s="176"/>
      <c r="AS58" s="176"/>
      <c r="AT58" s="8"/>
      <c r="AU58" s="8"/>
      <c r="BU58" s="3"/>
      <c r="BV58" s="3"/>
      <c r="BW58" s="3"/>
      <c r="CA58" s="31" t="str">
        <f t="shared" si="40"/>
        <v/>
      </c>
      <c r="CB58" s="31" t="str">
        <f t="shared" si="33"/>
        <v/>
      </c>
      <c r="CC58" s="31" t="str">
        <f t="shared" si="41"/>
        <v/>
      </c>
      <c r="CD58" s="31" t="str">
        <f t="shared" si="34"/>
        <v/>
      </c>
      <c r="CE58" s="31" t="str">
        <f t="shared" si="35"/>
        <v/>
      </c>
      <c r="CG58" s="32">
        <f t="shared" si="42"/>
        <v>0</v>
      </c>
      <c r="CH58" s="32">
        <f t="shared" si="36"/>
        <v>0</v>
      </c>
      <c r="CI58" s="32">
        <f t="shared" si="43"/>
        <v>0</v>
      </c>
      <c r="CJ58" s="32">
        <f t="shared" si="37"/>
        <v>0</v>
      </c>
      <c r="CK58" s="32">
        <f t="shared" si="38"/>
        <v>0</v>
      </c>
      <c r="CL58" s="13"/>
    </row>
    <row r="59" spans="1:90" ht="16.149999999999999" customHeight="1" x14ac:dyDescent="0.25">
      <c r="A59" s="1032"/>
      <c r="B59" s="1033"/>
      <c r="C59" s="216" t="s">
        <v>74</v>
      </c>
      <c r="D59" s="161">
        <f>SUM(E59:F59)</f>
        <v>0</v>
      </c>
      <c r="E59" s="162">
        <f>+Y59+AA59+AC59</f>
        <v>0</v>
      </c>
      <c r="F59" s="154">
        <f t="shared" si="50"/>
        <v>0</v>
      </c>
      <c r="G59" s="213"/>
      <c r="H59" s="214"/>
      <c r="I59" s="213"/>
      <c r="J59" s="214"/>
      <c r="K59" s="213"/>
      <c r="L59" s="214"/>
      <c r="M59" s="213"/>
      <c r="N59" s="214"/>
      <c r="O59" s="213"/>
      <c r="P59" s="214"/>
      <c r="Q59" s="213"/>
      <c r="R59" s="214"/>
      <c r="S59" s="209"/>
      <c r="T59" s="210"/>
      <c r="U59" s="209"/>
      <c r="V59" s="210"/>
      <c r="W59" s="209"/>
      <c r="X59" s="210"/>
      <c r="Y59" s="192"/>
      <c r="Z59" s="194"/>
      <c r="AA59" s="192"/>
      <c r="AB59" s="194"/>
      <c r="AC59" s="192"/>
      <c r="AD59" s="195"/>
      <c r="AE59" s="171"/>
      <c r="AF59" s="171"/>
      <c r="AG59" s="215"/>
      <c r="AH59" s="171"/>
      <c r="AI59" s="215"/>
      <c r="AJ59" s="66" t="str">
        <f t="shared" si="32"/>
        <v/>
      </c>
      <c r="AK59" s="176"/>
      <c r="AL59" s="176"/>
      <c r="AM59" s="176"/>
      <c r="AN59" s="176"/>
      <c r="AO59" s="176"/>
      <c r="AP59" s="176"/>
      <c r="AQ59" s="176"/>
      <c r="AR59" s="176"/>
      <c r="AS59" s="176"/>
      <c r="AT59" s="8"/>
      <c r="AU59" s="8"/>
      <c r="BU59" s="3"/>
      <c r="BV59" s="3"/>
      <c r="BW59" s="3"/>
      <c r="CA59" s="31" t="str">
        <f t="shared" si="40"/>
        <v/>
      </c>
      <c r="CB59" s="31" t="str">
        <f t="shared" si="33"/>
        <v/>
      </c>
      <c r="CC59" s="31" t="str">
        <f t="shared" si="41"/>
        <v/>
      </c>
      <c r="CD59" s="31" t="str">
        <f t="shared" si="34"/>
        <v/>
      </c>
      <c r="CE59" s="31" t="str">
        <f t="shared" si="35"/>
        <v/>
      </c>
      <c r="CG59" s="32">
        <f t="shared" si="42"/>
        <v>0</v>
      </c>
      <c r="CH59" s="32">
        <f t="shared" si="36"/>
        <v>0</v>
      </c>
      <c r="CI59" s="32">
        <f t="shared" si="43"/>
        <v>0</v>
      </c>
      <c r="CJ59" s="32">
        <f t="shared" si="37"/>
        <v>0</v>
      </c>
      <c r="CK59" s="32">
        <f t="shared" si="38"/>
        <v>0</v>
      </c>
      <c r="CL59" s="13"/>
    </row>
    <row r="60" spans="1:90" ht="16.149999999999999" customHeight="1" x14ac:dyDescent="0.2">
      <c r="A60" s="1034"/>
      <c r="B60" s="1089"/>
      <c r="C60" s="217" t="s">
        <v>4</v>
      </c>
      <c r="D60" s="199">
        <f>SUM(E60:F60)</f>
        <v>0</v>
      </c>
      <c r="E60" s="200">
        <f>SUM(E57:E59)</f>
        <v>0</v>
      </c>
      <c r="F60" s="673">
        <f>SUM(F57:F59)</f>
        <v>0</v>
      </c>
      <c r="G60" s="218"/>
      <c r="H60" s="219"/>
      <c r="I60" s="218"/>
      <c r="J60" s="219"/>
      <c r="K60" s="218"/>
      <c r="L60" s="219"/>
      <c r="M60" s="218"/>
      <c r="N60" s="219"/>
      <c r="O60" s="218"/>
      <c r="P60" s="219"/>
      <c r="Q60" s="218"/>
      <c r="R60" s="219"/>
      <c r="S60" s="218"/>
      <c r="T60" s="219"/>
      <c r="U60" s="218"/>
      <c r="V60" s="219"/>
      <c r="W60" s="218"/>
      <c r="X60" s="219"/>
      <c r="Y60" s="50">
        <f>SUM(Y57:Y59)</f>
        <v>0</v>
      </c>
      <c r="Z60" s="673">
        <f t="shared" ref="Z60:AI60" si="51">SUM(Z57:Z59)</f>
        <v>0</v>
      </c>
      <c r="AA60" s="50">
        <f t="shared" si="51"/>
        <v>0</v>
      </c>
      <c r="AB60" s="673">
        <f t="shared" si="51"/>
        <v>0</v>
      </c>
      <c r="AC60" s="50">
        <f t="shared" si="51"/>
        <v>0</v>
      </c>
      <c r="AD60" s="203">
        <f t="shared" si="51"/>
        <v>0</v>
      </c>
      <c r="AE60" s="673">
        <f t="shared" si="51"/>
        <v>0</v>
      </c>
      <c r="AF60" s="673">
        <f t="shared" si="51"/>
        <v>0</v>
      </c>
      <c r="AG60" s="175">
        <f t="shared" si="51"/>
        <v>0</v>
      </c>
      <c r="AH60" s="673">
        <f t="shared" si="51"/>
        <v>0</v>
      </c>
      <c r="AI60" s="175">
        <f t="shared" si="51"/>
        <v>0</v>
      </c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8"/>
      <c r="AU60" s="8"/>
      <c r="BU60" s="3"/>
      <c r="BV60" s="3"/>
      <c r="BW60" s="3"/>
      <c r="CG60" s="13"/>
      <c r="CH60" s="13"/>
      <c r="CI60" s="13"/>
      <c r="CJ60" s="13"/>
      <c r="CK60" s="13"/>
      <c r="CL60" s="13"/>
    </row>
    <row r="61" spans="1:90" ht="31.9" customHeight="1" x14ac:dyDescent="0.2">
      <c r="A61" s="220" t="s">
        <v>75</v>
      </c>
      <c r="B61" s="221"/>
      <c r="C61" s="221"/>
      <c r="D61" s="222"/>
      <c r="E61" s="124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BU61" s="3"/>
      <c r="BV61" s="3"/>
      <c r="BW61" s="3"/>
      <c r="CG61" s="13"/>
      <c r="CH61" s="13"/>
      <c r="CI61" s="13"/>
      <c r="CJ61" s="13"/>
      <c r="CK61" s="13"/>
      <c r="CL61" s="13"/>
    </row>
    <row r="62" spans="1:90" ht="16.149999999999999" customHeight="1" x14ac:dyDescent="0.2">
      <c r="A62" s="982" t="s">
        <v>76</v>
      </c>
      <c r="B62" s="1019"/>
      <c r="C62" s="983"/>
      <c r="D62" s="223" t="s">
        <v>4</v>
      </c>
      <c r="E62" s="223" t="s">
        <v>77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BU62" s="3"/>
      <c r="BV62" s="3"/>
      <c r="BW62" s="3"/>
      <c r="CG62" s="13"/>
      <c r="CH62" s="13"/>
      <c r="CI62" s="13"/>
      <c r="CJ62" s="13"/>
      <c r="CK62" s="13"/>
      <c r="CL62" s="13"/>
    </row>
    <row r="63" spans="1:90" ht="16.149999999999999" customHeight="1" x14ac:dyDescent="0.2">
      <c r="A63" s="1027" t="s">
        <v>78</v>
      </c>
      <c r="B63" s="1028"/>
      <c r="C63" s="1029"/>
      <c r="D63" s="224"/>
      <c r="E63" s="224"/>
      <c r="F63" s="225" t="str">
        <f>CA63</f>
        <v/>
      </c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8"/>
      <c r="BV63" s="3"/>
      <c r="BW63" s="3"/>
      <c r="CA63" s="31" t="str">
        <f>IF(CG63=1,"* Las Interconsultas a Gestantes NO DEBEN ser mayor al Total de Interconsultas. ","")</f>
        <v/>
      </c>
      <c r="CB63" s="31"/>
      <c r="CC63" s="31"/>
      <c r="CD63" s="31"/>
      <c r="CE63" s="31"/>
      <c r="CF63" s="31"/>
      <c r="CG63" s="32">
        <f>IF(D63&lt;E63,1,0)</f>
        <v>0</v>
      </c>
      <c r="CH63" s="13"/>
      <c r="CI63" s="13"/>
      <c r="CJ63" s="13"/>
      <c r="CK63" s="13"/>
      <c r="CL63" s="13"/>
    </row>
    <row r="64" spans="1:90" ht="16.149999999999999" customHeight="1" x14ac:dyDescent="0.2">
      <c r="A64" s="860" t="s">
        <v>79</v>
      </c>
      <c r="B64" s="1025" t="s">
        <v>80</v>
      </c>
      <c r="C64" s="1026"/>
      <c r="D64" s="226"/>
      <c r="E64" s="226"/>
      <c r="F64" s="225" t="str">
        <f t="shared" ref="F64:F73" si="52">CA64</f>
        <v/>
      </c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8"/>
      <c r="BV64" s="3"/>
      <c r="BW64" s="3"/>
      <c r="CA64" s="31" t="str">
        <f t="shared" ref="CA64:CA73" si="53">IF(CG64=1,"* Las Interconsultas a Gestantes NO DEBEN ser mayor al Total de Interconsultas. ","")</f>
        <v/>
      </c>
      <c r="CB64" s="31"/>
      <c r="CC64" s="31"/>
      <c r="CD64" s="31"/>
      <c r="CE64" s="31"/>
      <c r="CF64" s="31"/>
      <c r="CG64" s="32">
        <f t="shared" ref="CG64:CG73" si="54">IF(D64&lt;E64,1,0)</f>
        <v>0</v>
      </c>
      <c r="CH64" s="13"/>
      <c r="CI64" s="13"/>
      <c r="CJ64" s="13"/>
      <c r="CK64" s="13"/>
      <c r="CL64" s="13"/>
    </row>
    <row r="65" spans="1:90" ht="16.149999999999999" customHeight="1" x14ac:dyDescent="0.2">
      <c r="A65" s="861"/>
      <c r="B65" s="1017" t="s">
        <v>81</v>
      </c>
      <c r="C65" s="1018"/>
      <c r="D65" s="227"/>
      <c r="E65" s="227"/>
      <c r="F65" s="225" t="str">
        <f t="shared" si="52"/>
        <v/>
      </c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8"/>
      <c r="BV65" s="3"/>
      <c r="BW65" s="3"/>
      <c r="CA65" s="31" t="str">
        <f t="shared" si="53"/>
        <v/>
      </c>
      <c r="CB65" s="31"/>
      <c r="CC65" s="31"/>
      <c r="CD65" s="31"/>
      <c r="CE65" s="31"/>
      <c r="CF65" s="31"/>
      <c r="CG65" s="32">
        <f t="shared" si="54"/>
        <v>0</v>
      </c>
      <c r="CH65" s="13"/>
      <c r="CI65" s="13"/>
      <c r="CJ65" s="13"/>
      <c r="CK65" s="13"/>
      <c r="CL65" s="13"/>
    </row>
    <row r="66" spans="1:90" ht="16.149999999999999" customHeight="1" x14ac:dyDescent="0.2">
      <c r="A66" s="1024" t="s">
        <v>82</v>
      </c>
      <c r="B66" s="1025"/>
      <c r="C66" s="1026"/>
      <c r="D66" s="228"/>
      <c r="E66" s="228"/>
      <c r="F66" s="225" t="str">
        <f t="shared" si="52"/>
        <v/>
      </c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8"/>
      <c r="BV66" s="3"/>
      <c r="BW66" s="3"/>
      <c r="CA66" s="31" t="str">
        <f t="shared" si="53"/>
        <v/>
      </c>
      <c r="CB66" s="31"/>
      <c r="CC66" s="31"/>
      <c r="CD66" s="31"/>
      <c r="CE66" s="31"/>
      <c r="CF66" s="31"/>
      <c r="CG66" s="32">
        <f t="shared" si="54"/>
        <v>0</v>
      </c>
      <c r="CH66" s="13"/>
      <c r="CI66" s="13"/>
      <c r="CJ66" s="13"/>
      <c r="CK66" s="13"/>
      <c r="CL66" s="13"/>
    </row>
    <row r="67" spans="1:90" ht="16.149999999999999" customHeight="1" x14ac:dyDescent="0.2">
      <c r="A67" s="882" t="s">
        <v>83</v>
      </c>
      <c r="B67" s="883"/>
      <c r="C67" s="884"/>
      <c r="D67" s="228"/>
      <c r="E67" s="228"/>
      <c r="F67" s="225" t="str">
        <f t="shared" si="52"/>
        <v/>
      </c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8"/>
      <c r="BV67" s="3"/>
      <c r="BW67" s="3"/>
      <c r="CA67" s="31" t="str">
        <f t="shared" si="53"/>
        <v/>
      </c>
      <c r="CB67" s="31"/>
      <c r="CC67" s="31"/>
      <c r="CD67" s="31"/>
      <c r="CE67" s="31"/>
      <c r="CF67" s="31"/>
      <c r="CG67" s="32">
        <f t="shared" si="54"/>
        <v>0</v>
      </c>
      <c r="CH67" s="13"/>
      <c r="CI67" s="13"/>
      <c r="CJ67" s="13"/>
      <c r="CK67" s="13"/>
      <c r="CL67" s="13"/>
    </row>
    <row r="68" spans="1:90" ht="16.149999999999999" customHeight="1" x14ac:dyDescent="0.2">
      <c r="A68" s="882" t="s">
        <v>84</v>
      </c>
      <c r="B68" s="883"/>
      <c r="C68" s="884"/>
      <c r="D68" s="228"/>
      <c r="E68" s="228"/>
      <c r="F68" s="225" t="str">
        <f t="shared" si="52"/>
        <v/>
      </c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8"/>
      <c r="BV68" s="3"/>
      <c r="BW68" s="3"/>
      <c r="CA68" s="31" t="str">
        <f t="shared" si="53"/>
        <v/>
      </c>
      <c r="CB68" s="31"/>
      <c r="CC68" s="31"/>
      <c r="CD68" s="31"/>
      <c r="CE68" s="31"/>
      <c r="CF68" s="31"/>
      <c r="CG68" s="32">
        <f t="shared" si="54"/>
        <v>0</v>
      </c>
      <c r="CH68" s="13"/>
      <c r="CI68" s="13"/>
      <c r="CJ68" s="13"/>
      <c r="CK68" s="13"/>
      <c r="CL68" s="13"/>
    </row>
    <row r="69" spans="1:90" ht="16.149999999999999" customHeight="1" x14ac:dyDescent="0.2">
      <c r="A69" s="1007" t="s">
        <v>85</v>
      </c>
      <c r="B69" s="1008"/>
      <c r="C69" s="1009"/>
      <c r="D69" s="228"/>
      <c r="E69" s="228"/>
      <c r="F69" s="225" t="str">
        <f t="shared" si="52"/>
        <v/>
      </c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8"/>
      <c r="BV69" s="3"/>
      <c r="BW69" s="3"/>
      <c r="CA69" s="31" t="str">
        <f t="shared" si="53"/>
        <v/>
      </c>
      <c r="CB69" s="31"/>
      <c r="CC69" s="31"/>
      <c r="CD69" s="31"/>
      <c r="CE69" s="31"/>
      <c r="CF69" s="31"/>
      <c r="CG69" s="32">
        <f t="shared" si="54"/>
        <v>0</v>
      </c>
      <c r="CH69" s="13"/>
      <c r="CI69" s="13"/>
      <c r="CJ69" s="13"/>
      <c r="CK69" s="13"/>
      <c r="CL69" s="13"/>
    </row>
    <row r="70" spans="1:90" ht="16.149999999999999" customHeight="1" x14ac:dyDescent="0.2">
      <c r="A70" s="882" t="s">
        <v>86</v>
      </c>
      <c r="B70" s="883"/>
      <c r="C70" s="884"/>
      <c r="D70" s="228"/>
      <c r="E70" s="228"/>
      <c r="F70" s="225" t="str">
        <f t="shared" si="52"/>
        <v/>
      </c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8"/>
      <c r="BV70" s="3"/>
      <c r="BW70" s="3"/>
      <c r="CA70" s="31" t="str">
        <f t="shared" si="53"/>
        <v/>
      </c>
      <c r="CB70" s="31"/>
      <c r="CC70" s="31"/>
      <c r="CD70" s="31"/>
      <c r="CE70" s="31"/>
      <c r="CF70" s="31"/>
      <c r="CG70" s="32">
        <f t="shared" si="54"/>
        <v>0</v>
      </c>
      <c r="CH70" s="13"/>
      <c r="CI70" s="13"/>
      <c r="CJ70" s="13"/>
      <c r="CK70" s="13"/>
      <c r="CL70" s="13"/>
    </row>
    <row r="71" spans="1:90" ht="16.149999999999999" customHeight="1" x14ac:dyDescent="0.2">
      <c r="A71" s="928" t="s">
        <v>87</v>
      </c>
      <c r="B71" s="929"/>
      <c r="C71" s="930"/>
      <c r="D71" s="228"/>
      <c r="E71" s="228"/>
      <c r="F71" s="225" t="str">
        <f t="shared" si="52"/>
        <v/>
      </c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8"/>
      <c r="BV71" s="3"/>
      <c r="BW71" s="3"/>
      <c r="CA71" s="31" t="str">
        <f t="shared" si="53"/>
        <v/>
      </c>
      <c r="CB71" s="31"/>
      <c r="CC71" s="31"/>
      <c r="CD71" s="31"/>
      <c r="CE71" s="31"/>
      <c r="CF71" s="31"/>
      <c r="CG71" s="32">
        <f t="shared" si="54"/>
        <v>0</v>
      </c>
      <c r="CH71" s="13"/>
      <c r="CI71" s="13"/>
      <c r="CJ71" s="13"/>
      <c r="CK71" s="13"/>
      <c r="CL71" s="13"/>
    </row>
    <row r="72" spans="1:90" ht="16.149999999999999" customHeight="1" x14ac:dyDescent="0.2">
      <c r="A72" s="928" t="s">
        <v>88</v>
      </c>
      <c r="B72" s="929"/>
      <c r="C72" s="930"/>
      <c r="D72" s="228"/>
      <c r="E72" s="228"/>
      <c r="F72" s="225" t="str">
        <f t="shared" si="52"/>
        <v/>
      </c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8"/>
      <c r="BV72" s="3"/>
      <c r="BW72" s="3"/>
      <c r="CA72" s="31" t="str">
        <f t="shared" si="53"/>
        <v/>
      </c>
      <c r="CB72" s="31"/>
      <c r="CC72" s="31"/>
      <c r="CD72" s="31"/>
      <c r="CE72" s="31"/>
      <c r="CF72" s="31"/>
      <c r="CG72" s="32">
        <f t="shared" si="54"/>
        <v>0</v>
      </c>
      <c r="CH72" s="13"/>
      <c r="CI72" s="13"/>
      <c r="CJ72" s="13"/>
      <c r="CK72" s="13"/>
      <c r="CL72" s="13"/>
    </row>
    <row r="73" spans="1:90" ht="16.149999999999999" customHeight="1" x14ac:dyDescent="0.2">
      <c r="A73" s="1016" t="s">
        <v>89</v>
      </c>
      <c r="B73" s="1017"/>
      <c r="C73" s="1018"/>
      <c r="D73" s="227"/>
      <c r="E73" s="227"/>
      <c r="F73" s="225" t="str">
        <f t="shared" si="52"/>
        <v/>
      </c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8"/>
      <c r="BV73" s="3"/>
      <c r="BW73" s="3"/>
      <c r="CA73" s="31" t="str">
        <f t="shared" si="53"/>
        <v/>
      </c>
      <c r="CB73" s="31"/>
      <c r="CC73" s="31"/>
      <c r="CD73" s="31"/>
      <c r="CE73" s="31"/>
      <c r="CF73" s="31"/>
      <c r="CG73" s="32">
        <f t="shared" si="54"/>
        <v>0</v>
      </c>
      <c r="CH73" s="13"/>
      <c r="CI73" s="13"/>
      <c r="CJ73" s="13"/>
      <c r="CK73" s="13"/>
      <c r="CL73" s="13"/>
    </row>
    <row r="74" spans="1:90" ht="31.9" customHeight="1" x14ac:dyDescent="0.2">
      <c r="A74" s="229" t="s">
        <v>90</v>
      </c>
      <c r="B74" s="230"/>
      <c r="C74" s="231"/>
      <c r="D74" s="230"/>
      <c r="E74" s="230"/>
      <c r="F74" s="232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BV74" s="3"/>
      <c r="BW74" s="3"/>
      <c r="CG74" s="13"/>
      <c r="CH74" s="13"/>
      <c r="CI74" s="13"/>
      <c r="CJ74" s="13"/>
      <c r="CK74" s="13"/>
      <c r="CL74" s="13"/>
    </row>
    <row r="75" spans="1:90" ht="16.149999999999999" customHeight="1" x14ac:dyDescent="0.2">
      <c r="A75" s="885" t="s">
        <v>91</v>
      </c>
      <c r="B75" s="886"/>
      <c r="C75" s="887"/>
      <c r="D75" s="982" t="s">
        <v>92</v>
      </c>
      <c r="E75" s="1019"/>
      <c r="F75" s="983"/>
      <c r="BV75" s="3"/>
      <c r="BW75" s="3"/>
      <c r="CG75" s="13"/>
      <c r="CH75" s="13"/>
      <c r="CI75" s="13"/>
      <c r="CJ75" s="13"/>
      <c r="CK75" s="13"/>
      <c r="CL75" s="13"/>
    </row>
    <row r="76" spans="1:90" ht="16.149999999999999" customHeight="1" x14ac:dyDescent="0.2">
      <c r="A76" s="891"/>
      <c r="B76" s="1084"/>
      <c r="C76" s="1085"/>
      <c r="D76" s="223" t="s">
        <v>4</v>
      </c>
      <c r="E76" s="14" t="s">
        <v>24</v>
      </c>
      <c r="F76" s="233" t="s">
        <v>25</v>
      </c>
      <c r="BV76" s="3"/>
      <c r="BW76" s="3"/>
      <c r="CG76" s="13"/>
      <c r="CH76" s="13"/>
      <c r="CI76" s="13"/>
      <c r="CJ76" s="13"/>
      <c r="CK76" s="13"/>
      <c r="CL76" s="13"/>
    </row>
    <row r="77" spans="1:90" ht="16.149999999999999" customHeight="1" x14ac:dyDescent="0.2">
      <c r="A77" s="1086" t="s">
        <v>93</v>
      </c>
      <c r="B77" s="1022" t="s">
        <v>94</v>
      </c>
      <c r="C77" s="1023"/>
      <c r="D77" s="234">
        <f>SUM(E77+F77)</f>
        <v>0</v>
      </c>
      <c r="E77" s="22"/>
      <c r="F77" s="25"/>
      <c r="BV77" s="3"/>
      <c r="BW77" s="3"/>
      <c r="CG77" s="13"/>
      <c r="CH77" s="13"/>
      <c r="CI77" s="13"/>
      <c r="CJ77" s="13"/>
      <c r="CK77" s="13"/>
      <c r="CL77" s="13"/>
    </row>
    <row r="78" spans="1:90" ht="16.149999999999999" customHeight="1" x14ac:dyDescent="0.2">
      <c r="A78" s="1021"/>
      <c r="B78" s="874" t="s">
        <v>95</v>
      </c>
      <c r="C78" s="876"/>
      <c r="D78" s="235">
        <f>SUM(E78+F78)</f>
        <v>0</v>
      </c>
      <c r="E78" s="42"/>
      <c r="F78" s="44"/>
      <c r="BV78" s="3"/>
      <c r="BW78" s="3"/>
      <c r="CG78" s="13"/>
      <c r="CH78" s="13"/>
      <c r="CI78" s="13"/>
      <c r="CJ78" s="13"/>
      <c r="CK78" s="13"/>
      <c r="CL78" s="13"/>
    </row>
    <row r="79" spans="1:90" ht="31.9" customHeight="1" x14ac:dyDescent="0.2">
      <c r="A79" s="236" t="s">
        <v>96</v>
      </c>
      <c r="B79" s="123"/>
      <c r="C79" s="123"/>
      <c r="D79" s="123"/>
      <c r="E79" s="124"/>
      <c r="F79" s="124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BV79" s="3"/>
      <c r="BW79" s="3"/>
      <c r="CG79" s="13"/>
      <c r="CH79" s="13"/>
      <c r="CI79" s="13"/>
      <c r="CJ79" s="13"/>
      <c r="CK79" s="13"/>
      <c r="CL79" s="13"/>
    </row>
    <row r="80" spans="1:90" ht="16.149999999999999" customHeight="1" x14ac:dyDescent="0.2">
      <c r="A80" s="885" t="s">
        <v>97</v>
      </c>
      <c r="B80" s="886"/>
      <c r="C80" s="887"/>
      <c r="D80" s="862" t="s">
        <v>4</v>
      </c>
      <c r="E80" s="900"/>
      <c r="F80" s="970"/>
      <c r="G80" s="862" t="s">
        <v>56</v>
      </c>
      <c r="H80" s="900"/>
      <c r="I80" s="900"/>
      <c r="J80" s="900"/>
      <c r="K80" s="900"/>
      <c r="L80" s="900"/>
      <c r="M80" s="900"/>
      <c r="N80" s="901"/>
      <c r="O80" s="887" t="s">
        <v>6</v>
      </c>
      <c r="P80" s="859" t="s">
        <v>33</v>
      </c>
      <c r="Q80" s="859" t="s">
        <v>7</v>
      </c>
      <c r="R80" s="859" t="s">
        <v>98</v>
      </c>
      <c r="S80" s="1083" t="s">
        <v>99</v>
      </c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BV80" s="3"/>
      <c r="BW80" s="3"/>
      <c r="CG80" s="13"/>
      <c r="CH80" s="13"/>
      <c r="CI80" s="13"/>
      <c r="CJ80" s="13"/>
      <c r="CK80" s="13"/>
      <c r="CL80" s="13"/>
    </row>
    <row r="81" spans="1:90" ht="31.5" customHeight="1" x14ac:dyDescent="0.2">
      <c r="A81" s="891"/>
      <c r="B81" s="1084"/>
      <c r="C81" s="1085"/>
      <c r="D81" s="674" t="s">
        <v>23</v>
      </c>
      <c r="E81" s="50" t="s">
        <v>24</v>
      </c>
      <c r="F81" s="673" t="s">
        <v>25</v>
      </c>
      <c r="G81" s="14" t="s">
        <v>100</v>
      </c>
      <c r="H81" s="15" t="s">
        <v>101</v>
      </c>
      <c r="I81" s="15" t="s">
        <v>102</v>
      </c>
      <c r="J81" s="15" t="s">
        <v>18</v>
      </c>
      <c r="K81" s="15" t="s">
        <v>19</v>
      </c>
      <c r="L81" s="15" t="s">
        <v>20</v>
      </c>
      <c r="M81" s="237" t="s">
        <v>21</v>
      </c>
      <c r="N81" s="677" t="s">
        <v>22</v>
      </c>
      <c r="O81" s="1085"/>
      <c r="P81" s="861"/>
      <c r="Q81" s="861"/>
      <c r="R81" s="861"/>
      <c r="S81" s="1011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BV81" s="3"/>
      <c r="BW81" s="3"/>
      <c r="CG81" s="13"/>
      <c r="CH81" s="13"/>
      <c r="CI81" s="13"/>
      <c r="CJ81" s="13"/>
      <c r="CK81" s="13"/>
      <c r="CL81" s="13"/>
    </row>
    <row r="82" spans="1:90" ht="16.149999999999999" customHeight="1" x14ac:dyDescent="0.2">
      <c r="A82" s="1012" t="s">
        <v>103</v>
      </c>
      <c r="B82" s="1012"/>
      <c r="C82" s="1012"/>
      <c r="D82" s="239">
        <f>SUM(G82:N82)</f>
        <v>90</v>
      </c>
      <c r="E82" s="22">
        <v>33</v>
      </c>
      <c r="F82" s="240">
        <v>57</v>
      </c>
      <c r="G82" s="24">
        <v>7</v>
      </c>
      <c r="H82" s="241">
        <v>3</v>
      </c>
      <c r="I82" s="241">
        <v>0</v>
      </c>
      <c r="J82" s="241">
        <v>3</v>
      </c>
      <c r="K82" s="241">
        <v>8</v>
      </c>
      <c r="L82" s="241">
        <v>17</v>
      </c>
      <c r="M82" s="242">
        <v>43</v>
      </c>
      <c r="N82" s="64">
        <v>9</v>
      </c>
      <c r="O82" s="62">
        <v>2</v>
      </c>
      <c r="P82" s="243">
        <v>90</v>
      </c>
      <c r="Q82" s="243">
        <v>1</v>
      </c>
      <c r="R82" s="243"/>
      <c r="S82" s="62"/>
      <c r="T82" s="225" t="str">
        <f>CA82&amp;CB82&amp;CC82&amp;CD82&amp;CE82</f>
        <v/>
      </c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8"/>
      <c r="AG82" s="8"/>
      <c r="BV82" s="3"/>
      <c r="BW82" s="3"/>
      <c r="CA82" s="31" t="str">
        <f>IF(CG82=1,"* La suma de los sexos NO DEBE ser diferente al Total. ","")</f>
        <v/>
      </c>
      <c r="CB82" s="31" t="str">
        <f>IF(AND(D82&lt;&gt;0,P82=""),"* No olvide digitar la columna Beneficiarios (Digite CEROS si no tiene).",IF(D82&lt;P82,"* El número de Beneficiarios NO DEBE ser mayor que el total. ",""))</f>
        <v/>
      </c>
      <c r="CC82" s="31" t="str">
        <f>IF(CI82=1,"* Las actividades de 60 Años NO DEBE ser mayor que el grupo etario 20-64 años. ","")</f>
        <v/>
      </c>
      <c r="CD82" s="31" t="str">
        <f>IF(AND(D82&lt;&gt;0,O82=""),"* Recuerde que las Embarazadas deben ser incluídas en el ingreso por rango Etario (Digite CEROS si no tiene). ",IF(F82&lt;O82,"* Las Embarazadas NO DEBEN ser mayor al total de Mujeres. ",""))</f>
        <v/>
      </c>
      <c r="CE82" s="31" t="str">
        <f>IF(CK82=1,"* Los usuario en situación de discapacidad NO DEBE ser mayor que el Total. ","")</f>
        <v/>
      </c>
      <c r="CG82" s="32">
        <f>IF(D82&lt;&gt;(E82+F82),1,0)</f>
        <v>0</v>
      </c>
      <c r="CH82" s="32">
        <f>IF(AND(D82&lt;&gt;0,P82=""),1,IF(D82&lt;P82,1,0))</f>
        <v>0</v>
      </c>
      <c r="CI82" s="32">
        <f>IF(M82&lt;Q82,1,0)</f>
        <v>0</v>
      </c>
      <c r="CJ82" s="32">
        <f>IF(AND(D82&lt;&gt;0,O82=""),1,IF(F82&lt;O82,1,0))</f>
        <v>0</v>
      </c>
      <c r="CK82" s="32">
        <f>IF(D82&lt;S82,1,0)</f>
        <v>0</v>
      </c>
      <c r="CL82" s="13"/>
    </row>
    <row r="83" spans="1:90" ht="16.149999999999999" customHeight="1" x14ac:dyDescent="0.2">
      <c r="A83" s="995" t="s">
        <v>104</v>
      </c>
      <c r="B83" s="995"/>
      <c r="C83" s="995"/>
      <c r="D83" s="244">
        <f t="shared" ref="D83:D110" si="55">SUM(G83:N83)</f>
        <v>47</v>
      </c>
      <c r="E83" s="33">
        <v>26</v>
      </c>
      <c r="F83" s="245">
        <v>21</v>
      </c>
      <c r="G83" s="33">
        <v>5</v>
      </c>
      <c r="H83" s="246">
        <v>1</v>
      </c>
      <c r="I83" s="246">
        <v>1</v>
      </c>
      <c r="J83" s="246">
        <v>0</v>
      </c>
      <c r="K83" s="246">
        <v>13</v>
      </c>
      <c r="L83" s="246">
        <v>4</v>
      </c>
      <c r="M83" s="245">
        <v>20</v>
      </c>
      <c r="N83" s="87">
        <v>3</v>
      </c>
      <c r="O83" s="34">
        <v>0</v>
      </c>
      <c r="P83" s="38">
        <v>47</v>
      </c>
      <c r="Q83" s="38"/>
      <c r="R83" s="38"/>
      <c r="S83" s="34"/>
      <c r="T83" s="225" t="str">
        <f t="shared" ref="T83:T110" si="56">CA83&amp;CB83&amp;CC83&amp;CD83&amp;CE83</f>
        <v/>
      </c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8"/>
      <c r="AG83" s="8"/>
      <c r="BV83" s="3"/>
      <c r="BW83" s="3"/>
      <c r="CA83" s="31" t="str">
        <f t="shared" ref="CA83:CA110" si="57">IF(CG83=1,"* La suma de los sexos NO DEBE ser diferente al Total. ","")</f>
        <v/>
      </c>
      <c r="CB83" s="31" t="str">
        <f t="shared" ref="CB83:CB110" si="58">IF(AND(D83&lt;&gt;0,P83=""),"* No olvide digitar la columna Beneficiarios (Digite CEROS si no tiene).",IF(D83&lt;P83,"* El número de Beneficiarios NO DEBE ser mayor que el total. ",""))</f>
        <v/>
      </c>
      <c r="CC83" s="31" t="str">
        <f t="shared" ref="CC83:CC110" si="59">IF(CI83=1,"* Las actividades de 60 Años NO DEBE ser mayor que el grupo etario 20-64 años. ","")</f>
        <v/>
      </c>
      <c r="CD83" s="31" t="str">
        <f t="shared" ref="CD83:CD110" si="60">IF(AND(D83&lt;&gt;0,O83=""),"* Recuerde que las Embarazadas deben ser incluídas en el ingreso por rango Etario (Digite CEROS si no tiene). ",IF(F83&lt;O83,"* Las Embarazadas NO DEBEN ser mayor al total de Mujeres. ",""))</f>
        <v/>
      </c>
      <c r="CE83" s="31" t="str">
        <f t="shared" ref="CE83:CE110" si="61">IF(CK83=1,"* Los usuario en situación de discapacidad NO DEBE ser mayor que el Total. ","")</f>
        <v/>
      </c>
      <c r="CG83" s="32">
        <f t="shared" ref="CG83:CG109" si="62">IF(D83&lt;&gt;(E83+F83),1,0)</f>
        <v>0</v>
      </c>
      <c r="CH83" s="32">
        <f t="shared" ref="CH83:CH109" si="63">IF(AND(D83&lt;&gt;0,P83=""),1,IF(D83&lt;P83,1,0))</f>
        <v>0</v>
      </c>
      <c r="CI83" s="32">
        <f t="shared" ref="CI83:CI109" si="64">IF(M83&lt;Q83,1,0)</f>
        <v>0</v>
      </c>
      <c r="CJ83" s="32">
        <f t="shared" ref="CJ83:CJ109" si="65">IF(AND(D83&lt;&gt;0,O83=""),1,IF(F83&lt;O83,1,0))</f>
        <v>0</v>
      </c>
      <c r="CK83" s="32">
        <f t="shared" ref="CK83:CK109" si="66">IF(D83&lt;S83,1,0)</f>
        <v>0</v>
      </c>
      <c r="CL83" s="13"/>
    </row>
    <row r="84" spans="1:90" ht="16.149999999999999" customHeight="1" x14ac:dyDescent="0.2">
      <c r="A84" s="882" t="s">
        <v>105</v>
      </c>
      <c r="B84" s="883"/>
      <c r="C84" s="884"/>
      <c r="D84" s="247">
        <f t="shared" si="55"/>
        <v>324</v>
      </c>
      <c r="E84" s="33">
        <v>122</v>
      </c>
      <c r="F84" s="245">
        <v>202</v>
      </c>
      <c r="G84" s="33">
        <v>66</v>
      </c>
      <c r="H84" s="248">
        <v>26</v>
      </c>
      <c r="I84" s="248">
        <v>13</v>
      </c>
      <c r="J84" s="248">
        <v>7</v>
      </c>
      <c r="K84" s="248">
        <v>34</v>
      </c>
      <c r="L84" s="248">
        <v>18</v>
      </c>
      <c r="M84" s="240">
        <v>130</v>
      </c>
      <c r="N84" s="73">
        <v>30</v>
      </c>
      <c r="O84" s="23">
        <v>0</v>
      </c>
      <c r="P84" s="28">
        <v>324</v>
      </c>
      <c r="Q84" s="28">
        <v>1</v>
      </c>
      <c r="R84" s="28"/>
      <c r="S84" s="23"/>
      <c r="T84" s="225" t="str">
        <f t="shared" si="56"/>
        <v/>
      </c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8"/>
      <c r="AG84" s="8"/>
      <c r="BV84" s="3"/>
      <c r="BW84" s="3"/>
      <c r="CA84" s="31" t="str">
        <f t="shared" si="57"/>
        <v/>
      </c>
      <c r="CB84" s="31" t="str">
        <f t="shared" si="58"/>
        <v/>
      </c>
      <c r="CC84" s="31" t="str">
        <f t="shared" si="59"/>
        <v/>
      </c>
      <c r="CD84" s="31" t="str">
        <f t="shared" si="60"/>
        <v/>
      </c>
      <c r="CE84" s="31" t="str">
        <f t="shared" si="61"/>
        <v/>
      </c>
      <c r="CG84" s="32">
        <f t="shared" si="62"/>
        <v>0</v>
      </c>
      <c r="CH84" s="32">
        <f t="shared" si="63"/>
        <v>0</v>
      </c>
      <c r="CI84" s="32">
        <f t="shared" si="64"/>
        <v>0</v>
      </c>
      <c r="CJ84" s="32">
        <f t="shared" si="65"/>
        <v>0</v>
      </c>
      <c r="CK84" s="32">
        <f t="shared" si="66"/>
        <v>0</v>
      </c>
      <c r="CL84" s="13"/>
    </row>
    <row r="85" spans="1:90" ht="16.149999999999999" customHeight="1" x14ac:dyDescent="0.2">
      <c r="A85" s="995" t="s">
        <v>106</v>
      </c>
      <c r="B85" s="995"/>
      <c r="C85" s="995"/>
      <c r="D85" s="244">
        <f t="shared" si="55"/>
        <v>0</v>
      </c>
      <c r="E85" s="33">
        <v>0</v>
      </c>
      <c r="F85" s="245">
        <v>0</v>
      </c>
      <c r="G85" s="33"/>
      <c r="H85" s="246"/>
      <c r="I85" s="246"/>
      <c r="J85" s="246"/>
      <c r="K85" s="246"/>
      <c r="L85" s="246"/>
      <c r="M85" s="245"/>
      <c r="N85" s="87"/>
      <c r="O85" s="34">
        <v>0</v>
      </c>
      <c r="P85" s="38">
        <v>0</v>
      </c>
      <c r="Q85" s="38"/>
      <c r="R85" s="38"/>
      <c r="S85" s="34"/>
      <c r="T85" s="225" t="str">
        <f t="shared" si="56"/>
        <v/>
      </c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8"/>
      <c r="AG85" s="8"/>
      <c r="BV85" s="3"/>
      <c r="BW85" s="3"/>
      <c r="CA85" s="31" t="str">
        <f t="shared" si="57"/>
        <v/>
      </c>
      <c r="CB85" s="31" t="str">
        <f t="shared" si="58"/>
        <v/>
      </c>
      <c r="CC85" s="31" t="str">
        <f t="shared" si="59"/>
        <v/>
      </c>
      <c r="CD85" s="31" t="str">
        <f t="shared" si="60"/>
        <v/>
      </c>
      <c r="CE85" s="31" t="str">
        <f t="shared" si="61"/>
        <v/>
      </c>
      <c r="CG85" s="32">
        <f t="shared" si="62"/>
        <v>0</v>
      </c>
      <c r="CH85" s="32">
        <f t="shared" si="63"/>
        <v>0</v>
      </c>
      <c r="CI85" s="32">
        <f t="shared" si="64"/>
        <v>0</v>
      </c>
      <c r="CJ85" s="32">
        <f t="shared" si="65"/>
        <v>0</v>
      </c>
      <c r="CK85" s="32">
        <f t="shared" si="66"/>
        <v>0</v>
      </c>
      <c r="CL85" s="13"/>
    </row>
    <row r="86" spans="1:90" ht="16.149999999999999" customHeight="1" x14ac:dyDescent="0.2">
      <c r="A86" s="995" t="s">
        <v>107</v>
      </c>
      <c r="B86" s="995"/>
      <c r="C86" s="995"/>
      <c r="D86" s="244">
        <f t="shared" si="55"/>
        <v>201</v>
      </c>
      <c r="E86" s="33">
        <v>53</v>
      </c>
      <c r="F86" s="245">
        <v>148</v>
      </c>
      <c r="G86" s="98"/>
      <c r="H86" s="249"/>
      <c r="I86" s="249"/>
      <c r="J86" s="246">
        <v>0</v>
      </c>
      <c r="K86" s="246">
        <v>6</v>
      </c>
      <c r="L86" s="246">
        <v>11</v>
      </c>
      <c r="M86" s="245">
        <v>167</v>
      </c>
      <c r="N86" s="87">
        <v>17</v>
      </c>
      <c r="O86" s="34">
        <v>5</v>
      </c>
      <c r="P86" s="38">
        <v>201</v>
      </c>
      <c r="Q86" s="38"/>
      <c r="R86" s="38"/>
      <c r="S86" s="34"/>
      <c r="T86" s="225" t="str">
        <f t="shared" si="56"/>
        <v/>
      </c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8"/>
      <c r="AG86" s="8"/>
      <c r="BV86" s="3"/>
      <c r="BW86" s="3"/>
      <c r="CA86" s="31" t="str">
        <f t="shared" si="57"/>
        <v/>
      </c>
      <c r="CB86" s="31" t="str">
        <f t="shared" si="58"/>
        <v/>
      </c>
      <c r="CC86" s="31" t="str">
        <f t="shared" si="59"/>
        <v/>
      </c>
      <c r="CD86" s="31" t="str">
        <f t="shared" si="60"/>
        <v/>
      </c>
      <c r="CE86" s="31" t="str">
        <f t="shared" si="61"/>
        <v/>
      </c>
      <c r="CG86" s="32">
        <f t="shared" si="62"/>
        <v>0</v>
      </c>
      <c r="CH86" s="32">
        <f t="shared" si="63"/>
        <v>0</v>
      </c>
      <c r="CI86" s="32">
        <f t="shared" si="64"/>
        <v>0</v>
      </c>
      <c r="CJ86" s="32">
        <f t="shared" si="65"/>
        <v>0</v>
      </c>
      <c r="CK86" s="32">
        <f t="shared" si="66"/>
        <v>0</v>
      </c>
      <c r="CL86" s="13"/>
    </row>
    <row r="87" spans="1:90" ht="16.149999999999999" customHeight="1" x14ac:dyDescent="0.2">
      <c r="A87" s="911" t="s">
        <v>108</v>
      </c>
      <c r="B87" s="911"/>
      <c r="C87" s="911"/>
      <c r="D87" s="250">
        <f t="shared" si="55"/>
        <v>30</v>
      </c>
      <c r="E87" s="33">
        <v>7</v>
      </c>
      <c r="F87" s="245">
        <v>23</v>
      </c>
      <c r="G87" s="98"/>
      <c r="H87" s="249"/>
      <c r="I87" s="249"/>
      <c r="J87" s="246">
        <v>1</v>
      </c>
      <c r="K87" s="246">
        <v>7</v>
      </c>
      <c r="L87" s="246">
        <v>4</v>
      </c>
      <c r="M87" s="245">
        <v>16</v>
      </c>
      <c r="N87" s="87">
        <v>2</v>
      </c>
      <c r="O87" s="34">
        <v>1</v>
      </c>
      <c r="P87" s="38">
        <v>30</v>
      </c>
      <c r="Q87" s="38"/>
      <c r="R87" s="38"/>
      <c r="S87" s="34"/>
      <c r="T87" s="225" t="str">
        <f t="shared" si="56"/>
        <v/>
      </c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8"/>
      <c r="AG87" s="8"/>
      <c r="BV87" s="3"/>
      <c r="BW87" s="3"/>
      <c r="CA87" s="31" t="str">
        <f t="shared" si="57"/>
        <v/>
      </c>
      <c r="CB87" s="31" t="str">
        <f t="shared" si="58"/>
        <v/>
      </c>
      <c r="CC87" s="31" t="str">
        <f t="shared" si="59"/>
        <v/>
      </c>
      <c r="CD87" s="31" t="str">
        <f t="shared" si="60"/>
        <v/>
      </c>
      <c r="CE87" s="31" t="str">
        <f t="shared" si="61"/>
        <v/>
      </c>
      <c r="CG87" s="32">
        <f t="shared" si="62"/>
        <v>0</v>
      </c>
      <c r="CH87" s="32">
        <f t="shared" si="63"/>
        <v>0</v>
      </c>
      <c r="CI87" s="32">
        <f t="shared" si="64"/>
        <v>0</v>
      </c>
      <c r="CJ87" s="32">
        <f t="shared" si="65"/>
        <v>0</v>
      </c>
      <c r="CK87" s="32">
        <f t="shared" si="66"/>
        <v>0</v>
      </c>
      <c r="CL87" s="13"/>
    </row>
    <row r="88" spans="1:90" ht="16.149999999999999" customHeight="1" x14ac:dyDescent="0.2">
      <c r="A88" s="911" t="s">
        <v>109</v>
      </c>
      <c r="B88" s="911"/>
      <c r="C88" s="911"/>
      <c r="D88" s="250">
        <f t="shared" si="55"/>
        <v>30</v>
      </c>
      <c r="E88" s="33">
        <v>5</v>
      </c>
      <c r="F88" s="245">
        <v>25</v>
      </c>
      <c r="G88" s="98"/>
      <c r="H88" s="249"/>
      <c r="I88" s="249"/>
      <c r="J88" s="246">
        <v>1</v>
      </c>
      <c r="K88" s="246">
        <v>0</v>
      </c>
      <c r="L88" s="246">
        <v>6</v>
      </c>
      <c r="M88" s="245">
        <v>18</v>
      </c>
      <c r="N88" s="87">
        <v>5</v>
      </c>
      <c r="O88" s="34">
        <v>2</v>
      </c>
      <c r="P88" s="38">
        <v>30</v>
      </c>
      <c r="Q88" s="38"/>
      <c r="R88" s="38"/>
      <c r="S88" s="34"/>
      <c r="T88" s="225" t="str">
        <f t="shared" si="56"/>
        <v/>
      </c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8"/>
      <c r="AG88" s="8"/>
      <c r="BV88" s="3"/>
      <c r="BW88" s="3"/>
      <c r="CA88" s="31" t="str">
        <f t="shared" si="57"/>
        <v/>
      </c>
      <c r="CB88" s="31" t="str">
        <f t="shared" si="58"/>
        <v/>
      </c>
      <c r="CC88" s="31" t="str">
        <f t="shared" si="59"/>
        <v/>
      </c>
      <c r="CD88" s="31" t="str">
        <f t="shared" si="60"/>
        <v/>
      </c>
      <c r="CE88" s="31" t="str">
        <f t="shared" si="61"/>
        <v/>
      </c>
      <c r="CG88" s="32">
        <f t="shared" si="62"/>
        <v>0</v>
      </c>
      <c r="CH88" s="32">
        <f t="shared" si="63"/>
        <v>0</v>
      </c>
      <c r="CI88" s="32">
        <f t="shared" si="64"/>
        <v>0</v>
      </c>
      <c r="CJ88" s="32">
        <f t="shared" si="65"/>
        <v>0</v>
      </c>
      <c r="CK88" s="32">
        <f t="shared" si="66"/>
        <v>0</v>
      </c>
      <c r="CL88" s="13"/>
    </row>
    <row r="89" spans="1:90" ht="16.149999999999999" customHeight="1" x14ac:dyDescent="0.2">
      <c r="A89" s="911" t="s">
        <v>110</v>
      </c>
      <c r="B89" s="911"/>
      <c r="C89" s="911"/>
      <c r="D89" s="250">
        <f t="shared" si="55"/>
        <v>24</v>
      </c>
      <c r="E89" s="33">
        <v>10</v>
      </c>
      <c r="F89" s="245">
        <v>14</v>
      </c>
      <c r="G89" s="98"/>
      <c r="H89" s="249"/>
      <c r="I89" s="249"/>
      <c r="J89" s="246">
        <v>1</v>
      </c>
      <c r="K89" s="246">
        <v>1</v>
      </c>
      <c r="L89" s="246">
        <v>4</v>
      </c>
      <c r="M89" s="245">
        <v>17</v>
      </c>
      <c r="N89" s="87">
        <v>1</v>
      </c>
      <c r="O89" s="34">
        <v>0</v>
      </c>
      <c r="P89" s="38">
        <v>24</v>
      </c>
      <c r="Q89" s="38"/>
      <c r="R89" s="38"/>
      <c r="S89" s="34"/>
      <c r="T89" s="225" t="str">
        <f t="shared" si="56"/>
        <v/>
      </c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8"/>
      <c r="AG89" s="8"/>
      <c r="BV89" s="3"/>
      <c r="BW89" s="3"/>
      <c r="CA89" s="31" t="str">
        <f t="shared" si="57"/>
        <v/>
      </c>
      <c r="CB89" s="31" t="str">
        <f t="shared" si="58"/>
        <v/>
      </c>
      <c r="CC89" s="31" t="str">
        <f t="shared" si="59"/>
        <v/>
      </c>
      <c r="CD89" s="31" t="str">
        <f t="shared" si="60"/>
        <v/>
      </c>
      <c r="CE89" s="31" t="str">
        <f t="shared" si="61"/>
        <v/>
      </c>
      <c r="CG89" s="32">
        <f t="shared" si="62"/>
        <v>0</v>
      </c>
      <c r="CH89" s="32">
        <f t="shared" si="63"/>
        <v>0</v>
      </c>
      <c r="CI89" s="32">
        <f t="shared" si="64"/>
        <v>0</v>
      </c>
      <c r="CJ89" s="32">
        <f t="shared" si="65"/>
        <v>0</v>
      </c>
      <c r="CK89" s="32">
        <f t="shared" si="66"/>
        <v>0</v>
      </c>
      <c r="CL89" s="13"/>
    </row>
    <row r="90" spans="1:90" ht="16.149999999999999" customHeight="1" x14ac:dyDescent="0.2">
      <c r="A90" s="911" t="s">
        <v>49</v>
      </c>
      <c r="B90" s="911"/>
      <c r="C90" s="911"/>
      <c r="D90" s="250">
        <f t="shared" si="55"/>
        <v>0</v>
      </c>
      <c r="E90" s="33">
        <v>0</v>
      </c>
      <c r="F90" s="245">
        <v>0</v>
      </c>
      <c r="G90" s="98"/>
      <c r="H90" s="249"/>
      <c r="I90" s="249"/>
      <c r="J90" s="246"/>
      <c r="K90" s="246"/>
      <c r="L90" s="246"/>
      <c r="M90" s="245"/>
      <c r="N90" s="87"/>
      <c r="O90" s="34"/>
      <c r="P90" s="38">
        <v>0</v>
      </c>
      <c r="Q90" s="38"/>
      <c r="R90" s="38"/>
      <c r="S90" s="34"/>
      <c r="T90" s="225" t="str">
        <f t="shared" si="56"/>
        <v/>
      </c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8"/>
      <c r="AG90" s="8"/>
      <c r="BV90" s="3"/>
      <c r="BW90" s="3"/>
      <c r="CA90" s="31" t="str">
        <f t="shared" si="57"/>
        <v/>
      </c>
      <c r="CB90" s="31" t="str">
        <f t="shared" si="58"/>
        <v/>
      </c>
      <c r="CC90" s="31" t="str">
        <f t="shared" si="59"/>
        <v/>
      </c>
      <c r="CD90" s="31" t="str">
        <f t="shared" si="60"/>
        <v/>
      </c>
      <c r="CE90" s="31" t="str">
        <f t="shared" si="61"/>
        <v/>
      </c>
      <c r="CG90" s="32">
        <f t="shared" si="62"/>
        <v>0</v>
      </c>
      <c r="CH90" s="32">
        <f t="shared" si="63"/>
        <v>0</v>
      </c>
      <c r="CI90" s="32">
        <f t="shared" si="64"/>
        <v>0</v>
      </c>
      <c r="CJ90" s="32">
        <f t="shared" si="65"/>
        <v>0</v>
      </c>
      <c r="CK90" s="32">
        <f t="shared" si="66"/>
        <v>0</v>
      </c>
      <c r="CL90" s="13"/>
    </row>
    <row r="91" spans="1:90" ht="16.149999999999999" customHeight="1" x14ac:dyDescent="0.2">
      <c r="A91" s="995" t="s">
        <v>111</v>
      </c>
      <c r="B91" s="995"/>
      <c r="C91" s="995"/>
      <c r="D91" s="244">
        <f t="shared" si="55"/>
        <v>0</v>
      </c>
      <c r="E91" s="33">
        <v>0</v>
      </c>
      <c r="F91" s="245">
        <v>0</v>
      </c>
      <c r="G91" s="98"/>
      <c r="H91" s="249"/>
      <c r="I91" s="249"/>
      <c r="J91" s="246"/>
      <c r="K91" s="246"/>
      <c r="L91" s="246"/>
      <c r="M91" s="245"/>
      <c r="N91" s="87"/>
      <c r="O91" s="34"/>
      <c r="P91" s="38">
        <v>0</v>
      </c>
      <c r="Q91" s="38"/>
      <c r="R91" s="38"/>
      <c r="S91" s="34"/>
      <c r="T91" s="225" t="str">
        <f t="shared" si="56"/>
        <v/>
      </c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8"/>
      <c r="AG91" s="8"/>
      <c r="BV91" s="3"/>
      <c r="BW91" s="3"/>
      <c r="CA91" s="31" t="str">
        <f t="shared" si="57"/>
        <v/>
      </c>
      <c r="CB91" s="31" t="str">
        <f t="shared" si="58"/>
        <v/>
      </c>
      <c r="CC91" s="31" t="str">
        <f t="shared" si="59"/>
        <v/>
      </c>
      <c r="CD91" s="31" t="str">
        <f t="shared" si="60"/>
        <v/>
      </c>
      <c r="CE91" s="31" t="str">
        <f t="shared" si="61"/>
        <v/>
      </c>
      <c r="CG91" s="32">
        <f t="shared" si="62"/>
        <v>0</v>
      </c>
      <c r="CH91" s="32">
        <f t="shared" si="63"/>
        <v>0</v>
      </c>
      <c r="CI91" s="32">
        <f t="shared" si="64"/>
        <v>0</v>
      </c>
      <c r="CJ91" s="32">
        <f t="shared" si="65"/>
        <v>0</v>
      </c>
      <c r="CK91" s="32">
        <f t="shared" si="66"/>
        <v>0</v>
      </c>
      <c r="CL91" s="13"/>
    </row>
    <row r="92" spans="1:90" ht="16.149999999999999" customHeight="1" x14ac:dyDescent="0.2">
      <c r="A92" s="995" t="s">
        <v>112</v>
      </c>
      <c r="B92" s="995"/>
      <c r="C92" s="995"/>
      <c r="D92" s="244">
        <f t="shared" si="55"/>
        <v>0</v>
      </c>
      <c r="E92" s="33">
        <v>0</v>
      </c>
      <c r="F92" s="245">
        <v>0</v>
      </c>
      <c r="G92" s="98"/>
      <c r="H92" s="249"/>
      <c r="I92" s="249"/>
      <c r="J92" s="249"/>
      <c r="K92" s="249"/>
      <c r="L92" s="246"/>
      <c r="M92" s="245"/>
      <c r="N92" s="87"/>
      <c r="O92" s="34"/>
      <c r="P92" s="38">
        <v>0</v>
      </c>
      <c r="Q92" s="38"/>
      <c r="R92" s="38"/>
      <c r="S92" s="34"/>
      <c r="T92" s="225" t="str">
        <f t="shared" si="56"/>
        <v/>
      </c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8"/>
      <c r="AG92" s="8"/>
      <c r="BV92" s="3"/>
      <c r="BW92" s="3"/>
      <c r="CA92" s="31" t="str">
        <f t="shared" si="57"/>
        <v/>
      </c>
      <c r="CB92" s="31" t="str">
        <f t="shared" si="58"/>
        <v/>
      </c>
      <c r="CC92" s="31" t="str">
        <f t="shared" si="59"/>
        <v/>
      </c>
      <c r="CD92" s="31" t="str">
        <f t="shared" si="60"/>
        <v/>
      </c>
      <c r="CE92" s="31" t="str">
        <f t="shared" si="61"/>
        <v/>
      </c>
      <c r="CG92" s="32">
        <f t="shared" si="62"/>
        <v>0</v>
      </c>
      <c r="CH92" s="32">
        <f t="shared" si="63"/>
        <v>0</v>
      </c>
      <c r="CI92" s="32">
        <f t="shared" si="64"/>
        <v>0</v>
      </c>
      <c r="CJ92" s="32">
        <f t="shared" si="65"/>
        <v>0</v>
      </c>
      <c r="CK92" s="32">
        <f t="shared" si="66"/>
        <v>0</v>
      </c>
      <c r="CL92" s="13"/>
    </row>
    <row r="93" spans="1:90" ht="16.149999999999999" customHeight="1" x14ac:dyDescent="0.2">
      <c r="A93" s="995" t="s">
        <v>113</v>
      </c>
      <c r="B93" s="995"/>
      <c r="C93" s="995"/>
      <c r="D93" s="244">
        <f t="shared" si="55"/>
        <v>11</v>
      </c>
      <c r="E93" s="33">
        <v>3</v>
      </c>
      <c r="F93" s="245">
        <v>8</v>
      </c>
      <c r="G93" s="98"/>
      <c r="H93" s="249"/>
      <c r="I93" s="246"/>
      <c r="J93" s="246"/>
      <c r="K93" s="246">
        <v>1</v>
      </c>
      <c r="L93" s="246">
        <v>3</v>
      </c>
      <c r="M93" s="245">
        <v>7</v>
      </c>
      <c r="N93" s="87">
        <v>0</v>
      </c>
      <c r="O93" s="34">
        <v>0</v>
      </c>
      <c r="P93" s="38">
        <v>11</v>
      </c>
      <c r="Q93" s="38"/>
      <c r="R93" s="38"/>
      <c r="S93" s="34"/>
      <c r="T93" s="225" t="str">
        <f t="shared" si="56"/>
        <v/>
      </c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8"/>
      <c r="AG93" s="8"/>
      <c r="BV93" s="3"/>
      <c r="BW93" s="3"/>
      <c r="CA93" s="31" t="str">
        <f t="shared" si="57"/>
        <v/>
      </c>
      <c r="CB93" s="31" t="str">
        <f t="shared" si="58"/>
        <v/>
      </c>
      <c r="CC93" s="31" t="str">
        <f t="shared" si="59"/>
        <v/>
      </c>
      <c r="CD93" s="31" t="str">
        <f t="shared" si="60"/>
        <v/>
      </c>
      <c r="CE93" s="31" t="str">
        <f t="shared" si="61"/>
        <v/>
      </c>
      <c r="CG93" s="32">
        <f t="shared" si="62"/>
        <v>0</v>
      </c>
      <c r="CH93" s="32">
        <f t="shared" si="63"/>
        <v>0</v>
      </c>
      <c r="CI93" s="32">
        <f t="shared" si="64"/>
        <v>0</v>
      </c>
      <c r="CJ93" s="32">
        <f t="shared" si="65"/>
        <v>0</v>
      </c>
      <c r="CK93" s="32">
        <f t="shared" si="66"/>
        <v>0</v>
      </c>
      <c r="CL93" s="13"/>
    </row>
    <row r="94" spans="1:90" ht="16.149999999999999" customHeight="1" x14ac:dyDescent="0.2">
      <c r="A94" s="995" t="s">
        <v>114</v>
      </c>
      <c r="B94" s="995"/>
      <c r="C94" s="995"/>
      <c r="D94" s="244">
        <f t="shared" si="55"/>
        <v>0</v>
      </c>
      <c r="E94" s="33">
        <v>0</v>
      </c>
      <c r="F94" s="245">
        <v>0</v>
      </c>
      <c r="G94" s="33"/>
      <c r="H94" s="249"/>
      <c r="I94" s="249"/>
      <c r="J94" s="249"/>
      <c r="K94" s="246"/>
      <c r="L94" s="249"/>
      <c r="M94" s="100"/>
      <c r="N94" s="251"/>
      <c r="O94" s="99"/>
      <c r="P94" s="38">
        <v>0</v>
      </c>
      <c r="Q94" s="252"/>
      <c r="R94" s="38"/>
      <c r="S94" s="34"/>
      <c r="T94" s="225" t="str">
        <f t="shared" si="56"/>
        <v/>
      </c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8"/>
      <c r="AG94" s="8"/>
      <c r="BV94" s="3"/>
      <c r="BW94" s="3"/>
      <c r="CA94" s="31" t="str">
        <f t="shared" si="57"/>
        <v/>
      </c>
      <c r="CB94" s="31" t="str">
        <f t="shared" si="58"/>
        <v/>
      </c>
      <c r="CC94" s="31"/>
      <c r="CD94" s="31"/>
      <c r="CE94" s="31" t="str">
        <f t="shared" si="61"/>
        <v/>
      </c>
      <c r="CG94" s="32">
        <f t="shared" si="62"/>
        <v>0</v>
      </c>
      <c r="CH94" s="32">
        <f t="shared" si="63"/>
        <v>0</v>
      </c>
      <c r="CI94" s="32"/>
      <c r="CJ94" s="32"/>
      <c r="CK94" s="32">
        <f t="shared" si="66"/>
        <v>0</v>
      </c>
      <c r="CL94" s="13"/>
    </row>
    <row r="95" spans="1:90" ht="16.149999999999999" customHeight="1" x14ac:dyDescent="0.2">
      <c r="A95" s="995" t="s">
        <v>115</v>
      </c>
      <c r="B95" s="995"/>
      <c r="C95" s="995"/>
      <c r="D95" s="244">
        <f t="shared" si="55"/>
        <v>0</v>
      </c>
      <c r="E95" s="33">
        <v>0</v>
      </c>
      <c r="F95" s="245">
        <v>0</v>
      </c>
      <c r="G95" s="33"/>
      <c r="H95" s="249"/>
      <c r="I95" s="249"/>
      <c r="J95" s="249"/>
      <c r="K95" s="246"/>
      <c r="L95" s="249"/>
      <c r="M95" s="100"/>
      <c r="N95" s="251"/>
      <c r="O95" s="99"/>
      <c r="P95" s="38">
        <v>0</v>
      </c>
      <c r="Q95" s="252"/>
      <c r="R95" s="38"/>
      <c r="S95" s="34"/>
      <c r="T95" s="225" t="str">
        <f t="shared" si="56"/>
        <v/>
      </c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8"/>
      <c r="AG95" s="8"/>
      <c r="BV95" s="3"/>
      <c r="BW95" s="3"/>
      <c r="CA95" s="31" t="str">
        <f t="shared" si="57"/>
        <v/>
      </c>
      <c r="CB95" s="31" t="str">
        <f t="shared" si="58"/>
        <v/>
      </c>
      <c r="CC95" s="31"/>
      <c r="CD95" s="31"/>
      <c r="CE95" s="31" t="str">
        <f t="shared" si="61"/>
        <v/>
      </c>
      <c r="CG95" s="32">
        <f t="shared" si="62"/>
        <v>0</v>
      </c>
      <c r="CH95" s="32">
        <f t="shared" si="63"/>
        <v>0</v>
      </c>
      <c r="CI95" s="32"/>
      <c r="CJ95" s="32"/>
      <c r="CK95" s="32">
        <f t="shared" si="66"/>
        <v>0</v>
      </c>
      <c r="CL95" s="13"/>
    </row>
    <row r="96" spans="1:90" ht="16.149999999999999" customHeight="1" x14ac:dyDescent="0.2">
      <c r="A96" s="995" t="s">
        <v>116</v>
      </c>
      <c r="B96" s="995"/>
      <c r="C96" s="995"/>
      <c r="D96" s="244">
        <f t="shared" si="55"/>
        <v>527</v>
      </c>
      <c r="E96" s="33">
        <v>248</v>
      </c>
      <c r="F96" s="245">
        <v>279</v>
      </c>
      <c r="G96" s="33">
        <v>0</v>
      </c>
      <c r="H96" s="246">
        <v>2</v>
      </c>
      <c r="I96" s="246">
        <v>0</v>
      </c>
      <c r="J96" s="246">
        <v>54</v>
      </c>
      <c r="K96" s="246">
        <v>164</v>
      </c>
      <c r="L96" s="246">
        <v>285</v>
      </c>
      <c r="M96" s="245">
        <v>22</v>
      </c>
      <c r="N96" s="87">
        <v>0</v>
      </c>
      <c r="O96" s="99"/>
      <c r="P96" s="38">
        <v>527</v>
      </c>
      <c r="Q96" s="38"/>
      <c r="R96" s="38"/>
      <c r="S96" s="34"/>
      <c r="T96" s="225" t="str">
        <f t="shared" si="56"/>
        <v/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8"/>
      <c r="AG96" s="8"/>
      <c r="BV96" s="3"/>
      <c r="BW96" s="3"/>
      <c r="CA96" s="31" t="str">
        <f t="shared" si="57"/>
        <v/>
      </c>
      <c r="CB96" s="31" t="str">
        <f t="shared" si="58"/>
        <v/>
      </c>
      <c r="CC96" s="31" t="str">
        <f t="shared" si="59"/>
        <v/>
      </c>
      <c r="CD96" s="31"/>
      <c r="CE96" s="31" t="str">
        <f t="shared" si="61"/>
        <v/>
      </c>
      <c r="CG96" s="32">
        <f t="shared" si="62"/>
        <v>0</v>
      </c>
      <c r="CH96" s="32">
        <f t="shared" si="63"/>
        <v>0</v>
      </c>
      <c r="CI96" s="32">
        <f t="shared" si="64"/>
        <v>0</v>
      </c>
      <c r="CJ96" s="32"/>
      <c r="CK96" s="32">
        <f t="shared" si="66"/>
        <v>0</v>
      </c>
      <c r="CL96" s="13"/>
    </row>
    <row r="97" spans="1:90" ht="16.149999999999999" customHeight="1" x14ac:dyDescent="0.2">
      <c r="A97" s="995" t="s">
        <v>117</v>
      </c>
      <c r="B97" s="995"/>
      <c r="C97" s="995"/>
      <c r="D97" s="244">
        <f t="shared" si="55"/>
        <v>9</v>
      </c>
      <c r="E97" s="33">
        <v>4</v>
      </c>
      <c r="F97" s="245">
        <v>5</v>
      </c>
      <c r="G97" s="33">
        <v>0</v>
      </c>
      <c r="H97" s="246">
        <v>0</v>
      </c>
      <c r="I97" s="246">
        <v>0</v>
      </c>
      <c r="J97" s="246">
        <v>1</v>
      </c>
      <c r="K97" s="246">
        <v>2</v>
      </c>
      <c r="L97" s="246">
        <v>5</v>
      </c>
      <c r="M97" s="245">
        <v>1</v>
      </c>
      <c r="N97" s="87">
        <v>0</v>
      </c>
      <c r="O97" s="99"/>
      <c r="P97" s="38">
        <v>9</v>
      </c>
      <c r="Q97" s="38"/>
      <c r="R97" s="38"/>
      <c r="S97" s="34"/>
      <c r="T97" s="225" t="str">
        <f t="shared" si="56"/>
        <v/>
      </c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8"/>
      <c r="AG97" s="8"/>
      <c r="BV97" s="3"/>
      <c r="BW97" s="3"/>
      <c r="CA97" s="31" t="str">
        <f t="shared" si="57"/>
        <v/>
      </c>
      <c r="CB97" s="31" t="str">
        <f t="shared" si="58"/>
        <v/>
      </c>
      <c r="CC97" s="31" t="str">
        <f t="shared" si="59"/>
        <v/>
      </c>
      <c r="CD97" s="31"/>
      <c r="CE97" s="31" t="str">
        <f t="shared" si="61"/>
        <v/>
      </c>
      <c r="CG97" s="32">
        <f t="shared" si="62"/>
        <v>0</v>
      </c>
      <c r="CH97" s="32">
        <f t="shared" si="63"/>
        <v>0</v>
      </c>
      <c r="CI97" s="32">
        <f t="shared" si="64"/>
        <v>0</v>
      </c>
      <c r="CJ97" s="32"/>
      <c r="CK97" s="32">
        <f t="shared" si="66"/>
        <v>0</v>
      </c>
      <c r="CL97" s="13"/>
    </row>
    <row r="98" spans="1:90" ht="16.149999999999999" customHeight="1" x14ac:dyDescent="0.2">
      <c r="A98" s="1007" t="s">
        <v>118</v>
      </c>
      <c r="B98" s="1008"/>
      <c r="C98" s="1009"/>
      <c r="D98" s="253">
        <f t="shared" si="55"/>
        <v>20</v>
      </c>
      <c r="E98" s="33">
        <v>11</v>
      </c>
      <c r="F98" s="245">
        <v>9</v>
      </c>
      <c r="G98" s="33">
        <v>0</v>
      </c>
      <c r="H98" s="246">
        <v>0</v>
      </c>
      <c r="I98" s="246">
        <v>0</v>
      </c>
      <c r="J98" s="246">
        <v>4</v>
      </c>
      <c r="K98" s="246">
        <v>6</v>
      </c>
      <c r="L98" s="246">
        <v>9</v>
      </c>
      <c r="M98" s="245">
        <v>1</v>
      </c>
      <c r="N98" s="87">
        <v>0</v>
      </c>
      <c r="O98" s="99"/>
      <c r="P98" s="38">
        <v>20</v>
      </c>
      <c r="Q98" s="38"/>
      <c r="R98" s="38"/>
      <c r="S98" s="34"/>
      <c r="T98" s="225" t="str">
        <f t="shared" si="56"/>
        <v/>
      </c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8"/>
      <c r="AG98" s="8"/>
      <c r="BV98" s="3"/>
      <c r="BW98" s="3"/>
      <c r="CA98" s="31" t="str">
        <f t="shared" si="57"/>
        <v/>
      </c>
      <c r="CB98" s="31" t="str">
        <f t="shared" si="58"/>
        <v/>
      </c>
      <c r="CC98" s="31" t="str">
        <f t="shared" si="59"/>
        <v/>
      </c>
      <c r="CD98" s="31"/>
      <c r="CE98" s="31" t="str">
        <f t="shared" si="61"/>
        <v/>
      </c>
      <c r="CG98" s="32">
        <f t="shared" si="62"/>
        <v>0</v>
      </c>
      <c r="CH98" s="32">
        <f t="shared" si="63"/>
        <v>0</v>
      </c>
      <c r="CI98" s="32">
        <f t="shared" si="64"/>
        <v>0</v>
      </c>
      <c r="CJ98" s="32"/>
      <c r="CK98" s="32">
        <f t="shared" si="66"/>
        <v>0</v>
      </c>
      <c r="CL98" s="13"/>
    </row>
    <row r="99" spans="1:90" ht="16.149999999999999" customHeight="1" x14ac:dyDescent="0.2">
      <c r="A99" s="1004" t="s">
        <v>119</v>
      </c>
      <c r="B99" s="1005"/>
      <c r="C99" s="1006"/>
      <c r="D99" s="254">
        <f t="shared" si="55"/>
        <v>0</v>
      </c>
      <c r="E99" s="33">
        <v>0</v>
      </c>
      <c r="F99" s="245">
        <v>0</v>
      </c>
      <c r="G99" s="33"/>
      <c r="H99" s="246"/>
      <c r="I99" s="246"/>
      <c r="J99" s="246"/>
      <c r="K99" s="246"/>
      <c r="L99" s="246"/>
      <c r="M99" s="245"/>
      <c r="N99" s="87"/>
      <c r="O99" s="99"/>
      <c r="P99" s="38">
        <v>0</v>
      </c>
      <c r="Q99" s="38"/>
      <c r="R99" s="38"/>
      <c r="S99" s="34"/>
      <c r="T99" s="225" t="str">
        <f t="shared" si="56"/>
        <v/>
      </c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8"/>
      <c r="AG99" s="8"/>
      <c r="BV99" s="3"/>
      <c r="BW99" s="3"/>
      <c r="CA99" s="31" t="str">
        <f t="shared" si="57"/>
        <v/>
      </c>
      <c r="CB99" s="31" t="str">
        <f t="shared" si="58"/>
        <v/>
      </c>
      <c r="CC99" s="31" t="str">
        <f t="shared" si="59"/>
        <v/>
      </c>
      <c r="CD99" s="31"/>
      <c r="CE99" s="31" t="str">
        <f t="shared" si="61"/>
        <v/>
      </c>
      <c r="CG99" s="32">
        <f t="shared" si="62"/>
        <v>0</v>
      </c>
      <c r="CH99" s="32">
        <f t="shared" si="63"/>
        <v>0</v>
      </c>
      <c r="CI99" s="32">
        <f t="shared" si="64"/>
        <v>0</v>
      </c>
      <c r="CJ99" s="32"/>
      <c r="CK99" s="32">
        <f t="shared" si="66"/>
        <v>0</v>
      </c>
      <c r="CL99" s="13"/>
    </row>
    <row r="100" spans="1:90" ht="16.149999999999999" customHeight="1" x14ac:dyDescent="0.2">
      <c r="A100" s="995" t="s">
        <v>120</v>
      </c>
      <c r="B100" s="995"/>
      <c r="C100" s="995"/>
      <c r="D100" s="244">
        <f t="shared" si="55"/>
        <v>0</v>
      </c>
      <c r="E100" s="33">
        <v>0</v>
      </c>
      <c r="F100" s="245">
        <v>0</v>
      </c>
      <c r="G100" s="98"/>
      <c r="H100" s="249"/>
      <c r="I100" s="249"/>
      <c r="J100" s="246"/>
      <c r="K100" s="246"/>
      <c r="L100" s="246"/>
      <c r="M100" s="245"/>
      <c r="N100" s="87"/>
      <c r="O100" s="34"/>
      <c r="P100" s="38">
        <v>0</v>
      </c>
      <c r="Q100" s="38"/>
      <c r="R100" s="38"/>
      <c r="S100" s="34"/>
      <c r="T100" s="225" t="str">
        <f t="shared" si="56"/>
        <v/>
      </c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8"/>
      <c r="AG100" s="8"/>
      <c r="BV100" s="3"/>
      <c r="BW100" s="3"/>
      <c r="CA100" s="31" t="str">
        <f t="shared" si="57"/>
        <v/>
      </c>
      <c r="CB100" s="31" t="str">
        <f t="shared" si="58"/>
        <v/>
      </c>
      <c r="CC100" s="31" t="str">
        <f t="shared" si="59"/>
        <v/>
      </c>
      <c r="CD100" s="31" t="str">
        <f t="shared" si="60"/>
        <v/>
      </c>
      <c r="CE100" s="31" t="str">
        <f t="shared" si="61"/>
        <v/>
      </c>
      <c r="CG100" s="32">
        <f t="shared" si="62"/>
        <v>0</v>
      </c>
      <c r="CH100" s="32">
        <f t="shared" si="63"/>
        <v>0</v>
      </c>
      <c r="CI100" s="32">
        <f t="shared" si="64"/>
        <v>0</v>
      </c>
      <c r="CJ100" s="32">
        <f t="shared" si="65"/>
        <v>0</v>
      </c>
      <c r="CK100" s="32">
        <f t="shared" si="66"/>
        <v>0</v>
      </c>
      <c r="CL100" s="13"/>
    </row>
    <row r="101" spans="1:90" ht="16.149999999999999" customHeight="1" x14ac:dyDescent="0.2">
      <c r="A101" s="1004" t="s">
        <v>121</v>
      </c>
      <c r="B101" s="1005"/>
      <c r="C101" s="1006"/>
      <c r="D101" s="254">
        <f t="shared" si="55"/>
        <v>0</v>
      </c>
      <c r="E101" s="33">
        <v>0</v>
      </c>
      <c r="F101" s="245">
        <v>0</v>
      </c>
      <c r="G101" s="98"/>
      <c r="H101" s="249"/>
      <c r="I101" s="249"/>
      <c r="J101" s="246"/>
      <c r="K101" s="246"/>
      <c r="L101" s="246"/>
      <c r="M101" s="245"/>
      <c r="N101" s="87"/>
      <c r="O101" s="34"/>
      <c r="P101" s="38">
        <v>0</v>
      </c>
      <c r="Q101" s="38"/>
      <c r="R101" s="38"/>
      <c r="S101" s="34"/>
      <c r="T101" s="225" t="str">
        <f t="shared" si="56"/>
        <v/>
      </c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8"/>
      <c r="AG101" s="8"/>
      <c r="BV101" s="3"/>
      <c r="BW101" s="3"/>
      <c r="CA101" s="31" t="str">
        <f t="shared" si="57"/>
        <v/>
      </c>
      <c r="CB101" s="31" t="str">
        <f t="shared" si="58"/>
        <v/>
      </c>
      <c r="CC101" s="31" t="str">
        <f t="shared" si="59"/>
        <v/>
      </c>
      <c r="CD101" s="31" t="str">
        <f t="shared" si="60"/>
        <v/>
      </c>
      <c r="CE101" s="31" t="str">
        <f t="shared" si="61"/>
        <v/>
      </c>
      <c r="CG101" s="32">
        <f t="shared" si="62"/>
        <v>0</v>
      </c>
      <c r="CH101" s="32">
        <f t="shared" si="63"/>
        <v>0</v>
      </c>
      <c r="CI101" s="32">
        <f t="shared" si="64"/>
        <v>0</v>
      </c>
      <c r="CJ101" s="32">
        <f t="shared" si="65"/>
        <v>0</v>
      </c>
      <c r="CK101" s="32">
        <f t="shared" si="66"/>
        <v>0</v>
      </c>
      <c r="CL101" s="13"/>
    </row>
    <row r="102" spans="1:90" ht="16.149999999999999" customHeight="1" x14ac:dyDescent="0.2">
      <c r="A102" s="1004" t="s">
        <v>122</v>
      </c>
      <c r="B102" s="1005"/>
      <c r="C102" s="1006"/>
      <c r="D102" s="254">
        <f t="shared" si="55"/>
        <v>37</v>
      </c>
      <c r="E102" s="33">
        <v>20</v>
      </c>
      <c r="F102" s="245">
        <v>17</v>
      </c>
      <c r="G102" s="98"/>
      <c r="H102" s="249"/>
      <c r="I102" s="249"/>
      <c r="J102" s="249"/>
      <c r="K102" s="249"/>
      <c r="L102" s="246">
        <v>0</v>
      </c>
      <c r="M102" s="245">
        <v>12</v>
      </c>
      <c r="N102" s="87">
        <v>25</v>
      </c>
      <c r="O102" s="34">
        <v>3</v>
      </c>
      <c r="P102" s="38">
        <v>37</v>
      </c>
      <c r="Q102" s="252"/>
      <c r="R102" s="38"/>
      <c r="S102" s="34"/>
      <c r="T102" s="225" t="str">
        <f t="shared" si="56"/>
        <v/>
      </c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8"/>
      <c r="AG102" s="8"/>
      <c r="BV102" s="3"/>
      <c r="BW102" s="3"/>
      <c r="CA102" s="31" t="str">
        <f t="shared" si="57"/>
        <v/>
      </c>
      <c r="CB102" s="31" t="str">
        <f t="shared" si="58"/>
        <v/>
      </c>
      <c r="CC102" s="31"/>
      <c r="CD102" s="31" t="str">
        <f t="shared" si="60"/>
        <v/>
      </c>
      <c r="CE102" s="31" t="str">
        <f t="shared" si="61"/>
        <v/>
      </c>
      <c r="CG102" s="32">
        <f t="shared" si="62"/>
        <v>0</v>
      </c>
      <c r="CH102" s="32">
        <f t="shared" si="63"/>
        <v>0</v>
      </c>
      <c r="CI102" s="32"/>
      <c r="CJ102" s="32">
        <f t="shared" si="65"/>
        <v>0</v>
      </c>
      <c r="CK102" s="32">
        <f t="shared" si="66"/>
        <v>0</v>
      </c>
      <c r="CL102" s="13"/>
    </row>
    <row r="103" spans="1:90" ht="16.149999999999999" customHeight="1" x14ac:dyDescent="0.2">
      <c r="A103" s="1004" t="s">
        <v>123</v>
      </c>
      <c r="B103" s="1005"/>
      <c r="C103" s="1006"/>
      <c r="D103" s="254">
        <f t="shared" si="55"/>
        <v>0</v>
      </c>
      <c r="E103" s="33">
        <v>0</v>
      </c>
      <c r="F103" s="245">
        <v>0</v>
      </c>
      <c r="G103" s="98"/>
      <c r="H103" s="249"/>
      <c r="I103" s="249"/>
      <c r="J103" s="249"/>
      <c r="K103" s="249"/>
      <c r="L103" s="246">
        <v>0</v>
      </c>
      <c r="M103" s="245">
        <v>0</v>
      </c>
      <c r="N103" s="87">
        <v>0</v>
      </c>
      <c r="O103" s="34"/>
      <c r="P103" s="38">
        <v>0</v>
      </c>
      <c r="Q103" s="252"/>
      <c r="R103" s="38"/>
      <c r="S103" s="34"/>
      <c r="T103" s="225" t="str">
        <f t="shared" si="56"/>
        <v/>
      </c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8"/>
      <c r="AG103" s="8"/>
      <c r="BV103" s="3"/>
      <c r="BW103" s="3"/>
      <c r="CA103" s="31" t="str">
        <f t="shared" si="57"/>
        <v/>
      </c>
      <c r="CB103" s="31" t="str">
        <f t="shared" si="58"/>
        <v/>
      </c>
      <c r="CC103" s="31"/>
      <c r="CD103" s="31" t="str">
        <f t="shared" si="60"/>
        <v/>
      </c>
      <c r="CE103" s="31" t="str">
        <f t="shared" si="61"/>
        <v/>
      </c>
      <c r="CG103" s="32">
        <f t="shared" si="62"/>
        <v>0</v>
      </c>
      <c r="CH103" s="32">
        <f t="shared" si="63"/>
        <v>0</v>
      </c>
      <c r="CI103" s="32"/>
      <c r="CJ103" s="32">
        <f t="shared" si="65"/>
        <v>0</v>
      </c>
      <c r="CK103" s="32">
        <f t="shared" si="66"/>
        <v>0</v>
      </c>
      <c r="CL103" s="13"/>
    </row>
    <row r="104" spans="1:90" ht="16.149999999999999" customHeight="1" x14ac:dyDescent="0.2">
      <c r="A104" s="1004" t="s">
        <v>124</v>
      </c>
      <c r="B104" s="1005"/>
      <c r="C104" s="1006"/>
      <c r="D104" s="254">
        <f t="shared" si="55"/>
        <v>16</v>
      </c>
      <c r="E104" s="33">
        <v>5</v>
      </c>
      <c r="F104" s="245">
        <v>11</v>
      </c>
      <c r="G104" s="98"/>
      <c r="H104" s="249"/>
      <c r="I104" s="249"/>
      <c r="J104" s="249"/>
      <c r="K104" s="249"/>
      <c r="L104" s="246">
        <v>2</v>
      </c>
      <c r="M104" s="245">
        <v>11</v>
      </c>
      <c r="N104" s="87">
        <v>3</v>
      </c>
      <c r="O104" s="34">
        <v>0</v>
      </c>
      <c r="P104" s="38">
        <v>16</v>
      </c>
      <c r="Q104" s="252"/>
      <c r="R104" s="38"/>
      <c r="S104" s="34"/>
      <c r="T104" s="225" t="str">
        <f t="shared" si="56"/>
        <v/>
      </c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8"/>
      <c r="AG104" s="8"/>
      <c r="BV104" s="3"/>
      <c r="BW104" s="3"/>
      <c r="CA104" s="31" t="str">
        <f t="shared" si="57"/>
        <v/>
      </c>
      <c r="CB104" s="31" t="str">
        <f t="shared" si="58"/>
        <v/>
      </c>
      <c r="CC104" s="31"/>
      <c r="CD104" s="31" t="str">
        <f t="shared" si="60"/>
        <v/>
      </c>
      <c r="CE104" s="31" t="str">
        <f t="shared" si="61"/>
        <v/>
      </c>
      <c r="CG104" s="32">
        <f t="shared" si="62"/>
        <v>0</v>
      </c>
      <c r="CH104" s="32">
        <f t="shared" si="63"/>
        <v>0</v>
      </c>
      <c r="CI104" s="32"/>
      <c r="CJ104" s="32">
        <f t="shared" si="65"/>
        <v>0</v>
      </c>
      <c r="CK104" s="32">
        <f t="shared" si="66"/>
        <v>0</v>
      </c>
      <c r="CL104" s="13"/>
    </row>
    <row r="105" spans="1:90" ht="16.149999999999999" customHeight="1" x14ac:dyDescent="0.2">
      <c r="A105" s="995" t="s">
        <v>125</v>
      </c>
      <c r="B105" s="995"/>
      <c r="C105" s="995"/>
      <c r="D105" s="244">
        <f t="shared" si="55"/>
        <v>2</v>
      </c>
      <c r="E105" s="33">
        <v>0</v>
      </c>
      <c r="F105" s="245">
        <v>2</v>
      </c>
      <c r="G105" s="33">
        <v>0</v>
      </c>
      <c r="H105" s="246">
        <v>0</v>
      </c>
      <c r="I105" s="246">
        <v>0</v>
      </c>
      <c r="J105" s="246">
        <v>0</v>
      </c>
      <c r="K105" s="246">
        <v>0</v>
      </c>
      <c r="L105" s="246">
        <v>1</v>
      </c>
      <c r="M105" s="245">
        <v>1</v>
      </c>
      <c r="N105" s="87">
        <v>0</v>
      </c>
      <c r="O105" s="34">
        <v>0</v>
      </c>
      <c r="P105" s="38">
        <v>2</v>
      </c>
      <c r="Q105" s="38"/>
      <c r="R105" s="38"/>
      <c r="S105" s="34"/>
      <c r="T105" s="225" t="str">
        <f t="shared" si="56"/>
        <v/>
      </c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8"/>
      <c r="AG105" s="8"/>
      <c r="BV105" s="3"/>
      <c r="BW105" s="3"/>
      <c r="CA105" s="31" t="str">
        <f t="shared" si="57"/>
        <v/>
      </c>
      <c r="CB105" s="31" t="str">
        <f t="shared" si="58"/>
        <v/>
      </c>
      <c r="CC105" s="31" t="str">
        <f t="shared" si="59"/>
        <v/>
      </c>
      <c r="CD105" s="31" t="str">
        <f t="shared" si="60"/>
        <v/>
      </c>
      <c r="CE105" s="31" t="str">
        <f t="shared" si="61"/>
        <v/>
      </c>
      <c r="CG105" s="32">
        <f t="shared" si="62"/>
        <v>0</v>
      </c>
      <c r="CH105" s="32">
        <f t="shared" si="63"/>
        <v>0</v>
      </c>
      <c r="CI105" s="32">
        <f t="shared" si="64"/>
        <v>0</v>
      </c>
      <c r="CJ105" s="32">
        <f t="shared" si="65"/>
        <v>0</v>
      </c>
      <c r="CK105" s="32">
        <f t="shared" si="66"/>
        <v>0</v>
      </c>
      <c r="CL105" s="13"/>
    </row>
    <row r="106" spans="1:90" ht="16.149999999999999" customHeight="1" x14ac:dyDescent="0.2">
      <c r="A106" s="995" t="s">
        <v>126</v>
      </c>
      <c r="B106" s="995"/>
      <c r="C106" s="995"/>
      <c r="D106" s="244">
        <f t="shared" si="55"/>
        <v>86</v>
      </c>
      <c r="E106" s="33">
        <v>22</v>
      </c>
      <c r="F106" s="245">
        <v>64</v>
      </c>
      <c r="G106" s="33">
        <v>0</v>
      </c>
      <c r="H106" s="246">
        <v>0</v>
      </c>
      <c r="I106" s="246">
        <v>0</v>
      </c>
      <c r="J106" s="246">
        <v>0</v>
      </c>
      <c r="K106" s="246">
        <v>11</v>
      </c>
      <c r="L106" s="246">
        <v>32</v>
      </c>
      <c r="M106" s="245">
        <v>40</v>
      </c>
      <c r="N106" s="87">
        <v>3</v>
      </c>
      <c r="O106" s="34">
        <v>0</v>
      </c>
      <c r="P106" s="38">
        <v>86</v>
      </c>
      <c r="Q106" s="38">
        <v>6</v>
      </c>
      <c r="R106" s="38"/>
      <c r="S106" s="34"/>
      <c r="T106" s="225" t="str">
        <f t="shared" si="56"/>
        <v/>
      </c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8"/>
      <c r="AG106" s="8"/>
      <c r="BV106" s="3"/>
      <c r="BW106" s="3"/>
      <c r="CA106" s="31" t="str">
        <f t="shared" si="57"/>
        <v/>
      </c>
      <c r="CB106" s="31" t="str">
        <f t="shared" si="58"/>
        <v/>
      </c>
      <c r="CC106" s="31" t="str">
        <f t="shared" si="59"/>
        <v/>
      </c>
      <c r="CD106" s="31" t="str">
        <f t="shared" si="60"/>
        <v/>
      </c>
      <c r="CE106" s="31" t="str">
        <f t="shared" si="61"/>
        <v/>
      </c>
      <c r="CG106" s="32">
        <f t="shared" si="62"/>
        <v>0</v>
      </c>
      <c r="CH106" s="32">
        <f t="shared" si="63"/>
        <v>0</v>
      </c>
      <c r="CI106" s="32">
        <f t="shared" si="64"/>
        <v>0</v>
      </c>
      <c r="CJ106" s="32">
        <f t="shared" si="65"/>
        <v>0</v>
      </c>
      <c r="CK106" s="32">
        <f t="shared" si="66"/>
        <v>0</v>
      </c>
      <c r="CL106" s="13"/>
    </row>
    <row r="107" spans="1:90" ht="16.149999999999999" customHeight="1" x14ac:dyDescent="0.2">
      <c r="A107" s="911" t="s">
        <v>127</v>
      </c>
      <c r="B107" s="911"/>
      <c r="C107" s="911"/>
      <c r="D107" s="250">
        <f t="shared" si="55"/>
        <v>0</v>
      </c>
      <c r="E107" s="33">
        <v>0</v>
      </c>
      <c r="F107" s="245">
        <v>0</v>
      </c>
      <c r="G107" s="33">
        <v>0</v>
      </c>
      <c r="H107" s="246">
        <v>0</v>
      </c>
      <c r="I107" s="246">
        <v>0</v>
      </c>
      <c r="J107" s="246">
        <v>0</v>
      </c>
      <c r="K107" s="246">
        <v>0</v>
      </c>
      <c r="L107" s="246">
        <v>0</v>
      </c>
      <c r="M107" s="245">
        <v>0</v>
      </c>
      <c r="N107" s="87">
        <v>0</v>
      </c>
      <c r="O107" s="34"/>
      <c r="P107" s="38">
        <v>0</v>
      </c>
      <c r="Q107" s="38"/>
      <c r="R107" s="38"/>
      <c r="S107" s="34"/>
      <c r="T107" s="225" t="str">
        <f t="shared" si="56"/>
        <v/>
      </c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8"/>
      <c r="AG107" s="8"/>
      <c r="BV107" s="3"/>
      <c r="BW107" s="3"/>
      <c r="CA107" s="31" t="str">
        <f t="shared" si="57"/>
        <v/>
      </c>
      <c r="CB107" s="31" t="str">
        <f t="shared" si="58"/>
        <v/>
      </c>
      <c r="CC107" s="31" t="str">
        <f t="shared" si="59"/>
        <v/>
      </c>
      <c r="CD107" s="31" t="str">
        <f t="shared" si="60"/>
        <v/>
      </c>
      <c r="CE107" s="31" t="str">
        <f t="shared" si="61"/>
        <v/>
      </c>
      <c r="CG107" s="32">
        <f t="shared" si="62"/>
        <v>0</v>
      </c>
      <c r="CH107" s="32">
        <f t="shared" si="63"/>
        <v>0</v>
      </c>
      <c r="CI107" s="32">
        <f t="shared" si="64"/>
        <v>0</v>
      </c>
      <c r="CJ107" s="32">
        <f t="shared" si="65"/>
        <v>0</v>
      </c>
      <c r="CK107" s="32">
        <f t="shared" si="66"/>
        <v>0</v>
      </c>
      <c r="CL107" s="13"/>
    </row>
    <row r="108" spans="1:90" ht="16.149999999999999" customHeight="1" x14ac:dyDescent="0.2">
      <c r="A108" s="911" t="s">
        <v>128</v>
      </c>
      <c r="B108" s="911"/>
      <c r="C108" s="911"/>
      <c r="D108" s="250">
        <f t="shared" si="55"/>
        <v>15</v>
      </c>
      <c r="E108" s="33">
        <v>9</v>
      </c>
      <c r="F108" s="245">
        <v>6</v>
      </c>
      <c r="G108" s="33">
        <v>4</v>
      </c>
      <c r="H108" s="246">
        <v>1</v>
      </c>
      <c r="I108" s="246">
        <v>1</v>
      </c>
      <c r="J108" s="246">
        <v>0</v>
      </c>
      <c r="K108" s="246">
        <v>6</v>
      </c>
      <c r="L108" s="246">
        <v>2</v>
      </c>
      <c r="M108" s="245">
        <v>1</v>
      </c>
      <c r="N108" s="87">
        <v>0</v>
      </c>
      <c r="O108" s="34">
        <v>0</v>
      </c>
      <c r="P108" s="38">
        <v>15</v>
      </c>
      <c r="Q108" s="38"/>
      <c r="R108" s="38"/>
      <c r="S108" s="34"/>
      <c r="T108" s="225" t="str">
        <f t="shared" si="56"/>
        <v/>
      </c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8"/>
      <c r="AG108" s="8"/>
      <c r="BV108" s="3"/>
      <c r="BW108" s="3"/>
      <c r="CA108" s="31" t="str">
        <f t="shared" si="57"/>
        <v/>
      </c>
      <c r="CB108" s="31" t="str">
        <f t="shared" si="58"/>
        <v/>
      </c>
      <c r="CC108" s="31" t="str">
        <f t="shared" si="59"/>
        <v/>
      </c>
      <c r="CD108" s="31" t="str">
        <f t="shared" si="60"/>
        <v/>
      </c>
      <c r="CE108" s="31" t="str">
        <f t="shared" si="61"/>
        <v/>
      </c>
      <c r="CG108" s="32">
        <f t="shared" si="62"/>
        <v>0</v>
      </c>
      <c r="CH108" s="32">
        <f t="shared" si="63"/>
        <v>0</v>
      </c>
      <c r="CI108" s="32">
        <f t="shared" si="64"/>
        <v>0</v>
      </c>
      <c r="CJ108" s="32">
        <f t="shared" si="65"/>
        <v>0</v>
      </c>
      <c r="CK108" s="32">
        <f t="shared" si="66"/>
        <v>0</v>
      </c>
      <c r="CL108" s="13"/>
    </row>
    <row r="109" spans="1:90" ht="16.149999999999999" customHeight="1" x14ac:dyDescent="0.2">
      <c r="A109" s="928" t="s">
        <v>129</v>
      </c>
      <c r="B109" s="929"/>
      <c r="C109" s="930"/>
      <c r="D109" s="254">
        <f t="shared" si="55"/>
        <v>0</v>
      </c>
      <c r="E109" s="33"/>
      <c r="F109" s="245"/>
      <c r="G109" s="255"/>
      <c r="H109" s="256"/>
      <c r="I109" s="256"/>
      <c r="J109" s="256"/>
      <c r="K109" s="256"/>
      <c r="L109" s="256"/>
      <c r="M109" s="257"/>
      <c r="N109" s="258"/>
      <c r="O109" s="259"/>
      <c r="P109" s="38">
        <v>0</v>
      </c>
      <c r="Q109" s="38"/>
      <c r="R109" s="38"/>
      <c r="S109" s="34"/>
      <c r="T109" s="225" t="str">
        <f t="shared" si="56"/>
        <v/>
      </c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8"/>
      <c r="AG109" s="8"/>
      <c r="BV109" s="3"/>
      <c r="BW109" s="3"/>
      <c r="CA109" s="31" t="str">
        <f t="shared" si="57"/>
        <v/>
      </c>
      <c r="CB109" s="31" t="str">
        <f t="shared" si="58"/>
        <v/>
      </c>
      <c r="CC109" s="31" t="str">
        <f t="shared" si="59"/>
        <v/>
      </c>
      <c r="CD109" s="31" t="str">
        <f t="shared" si="60"/>
        <v/>
      </c>
      <c r="CE109" s="31" t="str">
        <f t="shared" si="61"/>
        <v/>
      </c>
      <c r="CG109" s="32">
        <f t="shared" si="62"/>
        <v>0</v>
      </c>
      <c r="CH109" s="32">
        <f t="shared" si="63"/>
        <v>0</v>
      </c>
      <c r="CI109" s="32">
        <f t="shared" si="64"/>
        <v>0</v>
      </c>
      <c r="CJ109" s="32">
        <f t="shared" si="65"/>
        <v>0</v>
      </c>
      <c r="CK109" s="32">
        <f t="shared" si="66"/>
        <v>0</v>
      </c>
      <c r="CL109" s="13"/>
    </row>
    <row r="110" spans="1:90" ht="16.149999999999999" customHeight="1" x14ac:dyDescent="0.2">
      <c r="A110" s="995" t="s">
        <v>130</v>
      </c>
      <c r="B110" s="995"/>
      <c r="C110" s="995"/>
      <c r="D110" s="244">
        <f t="shared" si="55"/>
        <v>0</v>
      </c>
      <c r="E110" s="33"/>
      <c r="F110" s="245"/>
      <c r="G110" s="42"/>
      <c r="H110" s="260"/>
      <c r="I110" s="260"/>
      <c r="J110" s="260"/>
      <c r="K110" s="260"/>
      <c r="L110" s="260"/>
      <c r="M110" s="261"/>
      <c r="N110" s="262"/>
      <c r="O110" s="43"/>
      <c r="P110" s="38">
        <v>0</v>
      </c>
      <c r="Q110" s="38"/>
      <c r="R110" s="46"/>
      <c r="S110" s="34"/>
      <c r="T110" s="225" t="str">
        <f t="shared" si="56"/>
        <v/>
      </c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8"/>
      <c r="AG110" s="8"/>
      <c r="BV110" s="3"/>
      <c r="BW110" s="3"/>
      <c r="CA110" s="31" t="str">
        <f t="shared" si="57"/>
        <v/>
      </c>
      <c r="CB110" s="31" t="str">
        <f t="shared" si="58"/>
        <v/>
      </c>
      <c r="CC110" s="31" t="str">
        <f t="shared" si="59"/>
        <v/>
      </c>
      <c r="CD110" s="31" t="str">
        <f t="shared" si="60"/>
        <v/>
      </c>
      <c r="CE110" s="31" t="str">
        <f t="shared" si="61"/>
        <v/>
      </c>
      <c r="CG110" s="32">
        <f>IF(D110&lt;&gt;(E110+F110),1,0)</f>
        <v>0</v>
      </c>
      <c r="CH110" s="32">
        <f>IF(AND(D110&lt;&gt;0,P110=""),1,IF(D110&lt;P110,1,0))</f>
        <v>0</v>
      </c>
      <c r="CI110" s="32">
        <f>IF(M110&lt;Q110,1,0)</f>
        <v>0</v>
      </c>
      <c r="CJ110" s="32">
        <f>IF(AND(D110&lt;&gt;0,O110=""),1,IF(F110&lt;O110,1,0))</f>
        <v>0</v>
      </c>
      <c r="CK110" s="32">
        <f>IF(D110&lt;S110,1,0)</f>
        <v>0</v>
      </c>
      <c r="CL110" s="13"/>
    </row>
    <row r="111" spans="1:90" ht="16.149999999999999" customHeight="1" x14ac:dyDescent="0.2">
      <c r="A111" s="862" t="s">
        <v>4</v>
      </c>
      <c r="B111" s="900"/>
      <c r="C111" s="970"/>
      <c r="D111" s="263">
        <f t="shared" ref="D111:S111" si="67">SUM(D82:D110)</f>
        <v>1469</v>
      </c>
      <c r="E111" s="264">
        <f t="shared" si="67"/>
        <v>578</v>
      </c>
      <c r="F111" s="265">
        <f t="shared" si="67"/>
        <v>891</v>
      </c>
      <c r="G111" s="266">
        <f t="shared" si="67"/>
        <v>82</v>
      </c>
      <c r="H111" s="267">
        <f t="shared" si="67"/>
        <v>33</v>
      </c>
      <c r="I111" s="267">
        <f t="shared" si="67"/>
        <v>15</v>
      </c>
      <c r="J111" s="267">
        <f t="shared" si="67"/>
        <v>72</v>
      </c>
      <c r="K111" s="267">
        <f t="shared" si="67"/>
        <v>259</v>
      </c>
      <c r="L111" s="267">
        <f t="shared" si="67"/>
        <v>403</v>
      </c>
      <c r="M111" s="268">
        <f t="shared" si="67"/>
        <v>507</v>
      </c>
      <c r="N111" s="269">
        <f t="shared" si="67"/>
        <v>98</v>
      </c>
      <c r="O111" s="270">
        <f t="shared" si="67"/>
        <v>13</v>
      </c>
      <c r="P111" s="267">
        <f t="shared" si="67"/>
        <v>1469</v>
      </c>
      <c r="Q111" s="265">
        <f t="shared" si="67"/>
        <v>8</v>
      </c>
      <c r="R111" s="271">
        <f t="shared" si="67"/>
        <v>0</v>
      </c>
      <c r="S111" s="272">
        <f t="shared" si="67"/>
        <v>0</v>
      </c>
      <c r="T111" s="273" t="s">
        <v>131</v>
      </c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BV111" s="3"/>
      <c r="BW111" s="3"/>
      <c r="CG111" s="13"/>
      <c r="CH111" s="13"/>
      <c r="CI111" s="13"/>
      <c r="CJ111" s="13"/>
      <c r="CK111" s="13"/>
      <c r="CL111" s="13"/>
    </row>
    <row r="112" spans="1:90" ht="31.9" customHeight="1" x14ac:dyDescent="0.2">
      <c r="A112" s="236" t="s">
        <v>132</v>
      </c>
      <c r="B112" s="49"/>
      <c r="C112" s="49"/>
      <c r="D112" s="49"/>
      <c r="E112" s="49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BV112" s="3"/>
      <c r="BW112" s="3"/>
      <c r="CG112" s="13"/>
      <c r="CH112" s="13"/>
      <c r="CI112" s="13"/>
      <c r="CJ112" s="13"/>
      <c r="CK112" s="13"/>
      <c r="CL112" s="13"/>
    </row>
    <row r="113" spans="1:120" ht="16.149999999999999" customHeight="1" x14ac:dyDescent="0.2">
      <c r="A113" s="953" t="s">
        <v>133</v>
      </c>
      <c r="B113" s="954"/>
      <c r="C113" s="955"/>
      <c r="D113" s="894" t="s">
        <v>4</v>
      </c>
      <c r="E113" s="895"/>
      <c r="F113" s="896"/>
      <c r="G113" s="862" t="s">
        <v>56</v>
      </c>
      <c r="H113" s="900"/>
      <c r="I113" s="900"/>
      <c r="J113" s="900"/>
      <c r="K113" s="900"/>
      <c r="L113" s="900"/>
      <c r="M113" s="900"/>
      <c r="N113" s="901"/>
      <c r="O113" s="896" t="s">
        <v>6</v>
      </c>
      <c r="P113" s="859" t="s">
        <v>33</v>
      </c>
      <c r="Q113" s="859" t="s">
        <v>7</v>
      </c>
      <c r="R113" s="859" t="s">
        <v>98</v>
      </c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BV113" s="3"/>
      <c r="BW113" s="3"/>
      <c r="CG113" s="13"/>
      <c r="CH113" s="13"/>
      <c r="CI113" s="13"/>
      <c r="CJ113" s="13"/>
      <c r="CK113" s="13"/>
      <c r="CL113" s="13"/>
    </row>
    <row r="114" spans="1:120" ht="16.149999999999999" customHeight="1" x14ac:dyDescent="0.2">
      <c r="A114" s="956"/>
      <c r="B114" s="957"/>
      <c r="C114" s="958"/>
      <c r="D114" s="897"/>
      <c r="E114" s="1080"/>
      <c r="F114" s="1081"/>
      <c r="G114" s="1077" t="s">
        <v>100</v>
      </c>
      <c r="H114" s="1077" t="s">
        <v>101</v>
      </c>
      <c r="I114" s="1077" t="s">
        <v>102</v>
      </c>
      <c r="J114" s="1077" t="s">
        <v>18</v>
      </c>
      <c r="K114" s="1077" t="s">
        <v>19</v>
      </c>
      <c r="L114" s="1077" t="s">
        <v>20</v>
      </c>
      <c r="M114" s="1077" t="s">
        <v>21</v>
      </c>
      <c r="N114" s="1082" t="s">
        <v>22</v>
      </c>
      <c r="O114" s="902"/>
      <c r="P114" s="860"/>
      <c r="Q114" s="860"/>
      <c r="R114" s="860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BV114" s="3"/>
      <c r="BW114" s="3"/>
      <c r="CG114" s="13"/>
      <c r="CH114" s="13"/>
      <c r="CI114" s="13"/>
      <c r="CJ114" s="13"/>
      <c r="CK114" s="13"/>
      <c r="CL114" s="13"/>
    </row>
    <row r="115" spans="1:120" ht="16.149999999999999" customHeight="1" x14ac:dyDescent="0.2">
      <c r="A115" s="959"/>
      <c r="B115" s="1078"/>
      <c r="C115" s="1079"/>
      <c r="D115" s="671" t="s">
        <v>23</v>
      </c>
      <c r="E115" s="198" t="s">
        <v>24</v>
      </c>
      <c r="F115" s="175" t="s">
        <v>25</v>
      </c>
      <c r="G115" s="994"/>
      <c r="H115" s="994"/>
      <c r="I115" s="994"/>
      <c r="J115" s="994"/>
      <c r="K115" s="994"/>
      <c r="L115" s="994"/>
      <c r="M115" s="994"/>
      <c r="N115" s="1003"/>
      <c r="O115" s="1081"/>
      <c r="P115" s="861"/>
      <c r="Q115" s="861"/>
      <c r="R115" s="861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BV115" s="3"/>
      <c r="BW115" s="3"/>
      <c r="CG115" s="13"/>
      <c r="CH115" s="13"/>
      <c r="CI115" s="13"/>
      <c r="CJ115" s="13"/>
      <c r="CK115" s="13"/>
      <c r="CL115" s="13"/>
    </row>
    <row r="116" spans="1:120" ht="16.149999999999999" customHeight="1" x14ac:dyDescent="0.2">
      <c r="A116" s="879" t="s">
        <v>134</v>
      </c>
      <c r="B116" s="880"/>
      <c r="C116" s="881"/>
      <c r="D116" s="275">
        <f t="shared" ref="D116:D121" si="68">SUM(G116:N116)</f>
        <v>0</v>
      </c>
      <c r="E116" s="276"/>
      <c r="F116" s="277"/>
      <c r="G116" s="24"/>
      <c r="H116" s="24"/>
      <c r="I116" s="24"/>
      <c r="J116" s="24"/>
      <c r="K116" s="24"/>
      <c r="L116" s="24"/>
      <c r="M116" s="24"/>
      <c r="N116" s="278"/>
      <c r="O116" s="62"/>
      <c r="P116" s="62"/>
      <c r="Q116" s="243"/>
      <c r="R116" s="243"/>
      <c r="S116" s="225" t="str">
        <f>CA116&amp;CB116&amp;CC116</f>
        <v/>
      </c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8"/>
      <c r="AF116" s="8"/>
      <c r="BV116" s="3"/>
      <c r="BW116" s="3"/>
      <c r="CA116" s="31" t="str">
        <f t="shared" ref="CA116:CA121" si="69">IF(CG116=1,"* La suma de los sexos NO DEBE ser diferente al Total. ","")</f>
        <v/>
      </c>
      <c r="CB116" s="31" t="str">
        <f t="shared" ref="CB116:CB121" si="70">IF(AND(D116&lt;&gt;0,P116=""),"* No olvide digitar la columna Beneficiarios (Digite CEROS si no tiene).",IF(D116&lt;P116,"* El número de Beneficiarios NO DEBE ser mayor que el total. ",""))</f>
        <v/>
      </c>
      <c r="CC116" s="31" t="str">
        <f>IF(AND(D116&lt;&gt;0,O116=""),"* Recuerde que las Embarazadas deben ser incluídas en el ingreso por rango Etario (Digite CEROS si no tiene). ",IF(F116&lt;O116,"* Las Embarazadas NO DEBEN ser mayor al total de Mujeres. ",""))</f>
        <v/>
      </c>
      <c r="CG116" s="32">
        <f>IF(D116&lt;&gt;(E116+F116),1,0)</f>
        <v>0</v>
      </c>
      <c r="CH116" s="32">
        <f>IF(AND(D116&lt;&gt;0,P116=""),1,IF(D116&lt;P116,1,0))</f>
        <v>0</v>
      </c>
      <c r="CI116" s="32">
        <f>IF(AND(D116&lt;&gt;0,O116=""),1,IF(F116&lt;O116,1,0))</f>
        <v>0</v>
      </c>
      <c r="CJ116" s="13"/>
      <c r="CK116" s="13"/>
      <c r="CL116" s="13"/>
    </row>
    <row r="117" spans="1:120" ht="16.149999999999999" customHeight="1" x14ac:dyDescent="0.2">
      <c r="A117" s="882" t="s">
        <v>135</v>
      </c>
      <c r="B117" s="883"/>
      <c r="C117" s="884"/>
      <c r="D117" s="247">
        <f>SUM(G117:N117)</f>
        <v>0</v>
      </c>
      <c r="E117" s="279"/>
      <c r="F117" s="280"/>
      <c r="G117" s="22"/>
      <c r="H117" s="22"/>
      <c r="I117" s="22"/>
      <c r="J117" s="22"/>
      <c r="K117" s="22"/>
      <c r="L117" s="22"/>
      <c r="M117" s="22"/>
      <c r="N117" s="281"/>
      <c r="O117" s="23"/>
      <c r="P117" s="23"/>
      <c r="Q117" s="28"/>
      <c r="R117" s="28"/>
      <c r="S117" s="225" t="str">
        <f t="shared" ref="S117:S121" si="71">CA117&amp;CB117&amp;CC117</f>
        <v/>
      </c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8"/>
      <c r="AF117" s="8"/>
      <c r="BV117" s="3"/>
      <c r="BW117" s="3"/>
      <c r="CA117" s="31" t="str">
        <f t="shared" si="69"/>
        <v/>
      </c>
      <c r="CB117" s="31" t="str">
        <f t="shared" si="70"/>
        <v/>
      </c>
      <c r="CC117" s="31" t="str">
        <f t="shared" ref="CC117:CC120" si="72">IF(AND(D117&lt;&gt;0,O117=""),"* Recuerde que las Embarazadas deben ser incluídas en el ingreso por rango Etario (Digite CEROS si no tiene). ",IF(F117&lt;O117,"* Las Embarazadas NO DEBEN ser mayor al total de Mujeres. ",""))</f>
        <v/>
      </c>
      <c r="CG117" s="32">
        <f t="shared" ref="CG117:CG121" si="73">IF(D117&lt;&gt;(E117+F117),1,0)</f>
        <v>0</v>
      </c>
      <c r="CH117" s="32">
        <f t="shared" ref="CH117:CH121" si="74">IF(AND(D117&lt;&gt;0,P117=""),1,IF(D117&lt;P117,1,0))</f>
        <v>0</v>
      </c>
      <c r="CI117" s="32">
        <f t="shared" ref="CI117:CI121" si="75">IF(AND(D117&lt;&gt;0,O117=""),1,IF(F117&lt;O117,1,0))</f>
        <v>0</v>
      </c>
      <c r="CJ117" s="13"/>
      <c r="CK117" s="13"/>
      <c r="CL117" s="13"/>
    </row>
    <row r="118" spans="1:120" ht="16.149999999999999" customHeight="1" x14ac:dyDescent="0.2">
      <c r="A118" s="928" t="s">
        <v>136</v>
      </c>
      <c r="B118" s="929"/>
      <c r="C118" s="930"/>
      <c r="D118" s="282">
        <f t="shared" si="68"/>
        <v>0</v>
      </c>
      <c r="E118" s="279"/>
      <c r="F118" s="280"/>
      <c r="G118" s="22"/>
      <c r="H118" s="22"/>
      <c r="I118" s="22"/>
      <c r="J118" s="22"/>
      <c r="K118" s="22"/>
      <c r="L118" s="22"/>
      <c r="M118" s="22"/>
      <c r="N118" s="281"/>
      <c r="O118" s="23"/>
      <c r="P118" s="23"/>
      <c r="Q118" s="28"/>
      <c r="R118" s="28"/>
      <c r="S118" s="225" t="str">
        <f t="shared" si="71"/>
        <v/>
      </c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8"/>
      <c r="AF118" s="8"/>
      <c r="BV118" s="3"/>
      <c r="BW118" s="3"/>
      <c r="CA118" s="31" t="str">
        <f t="shared" si="69"/>
        <v/>
      </c>
      <c r="CB118" s="31" t="str">
        <f t="shared" si="70"/>
        <v/>
      </c>
      <c r="CC118" s="31" t="str">
        <f t="shared" si="72"/>
        <v/>
      </c>
      <c r="CG118" s="32">
        <f t="shared" si="73"/>
        <v>0</v>
      </c>
      <c r="CH118" s="32">
        <f t="shared" si="74"/>
        <v>0</v>
      </c>
      <c r="CI118" s="32">
        <f t="shared" si="75"/>
        <v>0</v>
      </c>
      <c r="CJ118" s="13"/>
      <c r="CK118" s="13"/>
      <c r="CL118" s="13"/>
    </row>
    <row r="119" spans="1:120" ht="16.149999999999999" customHeight="1" x14ac:dyDescent="0.2">
      <c r="A119" s="928" t="s">
        <v>137</v>
      </c>
      <c r="B119" s="929"/>
      <c r="C119" s="930"/>
      <c r="D119" s="282">
        <f t="shared" si="68"/>
        <v>0</v>
      </c>
      <c r="E119" s="279"/>
      <c r="F119" s="280"/>
      <c r="G119" s="22"/>
      <c r="H119" s="22"/>
      <c r="I119" s="22"/>
      <c r="J119" s="22"/>
      <c r="K119" s="22"/>
      <c r="L119" s="22"/>
      <c r="M119" s="22"/>
      <c r="N119" s="281"/>
      <c r="O119" s="23"/>
      <c r="P119" s="23"/>
      <c r="Q119" s="28"/>
      <c r="R119" s="28"/>
      <c r="S119" s="225" t="str">
        <f t="shared" si="71"/>
        <v/>
      </c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8"/>
      <c r="AF119" s="8"/>
      <c r="BV119" s="3"/>
      <c r="BW119" s="3"/>
      <c r="CA119" s="31" t="str">
        <f t="shared" si="69"/>
        <v/>
      </c>
      <c r="CB119" s="31" t="str">
        <f t="shared" si="70"/>
        <v/>
      </c>
      <c r="CC119" s="31" t="str">
        <f t="shared" si="72"/>
        <v/>
      </c>
      <c r="CG119" s="32">
        <f t="shared" si="73"/>
        <v>0</v>
      </c>
      <c r="CH119" s="32">
        <f t="shared" si="74"/>
        <v>0</v>
      </c>
      <c r="CI119" s="32">
        <f t="shared" si="75"/>
        <v>0</v>
      </c>
      <c r="CJ119" s="13"/>
      <c r="CK119" s="13"/>
      <c r="CL119" s="13"/>
    </row>
    <row r="120" spans="1:120" ht="16.149999999999999" customHeight="1" x14ac:dyDescent="0.2">
      <c r="A120" s="928" t="s">
        <v>138</v>
      </c>
      <c r="B120" s="929"/>
      <c r="C120" s="930"/>
      <c r="D120" s="282">
        <f t="shared" si="68"/>
        <v>0</v>
      </c>
      <c r="E120" s="279"/>
      <c r="F120" s="280"/>
      <c r="G120" s="22"/>
      <c r="H120" s="22"/>
      <c r="I120" s="22"/>
      <c r="J120" s="22"/>
      <c r="K120" s="22"/>
      <c r="L120" s="22"/>
      <c r="M120" s="22"/>
      <c r="N120" s="281"/>
      <c r="O120" s="23"/>
      <c r="P120" s="23"/>
      <c r="Q120" s="28"/>
      <c r="R120" s="28"/>
      <c r="S120" s="225" t="str">
        <f t="shared" si="71"/>
        <v/>
      </c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8"/>
      <c r="AF120" s="8"/>
      <c r="BV120" s="3"/>
      <c r="BW120" s="3"/>
      <c r="CA120" s="31" t="str">
        <f t="shared" si="69"/>
        <v/>
      </c>
      <c r="CB120" s="31" t="str">
        <f t="shared" si="70"/>
        <v/>
      </c>
      <c r="CC120" s="31" t="str">
        <f t="shared" si="72"/>
        <v/>
      </c>
      <c r="CG120" s="32">
        <f t="shared" si="73"/>
        <v>0</v>
      </c>
      <c r="CH120" s="32">
        <f t="shared" si="74"/>
        <v>0</v>
      </c>
      <c r="CI120" s="32">
        <f t="shared" si="75"/>
        <v>0</v>
      </c>
      <c r="CJ120" s="13"/>
      <c r="CK120" s="13"/>
      <c r="CL120" s="13"/>
    </row>
    <row r="121" spans="1:120" ht="16.149999999999999" customHeight="1" x14ac:dyDescent="0.2">
      <c r="A121" s="882" t="s">
        <v>139</v>
      </c>
      <c r="B121" s="883"/>
      <c r="C121" s="884"/>
      <c r="D121" s="247">
        <f t="shared" si="68"/>
        <v>0</v>
      </c>
      <c r="E121" s="283"/>
      <c r="F121" s="280"/>
      <c r="G121" s="33"/>
      <c r="H121" s="33"/>
      <c r="I121" s="33"/>
      <c r="J121" s="33"/>
      <c r="K121" s="33"/>
      <c r="L121" s="33"/>
      <c r="M121" s="33"/>
      <c r="N121" s="284"/>
      <c r="O121" s="34"/>
      <c r="P121" s="34"/>
      <c r="Q121" s="38"/>
      <c r="R121" s="285"/>
      <c r="S121" s="225" t="str">
        <f t="shared" si="71"/>
        <v/>
      </c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8"/>
      <c r="AF121" s="8"/>
      <c r="BV121" s="3"/>
      <c r="BW121" s="3"/>
      <c r="CA121" s="31" t="str">
        <f t="shared" si="69"/>
        <v/>
      </c>
      <c r="CB121" s="31" t="str">
        <f t="shared" si="70"/>
        <v/>
      </c>
      <c r="CC121" s="31" t="str">
        <f>IF(AND(D121&lt;&gt;0,O121=""),"* Recuerde que las Embarazadas deben ser incluídas en el ingreso por rango Etario (Digite CEROS si no tiene). ",IF(F121&lt;O121,"* Las Embarazadas NO DEBEN ser mayor al total de Mujeres. ",""))</f>
        <v/>
      </c>
      <c r="CG121" s="32">
        <f t="shared" si="73"/>
        <v>0</v>
      </c>
      <c r="CH121" s="32">
        <f t="shared" si="74"/>
        <v>0</v>
      </c>
      <c r="CI121" s="32">
        <f t="shared" si="75"/>
        <v>0</v>
      </c>
      <c r="CJ121" s="13"/>
      <c r="CK121" s="13"/>
      <c r="CL121" s="13"/>
    </row>
    <row r="122" spans="1:120" ht="16.149999999999999" customHeight="1" x14ac:dyDescent="0.2">
      <c r="A122" s="862" t="s">
        <v>4</v>
      </c>
      <c r="B122" s="900"/>
      <c r="C122" s="970"/>
      <c r="D122" s="263">
        <f t="shared" ref="D122:R122" si="76">SUM(D116:D121)</f>
        <v>0</v>
      </c>
      <c r="E122" s="263">
        <f t="shared" si="76"/>
        <v>0</v>
      </c>
      <c r="F122" s="272">
        <f t="shared" si="76"/>
        <v>0</v>
      </c>
      <c r="G122" s="266">
        <f t="shared" si="76"/>
        <v>0</v>
      </c>
      <c r="H122" s="266">
        <f t="shared" si="76"/>
        <v>0</v>
      </c>
      <c r="I122" s="266">
        <f t="shared" si="76"/>
        <v>0</v>
      </c>
      <c r="J122" s="266">
        <f t="shared" si="76"/>
        <v>0</v>
      </c>
      <c r="K122" s="266">
        <f t="shared" si="76"/>
        <v>0</v>
      </c>
      <c r="L122" s="266">
        <f t="shared" si="76"/>
        <v>0</v>
      </c>
      <c r="M122" s="266">
        <f t="shared" si="76"/>
        <v>0</v>
      </c>
      <c r="N122" s="286">
        <f t="shared" si="76"/>
        <v>0</v>
      </c>
      <c r="O122" s="270">
        <f t="shared" si="76"/>
        <v>0</v>
      </c>
      <c r="P122" s="272">
        <f t="shared" si="76"/>
        <v>0</v>
      </c>
      <c r="Q122" s="265">
        <f t="shared" si="76"/>
        <v>0</v>
      </c>
      <c r="R122" s="287">
        <f t="shared" si="76"/>
        <v>0</v>
      </c>
      <c r="S122" s="8" t="s">
        <v>131</v>
      </c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BV122" s="3"/>
      <c r="BW122" s="3"/>
      <c r="CG122" s="13"/>
      <c r="CH122" s="13"/>
      <c r="CI122" s="13"/>
      <c r="CJ122" s="13"/>
      <c r="CK122" s="13"/>
      <c r="CL122" s="13"/>
    </row>
    <row r="123" spans="1:120" ht="31.9" customHeight="1" x14ac:dyDescent="0.2">
      <c r="A123" s="220" t="s">
        <v>140</v>
      </c>
      <c r="B123" s="123"/>
      <c r="C123" s="123"/>
      <c r="D123" s="123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30"/>
      <c r="R123" s="49"/>
      <c r="S123" s="8"/>
      <c r="T123" s="8"/>
      <c r="U123" s="8"/>
      <c r="V123" s="8"/>
      <c r="W123" s="8"/>
      <c r="X123" s="288"/>
      <c r="Y123" s="8"/>
      <c r="Z123" s="8"/>
      <c r="AA123" s="8"/>
      <c r="AB123" s="8"/>
      <c r="AC123" s="8"/>
      <c r="AD123" s="8"/>
      <c r="AE123" s="8"/>
      <c r="AF123" s="8"/>
      <c r="BV123" s="3"/>
      <c r="BW123" s="3"/>
      <c r="CG123" s="13"/>
      <c r="CH123" s="13"/>
      <c r="CI123" s="13"/>
      <c r="CJ123" s="13"/>
      <c r="CK123" s="13"/>
      <c r="CL123" s="13"/>
    </row>
    <row r="124" spans="1:120" ht="16.149999999999999" customHeight="1" x14ac:dyDescent="0.2">
      <c r="A124" s="885" t="s">
        <v>141</v>
      </c>
      <c r="B124" s="886"/>
      <c r="C124" s="887"/>
      <c r="D124" s="894" t="s">
        <v>4</v>
      </c>
      <c r="E124" s="895"/>
      <c r="F124" s="896"/>
      <c r="G124" s="862" t="s">
        <v>56</v>
      </c>
      <c r="H124" s="900"/>
      <c r="I124" s="900"/>
      <c r="J124" s="900"/>
      <c r="K124" s="900"/>
      <c r="L124" s="900"/>
      <c r="M124" s="900"/>
      <c r="N124" s="901"/>
      <c r="O124" s="896" t="s">
        <v>34</v>
      </c>
      <c r="P124" s="955" t="s">
        <v>8</v>
      </c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BX124" s="3"/>
      <c r="BY124" s="3"/>
      <c r="CG124" s="13"/>
      <c r="CH124" s="13"/>
      <c r="CI124" s="13"/>
      <c r="CJ124" s="13"/>
      <c r="CK124" s="13"/>
      <c r="CL124" s="13"/>
      <c r="DO124" s="3"/>
      <c r="DP124" s="3"/>
    </row>
    <row r="125" spans="1:120" ht="16.149999999999999" customHeight="1" x14ac:dyDescent="0.2">
      <c r="A125" s="888"/>
      <c r="B125" s="889"/>
      <c r="C125" s="890"/>
      <c r="D125" s="980"/>
      <c r="E125" s="981"/>
      <c r="F125" s="902"/>
      <c r="G125" s="982" t="s">
        <v>235</v>
      </c>
      <c r="H125" s="983"/>
      <c r="I125" s="982" t="s">
        <v>20</v>
      </c>
      <c r="J125" s="983"/>
      <c r="K125" s="982" t="s">
        <v>21</v>
      </c>
      <c r="L125" s="983"/>
      <c r="M125" s="982" t="s">
        <v>22</v>
      </c>
      <c r="N125" s="984"/>
      <c r="O125" s="902"/>
      <c r="P125" s="95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BX125" s="3"/>
      <c r="BY125" s="3"/>
      <c r="CG125" s="13"/>
      <c r="CH125" s="13"/>
      <c r="CI125" s="13"/>
      <c r="CJ125" s="13"/>
      <c r="CK125" s="13"/>
      <c r="CL125" s="13"/>
      <c r="DO125" s="3"/>
      <c r="DP125" s="3"/>
    </row>
    <row r="126" spans="1:120" ht="16.149999999999999" customHeight="1" x14ac:dyDescent="0.2">
      <c r="A126" s="891"/>
      <c r="B126" s="1084"/>
      <c r="C126" s="1085"/>
      <c r="D126" s="223" t="s">
        <v>23</v>
      </c>
      <c r="E126" s="676" t="s">
        <v>24</v>
      </c>
      <c r="F126" s="175" t="s">
        <v>25</v>
      </c>
      <c r="G126" s="50" t="s">
        <v>24</v>
      </c>
      <c r="H126" s="673" t="s">
        <v>25</v>
      </c>
      <c r="I126" s="50" t="s">
        <v>24</v>
      </c>
      <c r="J126" s="673" t="s">
        <v>25</v>
      </c>
      <c r="K126" s="663" t="s">
        <v>24</v>
      </c>
      <c r="L126" s="673" t="s">
        <v>25</v>
      </c>
      <c r="M126" s="663" t="s">
        <v>24</v>
      </c>
      <c r="N126" s="667" t="s">
        <v>25</v>
      </c>
      <c r="O126" s="1081"/>
      <c r="P126" s="1079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BX126" s="3"/>
      <c r="BY126" s="3"/>
      <c r="CG126" s="13"/>
      <c r="CH126" s="13"/>
      <c r="CI126" s="13"/>
      <c r="CJ126" s="13"/>
      <c r="CK126" s="13"/>
      <c r="CL126" s="13"/>
      <c r="DO126" s="3"/>
      <c r="DP126" s="3"/>
    </row>
    <row r="127" spans="1:120" ht="16.149999999999999" customHeight="1" x14ac:dyDescent="0.2">
      <c r="A127" s="859" t="s">
        <v>142</v>
      </c>
      <c r="B127" s="988" t="s">
        <v>143</v>
      </c>
      <c r="C127" s="989"/>
      <c r="D127" s="290">
        <f>SUM(E127+F127)</f>
        <v>0</v>
      </c>
      <c r="E127" s="291"/>
      <c r="F127" s="292">
        <f>SUM(+L127+N127)</f>
        <v>0</v>
      </c>
      <c r="G127" s="293"/>
      <c r="H127" s="294"/>
      <c r="I127" s="293"/>
      <c r="J127" s="294"/>
      <c r="K127" s="295"/>
      <c r="L127" s="62"/>
      <c r="M127" s="295"/>
      <c r="N127" s="64"/>
      <c r="O127" s="62"/>
      <c r="P127" s="296"/>
      <c r="Q127" s="225" t="str">
        <f>CA127</f>
        <v/>
      </c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8"/>
      <c r="AD127" s="8"/>
      <c r="BX127" s="3"/>
      <c r="BY127" s="3"/>
      <c r="CA127" s="31" t="str">
        <f>IF(CG127=1,"* El número de actividades en usuarios en situacion de discapacidad NO DEBE ser mayor al total. ","")</f>
        <v/>
      </c>
      <c r="CG127" s="32">
        <f>IF(F127&lt;P127,1,0)</f>
        <v>0</v>
      </c>
      <c r="CH127" s="13"/>
      <c r="CI127" s="13"/>
      <c r="CJ127" s="13"/>
      <c r="CK127" s="13"/>
      <c r="CL127" s="13"/>
      <c r="DO127" s="3"/>
      <c r="DP127" s="3"/>
    </row>
    <row r="128" spans="1:120" ht="16.149999999999999" customHeight="1" x14ac:dyDescent="0.2">
      <c r="A128" s="860"/>
      <c r="B128" s="928" t="s">
        <v>80</v>
      </c>
      <c r="C128" s="930"/>
      <c r="D128" s="250">
        <f>SUM(E128+F128)</f>
        <v>0</v>
      </c>
      <c r="E128" s="297"/>
      <c r="F128" s="298">
        <f>SUM(+L128+N128)</f>
        <v>0</v>
      </c>
      <c r="G128" s="75"/>
      <c r="H128" s="299"/>
      <c r="I128" s="75"/>
      <c r="J128" s="299"/>
      <c r="K128" s="300"/>
      <c r="L128" s="23"/>
      <c r="M128" s="300"/>
      <c r="N128" s="73"/>
      <c r="O128" s="23"/>
      <c r="P128" s="25"/>
      <c r="Q128" s="225" t="str">
        <f>CA128</f>
        <v/>
      </c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8"/>
      <c r="AD128" s="8"/>
      <c r="BX128" s="3"/>
      <c r="BY128" s="3"/>
      <c r="CA128" s="31" t="str">
        <f t="shared" ref="CA128:CA155" si="77">IF(CG128=1,"* El número de actividades en usuarios en situacion de discapacidad NO DEBE ser mayor al total. ","")</f>
        <v/>
      </c>
      <c r="CG128" s="32">
        <f>IF(F128&lt;P128,1,0)</f>
        <v>0</v>
      </c>
      <c r="CH128" s="13"/>
      <c r="CI128" s="13"/>
      <c r="CJ128" s="13"/>
      <c r="CK128" s="13"/>
      <c r="CL128" s="13"/>
      <c r="DO128" s="3"/>
      <c r="DP128" s="3"/>
    </row>
    <row r="129" spans="1:120" ht="16.149999999999999" customHeight="1" x14ac:dyDescent="0.2">
      <c r="A129" s="860"/>
      <c r="B129" s="990" t="s">
        <v>124</v>
      </c>
      <c r="C129" s="991"/>
      <c r="D129" s="301">
        <f>SUM(E129+F129)</f>
        <v>0</v>
      </c>
      <c r="E129" s="302"/>
      <c r="F129" s="303">
        <f>SUM(+L129+N129)</f>
        <v>0</v>
      </c>
      <c r="G129" s="304"/>
      <c r="H129" s="305"/>
      <c r="I129" s="304"/>
      <c r="J129" s="305"/>
      <c r="K129" s="306"/>
      <c r="L129" s="581"/>
      <c r="M129" s="306"/>
      <c r="N129" s="308"/>
      <c r="O129" s="581"/>
      <c r="P129" s="309"/>
      <c r="Q129" s="225" t="str">
        <f>CA129</f>
        <v/>
      </c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8"/>
      <c r="AD129" s="8"/>
      <c r="BX129" s="3"/>
      <c r="BY129" s="3"/>
      <c r="CA129" s="31" t="str">
        <f t="shared" si="77"/>
        <v/>
      </c>
      <c r="CG129" s="32">
        <f>IF(F129&lt;P129,1,0)</f>
        <v>0</v>
      </c>
      <c r="CH129" s="13"/>
      <c r="CI129" s="13"/>
      <c r="CJ129" s="13"/>
      <c r="CK129" s="13"/>
      <c r="CL129" s="13"/>
      <c r="DO129" s="3"/>
      <c r="DP129" s="3"/>
    </row>
    <row r="130" spans="1:120" ht="16.149999999999999" customHeight="1" x14ac:dyDescent="0.2">
      <c r="A130" s="860"/>
      <c r="B130" s="859" t="s">
        <v>144</v>
      </c>
      <c r="C130" s="310" t="s">
        <v>4</v>
      </c>
      <c r="D130" s="301">
        <f>SUM(E130+F130)</f>
        <v>0</v>
      </c>
      <c r="E130" s="302"/>
      <c r="F130" s="303">
        <f>SUM(F131:F136)</f>
        <v>0</v>
      </c>
      <c r="G130" s="172"/>
      <c r="H130" s="312"/>
      <c r="I130" s="172"/>
      <c r="J130" s="312"/>
      <c r="K130" s="313"/>
      <c r="L130" s="120">
        <f>SUM(L131:L136)</f>
        <v>0</v>
      </c>
      <c r="M130" s="313"/>
      <c r="N130" s="314">
        <f>SUM(N131:N136)</f>
        <v>0</v>
      </c>
      <c r="O130" s="120">
        <f>SUM(O131:O136)</f>
        <v>0</v>
      </c>
      <c r="P130" s="315">
        <f>SUM(P131:P136)</f>
        <v>0</v>
      </c>
      <c r="Q130" s="225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BX130" s="3"/>
      <c r="BY130" s="3"/>
      <c r="CA130" s="31"/>
      <c r="CG130" s="32"/>
      <c r="CH130" s="13"/>
      <c r="CI130" s="13"/>
      <c r="CJ130" s="13"/>
      <c r="CK130" s="13"/>
      <c r="CL130" s="13"/>
      <c r="DO130" s="3"/>
      <c r="DP130" s="3"/>
    </row>
    <row r="131" spans="1:120" ht="16.149999999999999" customHeight="1" x14ac:dyDescent="0.2">
      <c r="A131" s="860"/>
      <c r="B131" s="860"/>
      <c r="C131" s="316" t="s">
        <v>145</v>
      </c>
      <c r="D131" s="336">
        <f>SUM(E131+F131)</f>
        <v>0</v>
      </c>
      <c r="E131" s="291"/>
      <c r="F131" s="292">
        <f>SUM(J131+L131+N131)</f>
        <v>0</v>
      </c>
      <c r="G131" s="75"/>
      <c r="H131" s="299"/>
      <c r="I131" s="75"/>
      <c r="J131" s="299"/>
      <c r="K131" s="300"/>
      <c r="L131" s="23"/>
      <c r="M131" s="300"/>
      <c r="N131" s="73"/>
      <c r="O131" s="23"/>
      <c r="P131" s="25"/>
      <c r="Q131" s="225" t="str">
        <f t="shared" ref="Q131:Q155" si="78">CA131</f>
        <v/>
      </c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8"/>
      <c r="AD131" s="8"/>
      <c r="BX131" s="3"/>
      <c r="BY131" s="3"/>
      <c r="CA131" s="31" t="str">
        <f t="shared" si="77"/>
        <v/>
      </c>
      <c r="CG131" s="32">
        <f t="shared" ref="CG131:CG136" si="79">IF(F131&lt;P131,1,0)</f>
        <v>0</v>
      </c>
      <c r="CH131" s="13"/>
      <c r="CI131" s="13"/>
      <c r="CJ131" s="13"/>
      <c r="CK131" s="13"/>
      <c r="CL131" s="13"/>
      <c r="DO131" s="3"/>
      <c r="DP131" s="3"/>
    </row>
    <row r="132" spans="1:120" ht="16.149999999999999" customHeight="1" x14ac:dyDescent="0.2">
      <c r="A132" s="860"/>
      <c r="B132" s="860"/>
      <c r="C132" s="318" t="s">
        <v>146</v>
      </c>
      <c r="D132" s="336">
        <f t="shared" ref="D132:D140" si="80">SUM(E132+F132)</f>
        <v>0</v>
      </c>
      <c r="E132" s="297"/>
      <c r="F132" s="298">
        <f>SUM(J132+L132+N132)</f>
        <v>0</v>
      </c>
      <c r="G132" s="98"/>
      <c r="H132" s="149"/>
      <c r="I132" s="98"/>
      <c r="J132" s="149"/>
      <c r="K132" s="300"/>
      <c r="L132" s="23"/>
      <c r="M132" s="300"/>
      <c r="N132" s="73"/>
      <c r="O132" s="23"/>
      <c r="P132" s="25"/>
      <c r="Q132" s="225" t="str">
        <f t="shared" si="78"/>
        <v/>
      </c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8"/>
      <c r="AD132" s="8"/>
      <c r="BX132" s="3"/>
      <c r="BY132" s="3"/>
      <c r="CA132" s="31" t="str">
        <f t="shared" si="77"/>
        <v/>
      </c>
      <c r="CG132" s="32">
        <f t="shared" si="79"/>
        <v>0</v>
      </c>
      <c r="CH132" s="13"/>
      <c r="CI132" s="13"/>
      <c r="CJ132" s="13"/>
      <c r="CK132" s="13"/>
      <c r="CL132" s="13"/>
      <c r="DO132" s="3"/>
      <c r="DP132" s="3"/>
    </row>
    <row r="133" spans="1:120" ht="16.149999999999999" customHeight="1" x14ac:dyDescent="0.2">
      <c r="A133" s="860"/>
      <c r="B133" s="860"/>
      <c r="C133" s="320" t="s">
        <v>147</v>
      </c>
      <c r="D133" s="336">
        <f t="shared" si="80"/>
        <v>0</v>
      </c>
      <c r="E133" s="297"/>
      <c r="F133" s="298">
        <f>+L133+N133</f>
        <v>0</v>
      </c>
      <c r="G133" s="75"/>
      <c r="H133" s="299"/>
      <c r="I133" s="75"/>
      <c r="J133" s="299"/>
      <c r="K133" s="300"/>
      <c r="L133" s="23"/>
      <c r="M133" s="300"/>
      <c r="N133" s="73"/>
      <c r="O133" s="23"/>
      <c r="P133" s="25"/>
      <c r="Q133" s="225" t="str">
        <f t="shared" si="78"/>
        <v/>
      </c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8"/>
      <c r="AD133" s="8"/>
      <c r="BX133" s="3"/>
      <c r="BY133" s="3"/>
      <c r="CA133" s="31" t="str">
        <f t="shared" si="77"/>
        <v/>
      </c>
      <c r="CG133" s="32">
        <f t="shared" si="79"/>
        <v>0</v>
      </c>
      <c r="CH133" s="13"/>
      <c r="CI133" s="13"/>
      <c r="CJ133" s="13"/>
      <c r="CK133" s="13"/>
      <c r="CL133" s="13"/>
      <c r="DO133" s="3"/>
      <c r="DP133" s="3"/>
    </row>
    <row r="134" spans="1:120" ht="16.149999999999999" customHeight="1" x14ac:dyDescent="0.2">
      <c r="A134" s="860"/>
      <c r="B134" s="860"/>
      <c r="C134" s="316" t="s">
        <v>148</v>
      </c>
      <c r="D134" s="336">
        <f t="shared" si="80"/>
        <v>0</v>
      </c>
      <c r="E134" s="297"/>
      <c r="F134" s="298">
        <f>SUM(J134+L134+N134)</f>
        <v>0</v>
      </c>
      <c r="G134" s="75"/>
      <c r="H134" s="299"/>
      <c r="I134" s="75"/>
      <c r="J134" s="299"/>
      <c r="K134" s="300"/>
      <c r="L134" s="23"/>
      <c r="M134" s="300"/>
      <c r="N134" s="73"/>
      <c r="O134" s="23"/>
      <c r="P134" s="25"/>
      <c r="Q134" s="225" t="str">
        <f t="shared" si="78"/>
        <v/>
      </c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8"/>
      <c r="AD134" s="8"/>
      <c r="BX134" s="3"/>
      <c r="BY134" s="3"/>
      <c r="CA134" s="31" t="str">
        <f t="shared" si="77"/>
        <v/>
      </c>
      <c r="CG134" s="32">
        <f t="shared" si="79"/>
        <v>0</v>
      </c>
      <c r="CH134" s="13"/>
      <c r="CI134" s="13"/>
      <c r="CJ134" s="13"/>
      <c r="CK134" s="13"/>
      <c r="CL134" s="13"/>
      <c r="DO134" s="3"/>
      <c r="DP134" s="3"/>
    </row>
    <row r="135" spans="1:120" ht="16.149999999999999" customHeight="1" x14ac:dyDescent="0.2">
      <c r="A135" s="860"/>
      <c r="B135" s="860"/>
      <c r="C135" s="318" t="s">
        <v>149</v>
      </c>
      <c r="D135" s="336">
        <f t="shared" si="80"/>
        <v>0</v>
      </c>
      <c r="E135" s="297"/>
      <c r="F135" s="298">
        <f>SUM(J135+L135+N135)</f>
        <v>0</v>
      </c>
      <c r="G135" s="98"/>
      <c r="H135" s="149"/>
      <c r="I135" s="98"/>
      <c r="J135" s="149"/>
      <c r="K135" s="300"/>
      <c r="L135" s="23"/>
      <c r="M135" s="300"/>
      <c r="N135" s="73"/>
      <c r="O135" s="321"/>
      <c r="P135" s="25"/>
      <c r="Q135" s="225" t="str">
        <f t="shared" si="78"/>
        <v/>
      </c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8"/>
      <c r="AD135" s="8"/>
      <c r="BX135" s="3"/>
      <c r="BY135" s="3"/>
      <c r="CA135" s="31" t="str">
        <f t="shared" si="77"/>
        <v/>
      </c>
      <c r="CG135" s="32">
        <f t="shared" si="79"/>
        <v>0</v>
      </c>
      <c r="CH135" s="13"/>
      <c r="CI135" s="13"/>
      <c r="CJ135" s="13"/>
      <c r="CK135" s="13"/>
      <c r="CL135" s="13"/>
      <c r="DO135" s="3"/>
      <c r="DP135" s="3"/>
    </row>
    <row r="136" spans="1:120" ht="16.149999999999999" customHeight="1" x14ac:dyDescent="0.2">
      <c r="A136" s="861"/>
      <c r="B136" s="861"/>
      <c r="C136" s="316" t="s">
        <v>150</v>
      </c>
      <c r="D136" s="301">
        <f t="shared" si="80"/>
        <v>0</v>
      </c>
      <c r="E136" s="323"/>
      <c r="F136" s="324">
        <f>SUM(J136+L136+N136)</f>
        <v>0</v>
      </c>
      <c r="G136" s="75"/>
      <c r="H136" s="325"/>
      <c r="I136" s="75"/>
      <c r="J136" s="325"/>
      <c r="K136" s="306"/>
      <c r="L136" s="114"/>
      <c r="M136" s="306"/>
      <c r="N136" s="117"/>
      <c r="O136" s="114"/>
      <c r="P136" s="326"/>
      <c r="Q136" s="225" t="str">
        <f t="shared" si="78"/>
        <v/>
      </c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8"/>
      <c r="AD136" s="8"/>
      <c r="BX136" s="3"/>
      <c r="BY136" s="3"/>
      <c r="CA136" s="31" t="str">
        <f t="shared" si="77"/>
        <v/>
      </c>
      <c r="CG136" s="32">
        <f t="shared" si="79"/>
        <v>0</v>
      </c>
      <c r="CH136" s="13"/>
      <c r="CI136" s="13"/>
      <c r="CJ136" s="13"/>
      <c r="CK136" s="13"/>
      <c r="CL136" s="13"/>
      <c r="DO136" s="3"/>
      <c r="DP136" s="3"/>
    </row>
    <row r="137" spans="1:120" ht="16.149999999999999" customHeight="1" x14ac:dyDescent="0.2">
      <c r="A137" s="859" t="s">
        <v>151</v>
      </c>
      <c r="B137" s="859" t="s">
        <v>152</v>
      </c>
      <c r="C137" s="327" t="s">
        <v>80</v>
      </c>
      <c r="D137" s="336">
        <f>SUM(E137+F137)</f>
        <v>0</v>
      </c>
      <c r="E137" s="290">
        <f>+K137+M137</f>
        <v>0</v>
      </c>
      <c r="F137" s="291"/>
      <c r="G137" s="293"/>
      <c r="H137" s="294"/>
      <c r="I137" s="293"/>
      <c r="J137" s="294"/>
      <c r="K137" s="24"/>
      <c r="L137" s="329"/>
      <c r="M137" s="24"/>
      <c r="N137" s="330"/>
      <c r="O137" s="62"/>
      <c r="P137" s="62"/>
      <c r="Q137" s="225" t="str">
        <f>CA137</f>
        <v/>
      </c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8"/>
      <c r="AD137" s="8"/>
      <c r="BX137" s="3"/>
      <c r="BY137" s="3"/>
      <c r="CA137" s="31" t="str">
        <f t="shared" si="77"/>
        <v/>
      </c>
      <c r="CG137" s="32">
        <f>IF(E137&lt;P137,1,0)</f>
        <v>0</v>
      </c>
      <c r="CH137" s="13"/>
      <c r="CI137" s="13"/>
      <c r="CJ137" s="13"/>
      <c r="CK137" s="13"/>
      <c r="CL137" s="13"/>
      <c r="DO137" s="3"/>
      <c r="DP137" s="3"/>
    </row>
    <row r="138" spans="1:120" ht="16.149999999999999" customHeight="1" x14ac:dyDescent="0.2">
      <c r="A138" s="860"/>
      <c r="B138" s="860"/>
      <c r="C138" s="318" t="s">
        <v>153</v>
      </c>
      <c r="D138" s="336">
        <f t="shared" si="80"/>
        <v>0</v>
      </c>
      <c r="E138" s="250">
        <f>+K138+M138</f>
        <v>0</v>
      </c>
      <c r="F138" s="297"/>
      <c r="G138" s="98"/>
      <c r="H138" s="149"/>
      <c r="I138" s="98"/>
      <c r="J138" s="149"/>
      <c r="K138" s="22"/>
      <c r="L138" s="332"/>
      <c r="M138" s="22"/>
      <c r="N138" s="333"/>
      <c r="O138" s="34"/>
      <c r="P138" s="23"/>
      <c r="Q138" s="225" t="str">
        <f t="shared" si="78"/>
        <v/>
      </c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BX138" s="3"/>
      <c r="BY138" s="3"/>
      <c r="CA138" s="31" t="str">
        <f t="shared" si="77"/>
        <v/>
      </c>
      <c r="CG138" s="32">
        <f>IF(E138&lt;P138,1,0)</f>
        <v>0</v>
      </c>
      <c r="CH138" s="13"/>
      <c r="CI138" s="13"/>
      <c r="CJ138" s="13"/>
      <c r="CK138" s="13"/>
      <c r="CL138" s="13"/>
      <c r="DO138" s="3"/>
      <c r="DP138" s="3"/>
    </row>
    <row r="139" spans="1:120" ht="16.149999999999999" customHeight="1" x14ac:dyDescent="0.2">
      <c r="A139" s="860"/>
      <c r="B139" s="860"/>
      <c r="C139" s="334" t="s">
        <v>154</v>
      </c>
      <c r="D139" s="336">
        <f t="shared" si="80"/>
        <v>0</v>
      </c>
      <c r="E139" s="336">
        <f>SUM(K139+M139)</f>
        <v>0</v>
      </c>
      <c r="F139" s="337"/>
      <c r="G139" s="98"/>
      <c r="H139" s="149"/>
      <c r="I139" s="98"/>
      <c r="J139" s="149"/>
      <c r="K139" s="22"/>
      <c r="L139" s="332"/>
      <c r="M139" s="22"/>
      <c r="N139" s="333"/>
      <c r="O139" s="34"/>
      <c r="P139" s="23"/>
      <c r="Q139" s="225" t="str">
        <f t="shared" si="78"/>
        <v/>
      </c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8"/>
      <c r="AD139" s="8"/>
      <c r="BX139" s="3"/>
      <c r="BY139" s="3"/>
      <c r="CA139" s="31" t="str">
        <f t="shared" si="77"/>
        <v/>
      </c>
      <c r="CG139" s="32">
        <f>IF(E139&lt;P139,1,0)</f>
        <v>0</v>
      </c>
      <c r="CH139" s="13"/>
      <c r="CI139" s="13"/>
      <c r="CJ139" s="13"/>
      <c r="CK139" s="13"/>
      <c r="CL139" s="13"/>
      <c r="DO139" s="3"/>
      <c r="DP139" s="3"/>
    </row>
    <row r="140" spans="1:120" ht="16.149999999999999" customHeight="1" x14ac:dyDescent="0.2">
      <c r="A140" s="861"/>
      <c r="B140" s="860"/>
      <c r="C140" s="334" t="s">
        <v>155</v>
      </c>
      <c r="D140" s="301">
        <f t="shared" si="80"/>
        <v>0</v>
      </c>
      <c r="E140" s="301">
        <f>SUM(K140+M140)</f>
        <v>0</v>
      </c>
      <c r="F140" s="339"/>
      <c r="G140" s="304"/>
      <c r="H140" s="305"/>
      <c r="I140" s="304"/>
      <c r="J140" s="305"/>
      <c r="K140" s="115"/>
      <c r="L140" s="340"/>
      <c r="M140" s="115"/>
      <c r="N140" s="341"/>
      <c r="O140" s="43"/>
      <c r="P140" s="581"/>
      <c r="Q140" s="225" t="str">
        <f t="shared" si="78"/>
        <v/>
      </c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8"/>
      <c r="AD140" s="8"/>
      <c r="BX140" s="3"/>
      <c r="BY140" s="3"/>
      <c r="CA140" s="31" t="str">
        <f t="shared" si="77"/>
        <v/>
      </c>
      <c r="CG140" s="32">
        <f>IF(E140&lt;P140,1,0)</f>
        <v>0</v>
      </c>
      <c r="CH140" s="13"/>
      <c r="CI140" s="13"/>
      <c r="CJ140" s="13"/>
      <c r="CK140" s="13"/>
      <c r="CL140" s="13"/>
      <c r="DO140" s="3"/>
      <c r="DP140" s="3"/>
    </row>
    <row r="141" spans="1:120" ht="39" customHeight="1" x14ac:dyDescent="0.2">
      <c r="A141" s="686" t="s">
        <v>156</v>
      </c>
      <c r="B141" s="686" t="s">
        <v>157</v>
      </c>
      <c r="C141" s="687" t="s">
        <v>158</v>
      </c>
      <c r="D141" s="344">
        <f>SUM(E141:F141)</f>
        <v>0</v>
      </c>
      <c r="E141" s="344">
        <f>+I141+K141+M141</f>
        <v>0</v>
      </c>
      <c r="F141" s="345">
        <f>+J141+L141+N141</f>
        <v>0</v>
      </c>
      <c r="G141" s="115"/>
      <c r="H141" s="581"/>
      <c r="I141" s="115"/>
      <c r="J141" s="581"/>
      <c r="K141" s="115"/>
      <c r="L141" s="580"/>
      <c r="M141" s="115"/>
      <c r="N141" s="347"/>
      <c r="O141" s="581"/>
      <c r="P141" s="581"/>
      <c r="Q141" s="225" t="str">
        <f t="shared" si="78"/>
        <v/>
      </c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8"/>
      <c r="AD141" s="8"/>
      <c r="BX141" s="3"/>
      <c r="BY141" s="3"/>
      <c r="CA141" s="31" t="str">
        <f t="shared" si="77"/>
        <v/>
      </c>
      <c r="CG141" s="32">
        <f t="shared" ref="CG141:CG155" si="81">IF(D141&lt;P141,1,0)</f>
        <v>0</v>
      </c>
      <c r="CH141" s="13"/>
      <c r="CI141" s="13"/>
      <c r="CJ141" s="13"/>
      <c r="CK141" s="13"/>
      <c r="CL141" s="13"/>
      <c r="DO141" s="3"/>
      <c r="DP141" s="3"/>
    </row>
    <row r="142" spans="1:120" ht="16.149999999999999" customHeight="1" x14ac:dyDescent="0.2">
      <c r="A142" s="977" t="s">
        <v>159</v>
      </c>
      <c r="B142" s="859" t="s">
        <v>160</v>
      </c>
      <c r="C142" s="348" t="s">
        <v>161</v>
      </c>
      <c r="D142" s="336">
        <f t="shared" ref="D142:D153" si="82">SUM(E142+F142)</f>
        <v>0</v>
      </c>
      <c r="E142" s="336">
        <f t="shared" ref="E142:F145" si="83">SUM(I142+K142+M142)</f>
        <v>0</v>
      </c>
      <c r="F142" s="349">
        <f t="shared" si="83"/>
        <v>0</v>
      </c>
      <c r="G142" s="300"/>
      <c r="H142" s="688"/>
      <c r="I142" s="22"/>
      <c r="J142" s="23"/>
      <c r="K142" s="22"/>
      <c r="L142" s="23"/>
      <c r="M142" s="22"/>
      <c r="N142" s="27"/>
      <c r="O142" s="23"/>
      <c r="P142" s="25"/>
      <c r="Q142" s="225" t="str">
        <f t="shared" si="78"/>
        <v/>
      </c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8"/>
      <c r="AD142" s="8"/>
      <c r="BX142" s="3"/>
      <c r="BY142" s="3"/>
      <c r="CA142" s="31" t="str">
        <f t="shared" si="77"/>
        <v/>
      </c>
      <c r="CG142" s="32">
        <f t="shared" si="81"/>
        <v>0</v>
      </c>
      <c r="CH142" s="13"/>
      <c r="CI142" s="13"/>
      <c r="CJ142" s="13"/>
      <c r="CK142" s="13"/>
      <c r="CL142" s="13"/>
      <c r="DO142" s="3"/>
      <c r="DP142" s="3"/>
    </row>
    <row r="143" spans="1:120" ht="16.149999999999999" customHeight="1" x14ac:dyDescent="0.2">
      <c r="A143" s="978"/>
      <c r="B143" s="860"/>
      <c r="C143" s="350" t="s">
        <v>162</v>
      </c>
      <c r="D143" s="301">
        <f t="shared" si="82"/>
        <v>0</v>
      </c>
      <c r="E143" s="301">
        <f t="shared" si="83"/>
        <v>0</v>
      </c>
      <c r="F143" s="303">
        <f t="shared" si="83"/>
        <v>0</v>
      </c>
      <c r="G143" s="689"/>
      <c r="H143" s="690"/>
      <c r="I143" s="42"/>
      <c r="J143" s="581"/>
      <c r="K143" s="115"/>
      <c r="L143" s="309"/>
      <c r="M143" s="115"/>
      <c r="N143" s="347"/>
      <c r="O143" s="581"/>
      <c r="P143" s="309"/>
      <c r="Q143" s="225" t="str">
        <f t="shared" si="78"/>
        <v/>
      </c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8"/>
      <c r="AD143" s="8"/>
      <c r="BX143" s="3"/>
      <c r="BY143" s="3"/>
      <c r="CA143" s="31" t="str">
        <f t="shared" si="77"/>
        <v/>
      </c>
      <c r="CG143" s="32">
        <f t="shared" si="81"/>
        <v>0</v>
      </c>
      <c r="CH143" s="13"/>
      <c r="CI143" s="13"/>
      <c r="CJ143" s="13"/>
      <c r="CK143" s="13"/>
      <c r="CL143" s="13"/>
      <c r="DO143" s="3"/>
      <c r="DP143" s="3"/>
    </row>
    <row r="144" spans="1:120" ht="16.149999999999999" customHeight="1" x14ac:dyDescent="0.2">
      <c r="A144" s="978"/>
      <c r="B144" s="859" t="s">
        <v>80</v>
      </c>
      <c r="C144" s="348" t="s">
        <v>161</v>
      </c>
      <c r="D144" s="336">
        <f t="shared" si="82"/>
        <v>0</v>
      </c>
      <c r="E144" s="336">
        <f t="shared" si="83"/>
        <v>0</v>
      </c>
      <c r="F144" s="349">
        <f t="shared" si="83"/>
        <v>0</v>
      </c>
      <c r="G144" s="295"/>
      <c r="H144" s="691"/>
      <c r="I144" s="24"/>
      <c r="J144" s="62"/>
      <c r="K144" s="24"/>
      <c r="L144" s="296"/>
      <c r="M144" s="24"/>
      <c r="N144" s="351"/>
      <c r="O144" s="62"/>
      <c r="P144" s="296"/>
      <c r="Q144" s="225" t="str">
        <f t="shared" si="78"/>
        <v/>
      </c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8"/>
      <c r="AD144" s="8"/>
      <c r="BX144" s="3"/>
      <c r="BY144" s="3"/>
      <c r="CA144" s="31" t="str">
        <f t="shared" si="77"/>
        <v/>
      </c>
      <c r="CG144" s="32">
        <f t="shared" si="81"/>
        <v>0</v>
      </c>
      <c r="CH144" s="13"/>
      <c r="CI144" s="13"/>
      <c r="CJ144" s="13"/>
      <c r="CK144" s="13"/>
      <c r="CL144" s="13"/>
      <c r="DO144" s="3"/>
      <c r="DP144" s="3"/>
    </row>
    <row r="145" spans="1:121" ht="16.149999999999999" customHeight="1" x14ac:dyDescent="0.2">
      <c r="A145" s="979"/>
      <c r="B145" s="861"/>
      <c r="C145" s="352" t="s">
        <v>163</v>
      </c>
      <c r="D145" s="353">
        <f t="shared" si="82"/>
        <v>0</v>
      </c>
      <c r="E145" s="353">
        <f t="shared" si="83"/>
        <v>0</v>
      </c>
      <c r="F145" s="324">
        <f t="shared" si="83"/>
        <v>0</v>
      </c>
      <c r="G145" s="689"/>
      <c r="H145" s="690"/>
      <c r="I145" s="42"/>
      <c r="J145" s="581"/>
      <c r="K145" s="115"/>
      <c r="L145" s="309"/>
      <c r="M145" s="115"/>
      <c r="N145" s="347"/>
      <c r="O145" s="581"/>
      <c r="P145" s="309"/>
      <c r="Q145" s="225" t="str">
        <f t="shared" si="78"/>
        <v/>
      </c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8"/>
      <c r="AD145" s="8"/>
      <c r="BX145" s="3"/>
      <c r="BY145" s="3"/>
      <c r="CA145" s="31" t="str">
        <f t="shared" si="77"/>
        <v/>
      </c>
      <c r="CG145" s="32">
        <f t="shared" si="81"/>
        <v>0</v>
      </c>
      <c r="CH145" s="13"/>
      <c r="CI145" s="13"/>
      <c r="CJ145" s="13"/>
      <c r="CK145" s="13"/>
      <c r="CL145" s="13"/>
      <c r="DO145" s="3"/>
      <c r="DP145" s="3"/>
    </row>
    <row r="146" spans="1:121" ht="16.149999999999999" customHeight="1" x14ac:dyDescent="0.2">
      <c r="A146" s="985" t="s">
        <v>164</v>
      </c>
      <c r="B146" s="982" t="s">
        <v>144</v>
      </c>
      <c r="C146" s="983"/>
      <c r="D146" s="354">
        <f>SUM(E146+F146)</f>
        <v>0</v>
      </c>
      <c r="E146" s="354">
        <f>SUM(K146+M146)</f>
        <v>0</v>
      </c>
      <c r="F146" s="287">
        <f>SUM(+L146+N146)</f>
        <v>0</v>
      </c>
      <c r="G146" s="172"/>
      <c r="H146" s="173"/>
      <c r="I146" s="172"/>
      <c r="J146" s="173"/>
      <c r="K146" s="355"/>
      <c r="L146" s="356"/>
      <c r="M146" s="357"/>
      <c r="N146" s="358"/>
      <c r="O146" s="359"/>
      <c r="P146" s="356"/>
      <c r="Q146" s="225" t="str">
        <f t="shared" si="78"/>
        <v/>
      </c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8"/>
      <c r="AD146" s="8"/>
      <c r="BX146" s="3"/>
      <c r="BY146" s="3"/>
      <c r="CA146" s="31" t="str">
        <f t="shared" si="77"/>
        <v/>
      </c>
      <c r="CG146" s="32">
        <f t="shared" si="81"/>
        <v>0</v>
      </c>
      <c r="CH146" s="13"/>
      <c r="CI146" s="13"/>
      <c r="CJ146" s="13"/>
      <c r="CK146" s="13"/>
      <c r="CL146" s="13"/>
      <c r="DO146" s="3"/>
      <c r="DP146" s="3"/>
    </row>
    <row r="147" spans="1:121" ht="16.149999999999999" customHeight="1" x14ac:dyDescent="0.2">
      <c r="A147" s="986"/>
      <c r="B147" s="860" t="s">
        <v>160</v>
      </c>
      <c r="C147" s="316" t="s">
        <v>161</v>
      </c>
      <c r="D147" s="290">
        <f t="shared" si="82"/>
        <v>0</v>
      </c>
      <c r="E147" s="290">
        <f>SUM(K147+M147)</f>
        <v>0</v>
      </c>
      <c r="F147" s="292">
        <f>SUM(+L147+N147)</f>
        <v>0</v>
      </c>
      <c r="G147" s="360"/>
      <c r="H147" s="361"/>
      <c r="I147" s="360"/>
      <c r="J147" s="361"/>
      <c r="K147" s="22"/>
      <c r="L147" s="25"/>
      <c r="M147" s="26"/>
      <c r="N147" s="362"/>
      <c r="O147" s="23"/>
      <c r="P147" s="25"/>
      <c r="Q147" s="225" t="str">
        <f t="shared" si="78"/>
        <v/>
      </c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8"/>
      <c r="AD147" s="8"/>
      <c r="BX147" s="3"/>
      <c r="BY147" s="3"/>
      <c r="CA147" s="31" t="str">
        <f t="shared" si="77"/>
        <v/>
      </c>
      <c r="CG147" s="32">
        <f t="shared" si="81"/>
        <v>0</v>
      </c>
      <c r="CH147" s="13"/>
      <c r="CI147" s="13"/>
      <c r="CJ147" s="13"/>
      <c r="CK147" s="13"/>
      <c r="CL147" s="13"/>
      <c r="DO147" s="3"/>
      <c r="DP147" s="3"/>
    </row>
    <row r="148" spans="1:121" ht="16.149999999999999" customHeight="1" x14ac:dyDescent="0.2">
      <c r="A148" s="986"/>
      <c r="B148" s="860"/>
      <c r="C148" s="350" t="s">
        <v>162</v>
      </c>
      <c r="D148" s="301">
        <f t="shared" si="82"/>
        <v>0</v>
      </c>
      <c r="E148" s="301">
        <f>SUM(K148+M148)</f>
        <v>0</v>
      </c>
      <c r="F148" s="303">
        <f>SUM(+L148+N148)</f>
        <v>0</v>
      </c>
      <c r="G148" s="70"/>
      <c r="H148" s="78"/>
      <c r="I148" s="70"/>
      <c r="J148" s="78"/>
      <c r="K148" s="113"/>
      <c r="L148" s="326"/>
      <c r="M148" s="363"/>
      <c r="N148" s="364"/>
      <c r="O148" s="114"/>
      <c r="P148" s="326"/>
      <c r="Q148" s="225" t="str">
        <f t="shared" si="78"/>
        <v/>
      </c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8"/>
      <c r="AD148" s="8"/>
      <c r="BX148" s="3"/>
      <c r="BY148" s="3"/>
      <c r="CA148" s="31" t="str">
        <f t="shared" si="77"/>
        <v/>
      </c>
      <c r="CG148" s="32">
        <f t="shared" si="81"/>
        <v>0</v>
      </c>
      <c r="CH148" s="13"/>
      <c r="CI148" s="13"/>
      <c r="CJ148" s="13"/>
      <c r="CK148" s="13"/>
      <c r="CL148" s="13"/>
      <c r="DO148" s="3"/>
      <c r="DP148" s="3"/>
    </row>
    <row r="149" spans="1:121" ht="16.149999999999999" customHeight="1" x14ac:dyDescent="0.2">
      <c r="A149" s="986"/>
      <c r="B149" s="859" t="s">
        <v>80</v>
      </c>
      <c r="C149" s="348" t="s">
        <v>161</v>
      </c>
      <c r="D149" s="290">
        <f t="shared" si="82"/>
        <v>0</v>
      </c>
      <c r="E149" s="290">
        <f>SUM(K149+M149)</f>
        <v>0</v>
      </c>
      <c r="F149" s="292">
        <f>SUM(+L149+N149)</f>
        <v>0</v>
      </c>
      <c r="G149" s="293"/>
      <c r="H149" s="365"/>
      <c r="I149" s="293"/>
      <c r="J149" s="365"/>
      <c r="K149" s="24"/>
      <c r="L149" s="296"/>
      <c r="M149" s="366"/>
      <c r="N149" s="367"/>
      <c r="O149" s="62"/>
      <c r="P149" s="296"/>
      <c r="Q149" s="225" t="str">
        <f t="shared" si="78"/>
        <v/>
      </c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8"/>
      <c r="AD149" s="8"/>
      <c r="BX149" s="3"/>
      <c r="BY149" s="3"/>
      <c r="CA149" s="31" t="str">
        <f t="shared" si="77"/>
        <v/>
      </c>
      <c r="CG149" s="32">
        <f t="shared" si="81"/>
        <v>0</v>
      </c>
      <c r="CH149" s="13"/>
      <c r="CI149" s="13"/>
      <c r="CJ149" s="13"/>
      <c r="CK149" s="13"/>
      <c r="CL149" s="13"/>
      <c r="DO149" s="3"/>
      <c r="DP149" s="3"/>
    </row>
    <row r="150" spans="1:121" ht="16.149999999999999" customHeight="1" x14ac:dyDescent="0.2">
      <c r="A150" s="987"/>
      <c r="B150" s="861"/>
      <c r="C150" s="352" t="s">
        <v>163</v>
      </c>
      <c r="D150" s="301">
        <f t="shared" si="82"/>
        <v>0</v>
      </c>
      <c r="E150" s="301">
        <f>SUM(K150+M150)</f>
        <v>0</v>
      </c>
      <c r="F150" s="303">
        <f>SUM(+L150+N150)</f>
        <v>0</v>
      </c>
      <c r="G150" s="304"/>
      <c r="H150" s="582"/>
      <c r="I150" s="304"/>
      <c r="J150" s="582"/>
      <c r="K150" s="115"/>
      <c r="L150" s="309"/>
      <c r="M150" s="369"/>
      <c r="N150" s="370"/>
      <c r="O150" s="581"/>
      <c r="P150" s="309"/>
      <c r="Q150" s="225" t="str">
        <f t="shared" si="78"/>
        <v/>
      </c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8"/>
      <c r="AD150" s="8"/>
      <c r="BX150" s="3"/>
      <c r="BY150" s="3"/>
      <c r="CA150" s="31" t="str">
        <f t="shared" si="77"/>
        <v/>
      </c>
      <c r="CG150" s="32">
        <f t="shared" si="81"/>
        <v>0</v>
      </c>
      <c r="CH150" s="13"/>
      <c r="CI150" s="13"/>
      <c r="CJ150" s="13"/>
      <c r="CK150" s="13"/>
      <c r="CL150" s="13"/>
      <c r="DO150" s="3"/>
      <c r="DP150" s="3"/>
    </row>
    <row r="151" spans="1:121" ht="18" customHeight="1" x14ac:dyDescent="0.2">
      <c r="A151" s="977" t="s">
        <v>165</v>
      </c>
      <c r="B151" s="859" t="s">
        <v>166</v>
      </c>
      <c r="C151" s="371" t="s">
        <v>167</v>
      </c>
      <c r="D151" s="290">
        <f t="shared" si="82"/>
        <v>0</v>
      </c>
      <c r="E151" s="290">
        <f t="shared" ref="E151:F153" si="84">SUM(I151+K151+M151)</f>
        <v>0</v>
      </c>
      <c r="F151" s="292">
        <f t="shared" si="84"/>
        <v>0</v>
      </c>
      <c r="G151" s="300"/>
      <c r="H151" s="688"/>
      <c r="I151" s="22"/>
      <c r="J151" s="23"/>
      <c r="K151" s="22"/>
      <c r="L151" s="25"/>
      <c r="M151" s="22"/>
      <c r="N151" s="362"/>
      <c r="O151" s="23"/>
      <c r="P151" s="25"/>
      <c r="Q151" s="225" t="str">
        <f t="shared" si="78"/>
        <v/>
      </c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8"/>
      <c r="AD151" s="8"/>
      <c r="BX151" s="3"/>
      <c r="BY151" s="3"/>
      <c r="CA151" s="31" t="str">
        <f t="shared" si="77"/>
        <v/>
      </c>
      <c r="CG151" s="32">
        <f t="shared" si="81"/>
        <v>0</v>
      </c>
      <c r="CH151" s="13"/>
      <c r="CI151" s="13"/>
      <c r="CJ151" s="13"/>
      <c r="CK151" s="13"/>
      <c r="CL151" s="13"/>
      <c r="DO151" s="3"/>
      <c r="DP151" s="3"/>
    </row>
    <row r="152" spans="1:121" ht="32.25" customHeight="1" x14ac:dyDescent="0.2">
      <c r="A152" s="978"/>
      <c r="B152" s="860"/>
      <c r="C152" s="372" t="s">
        <v>168</v>
      </c>
      <c r="D152" s="250">
        <f t="shared" si="82"/>
        <v>0</v>
      </c>
      <c r="E152" s="250">
        <f t="shared" si="84"/>
        <v>0</v>
      </c>
      <c r="F152" s="298">
        <f t="shared" si="84"/>
        <v>0</v>
      </c>
      <c r="G152" s="692"/>
      <c r="H152" s="693"/>
      <c r="I152" s="113"/>
      <c r="J152" s="114"/>
      <c r="K152" s="113"/>
      <c r="L152" s="326"/>
      <c r="M152" s="113"/>
      <c r="N152" s="373"/>
      <c r="O152" s="114"/>
      <c r="P152" s="326"/>
      <c r="Q152" s="225" t="str">
        <f t="shared" si="78"/>
        <v/>
      </c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8"/>
      <c r="AD152" s="8"/>
      <c r="BX152" s="3"/>
      <c r="BY152" s="3"/>
      <c r="CA152" s="31" t="str">
        <f t="shared" si="77"/>
        <v/>
      </c>
      <c r="CG152" s="32">
        <f t="shared" si="81"/>
        <v>0</v>
      </c>
      <c r="CH152" s="13"/>
      <c r="CI152" s="13"/>
      <c r="CJ152" s="13"/>
      <c r="CK152" s="13"/>
      <c r="CL152" s="13"/>
      <c r="DO152" s="3"/>
      <c r="DP152" s="3"/>
    </row>
    <row r="153" spans="1:121" ht="29.25" customHeight="1" x14ac:dyDescent="0.2">
      <c r="A153" s="979"/>
      <c r="B153" s="861"/>
      <c r="C153" s="374" t="s">
        <v>169</v>
      </c>
      <c r="D153" s="301">
        <f t="shared" si="82"/>
        <v>0</v>
      </c>
      <c r="E153" s="301">
        <f t="shared" si="84"/>
        <v>0</v>
      </c>
      <c r="F153" s="303">
        <f t="shared" si="84"/>
        <v>0</v>
      </c>
      <c r="G153" s="689"/>
      <c r="H153" s="393"/>
      <c r="I153" s="42"/>
      <c r="J153" s="43"/>
      <c r="K153" s="42"/>
      <c r="L153" s="44"/>
      <c r="M153" s="375"/>
      <c r="N153" s="370"/>
      <c r="O153" s="43"/>
      <c r="P153" s="43"/>
      <c r="Q153" s="225" t="str">
        <f t="shared" si="78"/>
        <v/>
      </c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8"/>
      <c r="AD153" s="8"/>
      <c r="BX153" s="3"/>
      <c r="BY153" s="3"/>
      <c r="CA153" s="31" t="str">
        <f t="shared" si="77"/>
        <v/>
      </c>
      <c r="CG153" s="32">
        <f t="shared" si="81"/>
        <v>0</v>
      </c>
      <c r="CH153" s="13"/>
      <c r="CI153" s="13"/>
      <c r="CJ153" s="13"/>
      <c r="CK153" s="13"/>
      <c r="CL153" s="13"/>
      <c r="DO153" s="3"/>
      <c r="DP153" s="3"/>
    </row>
    <row r="154" spans="1:121" ht="37.5" customHeight="1" x14ac:dyDescent="0.2">
      <c r="A154" s="978" t="s">
        <v>170</v>
      </c>
      <c r="B154" s="859" t="s">
        <v>171</v>
      </c>
      <c r="C154" s="376" t="s">
        <v>172</v>
      </c>
      <c r="D154" s="336">
        <f>SUM(E154+F154)</f>
        <v>0</v>
      </c>
      <c r="E154" s="336">
        <f>+K154+M154</f>
        <v>0</v>
      </c>
      <c r="F154" s="349">
        <f>+L154+N154</f>
        <v>0</v>
      </c>
      <c r="G154" s="293"/>
      <c r="H154" s="365"/>
      <c r="I154" s="293"/>
      <c r="J154" s="365"/>
      <c r="K154" s="24"/>
      <c r="L154" s="296"/>
      <c r="M154" s="366"/>
      <c r="N154" s="351"/>
      <c r="O154" s="365"/>
      <c r="P154" s="62"/>
      <c r="Q154" s="225" t="str">
        <f t="shared" si="78"/>
        <v/>
      </c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8"/>
      <c r="AD154" s="8"/>
      <c r="BX154" s="3"/>
      <c r="BY154" s="3"/>
      <c r="CA154" s="31" t="str">
        <f t="shared" si="77"/>
        <v/>
      </c>
      <c r="CG154" s="32">
        <f t="shared" si="81"/>
        <v>0</v>
      </c>
      <c r="CH154" s="13"/>
      <c r="CI154" s="13"/>
      <c r="CJ154" s="13"/>
      <c r="CK154" s="13"/>
      <c r="CL154" s="13"/>
      <c r="DO154" s="3"/>
      <c r="DP154" s="3"/>
    </row>
    <row r="155" spans="1:121" ht="30" customHeight="1" x14ac:dyDescent="0.2">
      <c r="A155" s="979"/>
      <c r="B155" s="861"/>
      <c r="C155" s="377" t="s">
        <v>173</v>
      </c>
      <c r="D155" s="301">
        <f>SUM(E155+F155)</f>
        <v>0</v>
      </c>
      <c r="E155" s="301">
        <f>+K155+M155</f>
        <v>0</v>
      </c>
      <c r="F155" s="303">
        <f>+L155+N155</f>
        <v>0</v>
      </c>
      <c r="G155" s="304"/>
      <c r="H155" s="170"/>
      <c r="I155" s="304"/>
      <c r="J155" s="170"/>
      <c r="K155" s="42"/>
      <c r="L155" s="44"/>
      <c r="M155" s="375"/>
      <c r="N155" s="45"/>
      <c r="O155" s="170"/>
      <c r="P155" s="43"/>
      <c r="Q155" s="225" t="str">
        <f t="shared" si="78"/>
        <v/>
      </c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BX155" s="3"/>
      <c r="BY155" s="3"/>
      <c r="CA155" s="31" t="str">
        <f t="shared" si="77"/>
        <v/>
      </c>
      <c r="CG155" s="32">
        <f t="shared" si="81"/>
        <v>0</v>
      </c>
      <c r="CH155" s="13"/>
      <c r="CI155" s="13"/>
      <c r="CJ155" s="13"/>
      <c r="CK155" s="13"/>
      <c r="CL155" s="13"/>
      <c r="DO155" s="3"/>
      <c r="DP155" s="3"/>
    </row>
    <row r="156" spans="1:121" ht="31.9" customHeight="1" x14ac:dyDescent="0.2">
      <c r="A156" s="47" t="s">
        <v>174</v>
      </c>
      <c r="B156" s="123"/>
      <c r="C156" s="123"/>
      <c r="D156" s="123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BV156" s="3"/>
      <c r="BW156" s="3"/>
      <c r="CG156" s="13"/>
      <c r="CH156" s="13"/>
      <c r="CI156" s="13"/>
      <c r="CJ156" s="13"/>
      <c r="CK156" s="13"/>
      <c r="CL156" s="13"/>
    </row>
    <row r="157" spans="1:121" ht="16.149999999999999" customHeight="1" x14ac:dyDescent="0.2">
      <c r="A157" s="885" t="s">
        <v>175</v>
      </c>
      <c r="B157" s="886"/>
      <c r="C157" s="887"/>
      <c r="D157" s="894" t="s">
        <v>4</v>
      </c>
      <c r="E157" s="895"/>
      <c r="F157" s="896"/>
      <c r="G157" s="862" t="s">
        <v>5</v>
      </c>
      <c r="H157" s="900"/>
      <c r="I157" s="900"/>
      <c r="J157" s="900"/>
      <c r="K157" s="900"/>
      <c r="L157" s="900"/>
      <c r="M157" s="900"/>
      <c r="N157" s="900"/>
      <c r="O157" s="900"/>
      <c r="P157" s="900"/>
      <c r="Q157" s="900"/>
      <c r="R157" s="900"/>
      <c r="S157" s="900"/>
      <c r="T157" s="900"/>
      <c r="U157" s="900"/>
      <c r="V157" s="900"/>
      <c r="W157" s="900"/>
      <c r="X157" s="900"/>
      <c r="Y157" s="900"/>
      <c r="Z157" s="901"/>
      <c r="AA157" s="955" t="s">
        <v>8</v>
      </c>
      <c r="AB157" s="955" t="s">
        <v>176</v>
      </c>
      <c r="AC157" s="971" t="s">
        <v>177</v>
      </c>
      <c r="AD157" s="971" t="s">
        <v>178</v>
      </c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CG157" s="13"/>
      <c r="CH157" s="13"/>
      <c r="CI157" s="13"/>
      <c r="CJ157" s="13"/>
      <c r="CK157" s="13"/>
      <c r="CL157" s="13"/>
      <c r="DO157" s="3"/>
      <c r="DP157" s="3"/>
      <c r="DQ157" s="3"/>
    </row>
    <row r="158" spans="1:121" ht="16.149999999999999" customHeight="1" x14ac:dyDescent="0.2">
      <c r="A158" s="888"/>
      <c r="B158" s="889"/>
      <c r="C158" s="890"/>
      <c r="D158" s="980"/>
      <c r="E158" s="981"/>
      <c r="F158" s="902"/>
      <c r="G158" s="974" t="s">
        <v>11</v>
      </c>
      <c r="H158" s="975"/>
      <c r="I158" s="976" t="s">
        <v>12</v>
      </c>
      <c r="J158" s="976"/>
      <c r="K158" s="862" t="s">
        <v>13</v>
      </c>
      <c r="L158" s="970"/>
      <c r="M158" s="862" t="s">
        <v>14</v>
      </c>
      <c r="N158" s="970"/>
      <c r="O158" s="862" t="s">
        <v>15</v>
      </c>
      <c r="P158" s="970"/>
      <c r="Q158" s="862" t="s">
        <v>16</v>
      </c>
      <c r="R158" s="970"/>
      <c r="S158" s="862" t="s">
        <v>179</v>
      </c>
      <c r="T158" s="970"/>
      <c r="U158" s="982" t="s">
        <v>20</v>
      </c>
      <c r="V158" s="983"/>
      <c r="W158" s="982" t="s">
        <v>21</v>
      </c>
      <c r="X158" s="983"/>
      <c r="Y158" s="982" t="s">
        <v>22</v>
      </c>
      <c r="Z158" s="984"/>
      <c r="AA158" s="958"/>
      <c r="AB158" s="958"/>
      <c r="AC158" s="972"/>
      <c r="AD158" s="972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CG158" s="13"/>
      <c r="CH158" s="13"/>
      <c r="CI158" s="13"/>
      <c r="CJ158" s="13"/>
      <c r="CK158" s="13"/>
      <c r="CL158" s="13"/>
      <c r="DO158" s="3"/>
      <c r="DP158" s="3"/>
      <c r="DQ158" s="3"/>
    </row>
    <row r="159" spans="1:121" ht="16.149999999999999" customHeight="1" x14ac:dyDescent="0.2">
      <c r="A159" s="891"/>
      <c r="B159" s="1084"/>
      <c r="C159" s="1085"/>
      <c r="D159" s="14" t="s">
        <v>23</v>
      </c>
      <c r="E159" s="15" t="s">
        <v>24</v>
      </c>
      <c r="F159" s="673" t="s">
        <v>25</v>
      </c>
      <c r="G159" s="663" t="s">
        <v>24</v>
      </c>
      <c r="H159" s="673" t="s">
        <v>25</v>
      </c>
      <c r="I159" s="666" t="s">
        <v>24</v>
      </c>
      <c r="J159" s="666" t="s">
        <v>25</v>
      </c>
      <c r="K159" s="663" t="s">
        <v>24</v>
      </c>
      <c r="L159" s="673" t="s">
        <v>25</v>
      </c>
      <c r="M159" s="663" t="s">
        <v>24</v>
      </c>
      <c r="N159" s="673" t="s">
        <v>25</v>
      </c>
      <c r="O159" s="663" t="s">
        <v>24</v>
      </c>
      <c r="P159" s="673" t="s">
        <v>25</v>
      </c>
      <c r="Q159" s="663" t="s">
        <v>24</v>
      </c>
      <c r="R159" s="673" t="s">
        <v>25</v>
      </c>
      <c r="S159" s="663" t="s">
        <v>24</v>
      </c>
      <c r="T159" s="673" t="s">
        <v>25</v>
      </c>
      <c r="U159" s="663" t="s">
        <v>24</v>
      </c>
      <c r="V159" s="673" t="s">
        <v>25</v>
      </c>
      <c r="W159" s="663" t="s">
        <v>24</v>
      </c>
      <c r="X159" s="673" t="s">
        <v>25</v>
      </c>
      <c r="Y159" s="663" t="s">
        <v>24</v>
      </c>
      <c r="Z159" s="667" t="s">
        <v>25</v>
      </c>
      <c r="AA159" s="1079"/>
      <c r="AB159" s="1079"/>
      <c r="AC159" s="1102"/>
      <c r="AD159" s="1102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CG159" s="13"/>
      <c r="CH159" s="13"/>
      <c r="CI159" s="13"/>
      <c r="CJ159" s="13"/>
      <c r="CK159" s="13"/>
      <c r="CL159" s="13"/>
      <c r="DO159" s="3"/>
      <c r="DP159" s="3"/>
      <c r="DQ159" s="3"/>
    </row>
    <row r="160" spans="1:121" ht="16.149999999999999" customHeight="1" x14ac:dyDescent="0.2">
      <c r="A160" s="967" t="s">
        <v>180</v>
      </c>
      <c r="B160" s="968"/>
      <c r="C160" s="969"/>
      <c r="D160" s="378">
        <f>SUM(E160+F160)</f>
        <v>0</v>
      </c>
      <c r="E160" s="379">
        <f t="shared" ref="E160:F161" si="85">+K160+M160+O160+Q160</f>
        <v>0</v>
      </c>
      <c r="F160" s="380">
        <f t="shared" si="85"/>
        <v>0</v>
      </c>
      <c r="G160" s="293"/>
      <c r="H160" s="365"/>
      <c r="I160" s="293"/>
      <c r="J160" s="365"/>
      <c r="K160" s="24"/>
      <c r="L160" s="62"/>
      <c r="M160" s="24"/>
      <c r="N160" s="62"/>
      <c r="O160" s="24"/>
      <c r="P160" s="62"/>
      <c r="Q160" s="24"/>
      <c r="R160" s="62"/>
      <c r="S160" s="293"/>
      <c r="T160" s="365"/>
      <c r="U160" s="293"/>
      <c r="V160" s="365"/>
      <c r="W160" s="293"/>
      <c r="X160" s="365"/>
      <c r="Y160" s="293"/>
      <c r="Z160" s="381"/>
      <c r="AA160" s="62"/>
      <c r="AB160" s="62"/>
      <c r="AC160" s="62"/>
      <c r="AD160" s="62"/>
      <c r="AE160" s="382" t="str">
        <f>CA160&amp;CB160&amp;CC160&amp;CD160</f>
        <v/>
      </c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8"/>
      <c r="AR160" s="8"/>
      <c r="CA160" s="31" t="str">
        <f t="shared" ref="CA160:CA163" si="86">IF(CG160=1,"* El número de actividades en usuarios en situacion de discapacidad NO DEBE ser mayor al total. ","")</f>
        <v/>
      </c>
      <c r="CB160" s="31" t="str">
        <f>IF(CH160=1,"* El número de actividades en usuarios JUNJI NO DEBE ser mayor al total. ","")</f>
        <v/>
      </c>
      <c r="CC160" s="31" t="str">
        <f>IF(CI160=1,"* El número de actividades en usuarios INTEGRA NO DEBE ser mayor al total. ","")</f>
        <v/>
      </c>
      <c r="CD160" s="31" t="str">
        <f>IF(CJ160=1,"* El número de actividades en usuarios MINEDUC NO DEBE ser mayor al total. ","")</f>
        <v/>
      </c>
      <c r="CG160" s="32">
        <f>IF(D160&lt;AA160,1,0)</f>
        <v>0</v>
      </c>
      <c r="CH160" s="32">
        <f>IF(D160&lt;AB160,1,0)</f>
        <v>0</v>
      </c>
      <c r="CI160" s="32">
        <f>IF(D160&lt;AC160,1,0)</f>
        <v>0</v>
      </c>
      <c r="CJ160" s="32">
        <f>IF(D160&lt;AD160,1,0)</f>
        <v>0</v>
      </c>
      <c r="CK160" s="13"/>
      <c r="CL160" s="13"/>
      <c r="DO160" s="3"/>
      <c r="DP160" s="3"/>
      <c r="DQ160" s="3"/>
    </row>
    <row r="161" spans="1:121" ht="16.149999999999999" customHeight="1" x14ac:dyDescent="0.2">
      <c r="A161" s="928" t="s">
        <v>181</v>
      </c>
      <c r="B161" s="929"/>
      <c r="C161" s="930"/>
      <c r="D161" s="383">
        <f t="shared" ref="D161:D163" si="87">SUM(E161+F161)</f>
        <v>0</v>
      </c>
      <c r="E161" s="384">
        <f t="shared" si="85"/>
        <v>0</v>
      </c>
      <c r="F161" s="385">
        <f t="shared" si="85"/>
        <v>0</v>
      </c>
      <c r="G161" s="360"/>
      <c r="H161" s="361"/>
      <c r="I161" s="360"/>
      <c r="J161" s="361"/>
      <c r="K161" s="22"/>
      <c r="L161" s="23"/>
      <c r="M161" s="22"/>
      <c r="N161" s="23"/>
      <c r="O161" s="22"/>
      <c r="P161" s="23"/>
      <c r="Q161" s="22"/>
      <c r="R161" s="23"/>
      <c r="S161" s="98"/>
      <c r="T161" s="99"/>
      <c r="U161" s="360"/>
      <c r="V161" s="361"/>
      <c r="W161" s="98"/>
      <c r="X161" s="99"/>
      <c r="Y161" s="98"/>
      <c r="Z161" s="151"/>
      <c r="AA161" s="23"/>
      <c r="AB161" s="23"/>
      <c r="AC161" s="23"/>
      <c r="AD161" s="23"/>
      <c r="AE161" s="382" t="str">
        <f t="shared" ref="AE161:AE163" si="88">CA161&amp;CB161&amp;CC161&amp;CD161</f>
        <v/>
      </c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8"/>
      <c r="AR161" s="8"/>
      <c r="CA161" s="31" t="str">
        <f t="shared" si="86"/>
        <v/>
      </c>
      <c r="CB161" s="31" t="str">
        <f t="shared" ref="CB161:CB163" si="89">IF(CH161=1,"* El número de actividades en usuarios JUNJI NO DEBE ser mayor al total. ","")</f>
        <v/>
      </c>
      <c r="CC161" s="31" t="str">
        <f t="shared" ref="CC161:CC163" si="90">IF(CI161=1,"* El número de actividades en usuarios INTEGRA NO DEBE ser mayor al total. ","")</f>
        <v/>
      </c>
      <c r="CD161" s="31" t="str">
        <f t="shared" ref="CD161:CD163" si="91">IF(CJ161=1,"* El número de actividades en usuarios MINEDUC NO DEBE ser mayor al total. ","")</f>
        <v/>
      </c>
      <c r="CG161" s="32">
        <f t="shared" ref="CG161:CG163" si="92">IF(D161&lt;AA161,1,0)</f>
        <v>0</v>
      </c>
      <c r="CH161" s="32">
        <f t="shared" ref="CH161:CH163" si="93">IF(D161&lt;AB161,1,0)</f>
        <v>0</v>
      </c>
      <c r="CI161" s="32">
        <f t="shared" ref="CI161:CI163" si="94">IF(D161&lt;AC161,1,0)</f>
        <v>0</v>
      </c>
      <c r="CJ161" s="32">
        <f t="shared" ref="CJ161:CJ163" si="95">IF(D161&lt;AD161,1,0)</f>
        <v>0</v>
      </c>
      <c r="CK161" s="13"/>
      <c r="CL161" s="13"/>
      <c r="DO161" s="3"/>
      <c r="DP161" s="3"/>
      <c r="DQ161" s="3"/>
    </row>
    <row r="162" spans="1:121" ht="16.149999999999999" customHeight="1" x14ac:dyDescent="0.2">
      <c r="A162" s="931" t="s">
        <v>182</v>
      </c>
      <c r="B162" s="932"/>
      <c r="C162" s="933"/>
      <c r="D162" s="386">
        <f t="shared" si="87"/>
        <v>0</v>
      </c>
      <c r="E162" s="384">
        <f>+K162+M162+O162+Q162</f>
        <v>0</v>
      </c>
      <c r="F162" s="385">
        <f>+L162+N162+P162+R162</f>
        <v>0</v>
      </c>
      <c r="G162" s="360"/>
      <c r="H162" s="361"/>
      <c r="I162" s="360"/>
      <c r="J162" s="361"/>
      <c r="K162" s="22"/>
      <c r="L162" s="23"/>
      <c r="M162" s="22"/>
      <c r="N162" s="23"/>
      <c r="O162" s="22"/>
      <c r="P162" s="23"/>
      <c r="Q162" s="22"/>
      <c r="R162" s="23"/>
      <c r="S162" s="98"/>
      <c r="T162" s="99"/>
      <c r="U162" s="360"/>
      <c r="V162" s="361"/>
      <c r="W162" s="98"/>
      <c r="X162" s="99"/>
      <c r="Y162" s="98"/>
      <c r="Z162" s="151"/>
      <c r="AA162" s="23"/>
      <c r="AB162" s="23"/>
      <c r="AC162" s="23"/>
      <c r="AD162" s="23"/>
      <c r="AE162" s="382" t="str">
        <f t="shared" si="88"/>
        <v/>
      </c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8"/>
      <c r="AR162" s="8"/>
      <c r="CA162" s="31" t="str">
        <f t="shared" si="86"/>
        <v/>
      </c>
      <c r="CB162" s="31" t="str">
        <f t="shared" si="89"/>
        <v/>
      </c>
      <c r="CC162" s="31" t="str">
        <f t="shared" si="90"/>
        <v/>
      </c>
      <c r="CD162" s="31" t="str">
        <f t="shared" si="91"/>
        <v/>
      </c>
      <c r="CG162" s="32">
        <f t="shared" si="92"/>
        <v>0</v>
      </c>
      <c r="CH162" s="32">
        <f t="shared" si="93"/>
        <v>0</v>
      </c>
      <c r="CI162" s="32">
        <f t="shared" si="94"/>
        <v>0</v>
      </c>
      <c r="CJ162" s="32">
        <f t="shared" si="95"/>
        <v>0</v>
      </c>
      <c r="CK162" s="13"/>
      <c r="CL162" s="13"/>
      <c r="DO162" s="3"/>
      <c r="DP162" s="3"/>
      <c r="DQ162" s="3"/>
    </row>
    <row r="163" spans="1:121" ht="16.149999999999999" customHeight="1" x14ac:dyDescent="0.2">
      <c r="A163" s="934" t="s">
        <v>183</v>
      </c>
      <c r="B163" s="935"/>
      <c r="C163" s="936"/>
      <c r="D163" s="386">
        <f t="shared" si="87"/>
        <v>0</v>
      </c>
      <c r="E163" s="387">
        <f t="shared" ref="E163:F163" si="96">+K163+M163+O163+Q163</f>
        <v>0</v>
      </c>
      <c r="F163" s="388">
        <f t="shared" si="96"/>
        <v>0</v>
      </c>
      <c r="G163" s="98"/>
      <c r="H163" s="99"/>
      <c r="I163" s="98"/>
      <c r="J163" s="99"/>
      <c r="K163" s="33"/>
      <c r="L163" s="34"/>
      <c r="M163" s="33"/>
      <c r="N163" s="34"/>
      <c r="O163" s="33"/>
      <c r="P163" s="34"/>
      <c r="Q163" s="33"/>
      <c r="R163" s="34"/>
      <c r="S163" s="98"/>
      <c r="T163" s="99"/>
      <c r="U163" s="98"/>
      <c r="V163" s="99"/>
      <c r="W163" s="98"/>
      <c r="X163" s="99"/>
      <c r="Y163" s="98"/>
      <c r="Z163" s="151"/>
      <c r="AA163" s="34"/>
      <c r="AB163" s="34"/>
      <c r="AC163" s="34"/>
      <c r="AD163" s="34"/>
      <c r="AE163" s="382" t="str">
        <f t="shared" si="88"/>
        <v/>
      </c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8"/>
      <c r="AR163" s="8"/>
      <c r="CA163" s="31" t="str">
        <f t="shared" si="86"/>
        <v/>
      </c>
      <c r="CB163" s="31" t="str">
        <f t="shared" si="89"/>
        <v/>
      </c>
      <c r="CC163" s="31" t="str">
        <f t="shared" si="90"/>
        <v/>
      </c>
      <c r="CD163" s="31" t="str">
        <f t="shared" si="91"/>
        <v/>
      </c>
      <c r="CG163" s="32">
        <f t="shared" si="92"/>
        <v>0</v>
      </c>
      <c r="CH163" s="32">
        <f t="shared" si="93"/>
        <v>0</v>
      </c>
      <c r="CI163" s="32">
        <f t="shared" si="94"/>
        <v>0</v>
      </c>
      <c r="CJ163" s="32">
        <f t="shared" si="95"/>
        <v>0</v>
      </c>
      <c r="CK163" s="13"/>
      <c r="CL163" s="13"/>
      <c r="DO163" s="3"/>
      <c r="DP163" s="3"/>
      <c r="DQ163" s="3"/>
    </row>
    <row r="164" spans="1:121" ht="16.149999999999999" customHeight="1" x14ac:dyDescent="0.2">
      <c r="A164" s="937" t="s">
        <v>184</v>
      </c>
      <c r="B164" s="938"/>
      <c r="C164" s="939"/>
      <c r="D164" s="389"/>
      <c r="E164" s="390"/>
      <c r="F164" s="391"/>
      <c r="G164" s="304"/>
      <c r="H164" s="170"/>
      <c r="I164" s="304"/>
      <c r="J164" s="170"/>
      <c r="K164" s="304"/>
      <c r="L164" s="170"/>
      <c r="M164" s="304"/>
      <c r="N164" s="170"/>
      <c r="O164" s="304"/>
      <c r="P164" s="170"/>
      <c r="Q164" s="304"/>
      <c r="R164" s="170"/>
      <c r="S164" s="304"/>
      <c r="T164" s="170"/>
      <c r="U164" s="304"/>
      <c r="V164" s="170"/>
      <c r="W164" s="304"/>
      <c r="X164" s="170"/>
      <c r="Y164" s="304"/>
      <c r="Z164" s="392"/>
      <c r="AA164" s="393"/>
      <c r="AB164" s="43"/>
      <c r="AC164" s="43"/>
      <c r="AD164" s="43"/>
      <c r="AE164" s="394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8"/>
      <c r="AR164" s="8"/>
      <c r="CA164" s="31"/>
      <c r="CB164" s="31"/>
      <c r="CC164" s="31"/>
      <c r="CD164" s="31"/>
      <c r="CG164" s="32"/>
      <c r="CH164" s="32"/>
      <c r="CI164" s="32"/>
      <c r="CJ164" s="32"/>
      <c r="CK164" s="13"/>
      <c r="CL164" s="13"/>
      <c r="DO164" s="3"/>
      <c r="DP164" s="3"/>
      <c r="DQ164" s="3"/>
    </row>
    <row r="165" spans="1:121" ht="31.9" customHeight="1" x14ac:dyDescent="0.2">
      <c r="A165" s="47" t="s">
        <v>185</v>
      </c>
      <c r="B165" s="583"/>
      <c r="C165" s="123"/>
      <c r="D165" s="124"/>
      <c r="E165" s="124"/>
      <c r="F165" s="125"/>
      <c r="G165" s="125"/>
      <c r="H165" s="125"/>
      <c r="I165" s="49"/>
      <c r="J165" s="396"/>
      <c r="K165" s="397"/>
      <c r="L165" s="49"/>
      <c r="M165" s="398"/>
      <c r="N165" s="39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BV165" s="3"/>
      <c r="BW165" s="3"/>
      <c r="CG165" s="32"/>
      <c r="CH165" s="32"/>
      <c r="CI165" s="32"/>
      <c r="CJ165" s="32"/>
      <c r="CK165" s="13"/>
      <c r="CL165" s="13"/>
    </row>
    <row r="166" spans="1:121" ht="16.149999999999999" customHeight="1" x14ac:dyDescent="0.2">
      <c r="A166" s="885" t="s">
        <v>175</v>
      </c>
      <c r="B166" s="886"/>
      <c r="C166" s="887"/>
      <c r="D166" s="895" t="s">
        <v>4</v>
      </c>
      <c r="E166" s="895"/>
      <c r="F166" s="896"/>
      <c r="G166" s="862" t="s">
        <v>5</v>
      </c>
      <c r="H166" s="900"/>
      <c r="I166" s="900"/>
      <c r="J166" s="970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BV166" s="3"/>
      <c r="BW166" s="3"/>
      <c r="CG166" s="13"/>
      <c r="CH166" s="13"/>
      <c r="CI166" s="13"/>
      <c r="CJ166" s="13"/>
      <c r="CK166" s="13"/>
      <c r="CL166" s="13"/>
    </row>
    <row r="167" spans="1:121" ht="16.149999999999999" customHeight="1" x14ac:dyDescent="0.2">
      <c r="A167" s="888"/>
      <c r="B167" s="889"/>
      <c r="C167" s="890"/>
      <c r="D167" s="1080"/>
      <c r="E167" s="1080"/>
      <c r="F167" s="1081"/>
      <c r="G167" s="859" t="s">
        <v>186</v>
      </c>
      <c r="H167" s="859" t="s">
        <v>187</v>
      </c>
      <c r="I167" s="859" t="s">
        <v>58</v>
      </c>
      <c r="J167" s="859" t="s">
        <v>188</v>
      </c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BV167" s="3"/>
      <c r="BW167" s="3"/>
      <c r="CG167" s="13"/>
      <c r="CH167" s="13"/>
      <c r="CI167" s="13"/>
      <c r="CJ167" s="13"/>
      <c r="CK167" s="13"/>
      <c r="CL167" s="13"/>
    </row>
    <row r="168" spans="1:121" ht="16.149999999999999" customHeight="1" x14ac:dyDescent="0.2">
      <c r="A168" s="891"/>
      <c r="B168" s="1084"/>
      <c r="C168" s="1085"/>
      <c r="D168" s="678" t="s">
        <v>23</v>
      </c>
      <c r="E168" s="223" t="s">
        <v>24</v>
      </c>
      <c r="F168" s="661" t="s">
        <v>25</v>
      </c>
      <c r="G168" s="861"/>
      <c r="H168" s="861"/>
      <c r="I168" s="861"/>
      <c r="J168" s="861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BV168" s="3"/>
      <c r="BW168" s="3"/>
      <c r="CG168" s="13"/>
      <c r="CH168" s="13"/>
      <c r="CI168" s="13"/>
      <c r="CJ168" s="13"/>
      <c r="CK168" s="13"/>
      <c r="CL168" s="13"/>
    </row>
    <row r="169" spans="1:121" ht="16.149999999999999" customHeight="1" x14ac:dyDescent="0.2">
      <c r="A169" s="925" t="s">
        <v>189</v>
      </c>
      <c r="B169" s="926"/>
      <c r="C169" s="927"/>
      <c r="D169" s="401">
        <f>SUM(G169:J169)</f>
        <v>0</v>
      </c>
      <c r="E169" s="243"/>
      <c r="F169" s="243"/>
      <c r="G169" s="24"/>
      <c r="H169" s="24"/>
      <c r="I169" s="24"/>
      <c r="J169" s="243"/>
      <c r="K169" s="225" t="str">
        <f>CA169</f>
        <v/>
      </c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8"/>
      <c r="BV169" s="3"/>
      <c r="BW169" s="3"/>
      <c r="CA169" s="31" t="str">
        <f t="shared" ref="CA169:CA172" si="97">IF(CG169=1,"* La suma de los sexos NO DEBE ser diferente al Total. ","")</f>
        <v/>
      </c>
      <c r="CG169" s="32">
        <f>IF(D169&lt;&gt;(E169+F169),1,0)</f>
        <v>0</v>
      </c>
      <c r="CH169" s="13"/>
      <c r="CI169" s="13"/>
      <c r="CJ169" s="13"/>
      <c r="CK169" s="13"/>
      <c r="CL169" s="13"/>
    </row>
    <row r="170" spans="1:121" ht="16.149999999999999" customHeight="1" x14ac:dyDescent="0.2">
      <c r="A170" s="945" t="s">
        <v>190</v>
      </c>
      <c r="B170" s="946"/>
      <c r="C170" s="947"/>
      <c r="D170" s="402">
        <f>SUM(G170:J170)</f>
        <v>0</v>
      </c>
      <c r="E170" s="363"/>
      <c r="F170" s="28"/>
      <c r="G170" s="113"/>
      <c r="H170" s="113"/>
      <c r="I170" s="113"/>
      <c r="J170" s="403"/>
      <c r="K170" s="225" t="str">
        <f t="shared" ref="K170:K172" si="98">CA170</f>
        <v/>
      </c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8"/>
      <c r="BV170" s="3"/>
      <c r="BW170" s="3"/>
      <c r="CA170" s="31" t="str">
        <f t="shared" si="97"/>
        <v/>
      </c>
      <c r="CG170" s="32">
        <f t="shared" ref="CG170:CG172" si="99">IF(D170&lt;&gt;(E170+F170),1,0)</f>
        <v>0</v>
      </c>
      <c r="CH170" s="13"/>
      <c r="CI170" s="13"/>
      <c r="CJ170" s="13"/>
      <c r="CK170" s="13"/>
      <c r="CL170" s="13"/>
    </row>
    <row r="171" spans="1:121" ht="16.149999999999999" customHeight="1" x14ac:dyDescent="0.2">
      <c r="A171" s="948" t="s">
        <v>191</v>
      </c>
      <c r="B171" s="949"/>
      <c r="C171" s="950"/>
      <c r="D171" s="253">
        <f>SUM(G171:J171)</f>
        <v>0</v>
      </c>
      <c r="E171" s="285"/>
      <c r="F171" s="28"/>
      <c r="G171" s="255"/>
      <c r="H171" s="255"/>
      <c r="I171" s="255"/>
      <c r="J171" s="285"/>
      <c r="K171" s="225" t="str">
        <f t="shared" si="98"/>
        <v/>
      </c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8"/>
      <c r="BV171" s="3"/>
      <c r="BW171" s="3"/>
      <c r="CA171" s="31" t="str">
        <f t="shared" si="97"/>
        <v/>
      </c>
      <c r="CG171" s="32">
        <f t="shared" si="99"/>
        <v>0</v>
      </c>
      <c r="CH171" s="13"/>
      <c r="CI171" s="13"/>
      <c r="CJ171" s="13"/>
      <c r="CK171" s="13"/>
      <c r="CL171" s="13"/>
    </row>
    <row r="172" spans="1:121" s="12" customFormat="1" ht="16.149999999999999" customHeight="1" x14ac:dyDescent="0.2">
      <c r="A172" s="951" t="s">
        <v>192</v>
      </c>
      <c r="B172" s="951"/>
      <c r="C172" s="952"/>
      <c r="D172" s="584">
        <f>SUM(G172:J172)</f>
        <v>0</v>
      </c>
      <c r="E172" s="46"/>
      <c r="F172" s="46"/>
      <c r="G172" s="42"/>
      <c r="H172" s="42"/>
      <c r="I172" s="42"/>
      <c r="J172" s="46"/>
      <c r="K172" s="225" t="str">
        <f t="shared" si="98"/>
        <v/>
      </c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405"/>
      <c r="X172" s="406"/>
      <c r="Y172" s="406"/>
      <c r="Z172" s="406"/>
      <c r="AA172" s="406"/>
      <c r="AB172" s="406"/>
      <c r="AC172" s="406"/>
      <c r="AD172" s="406"/>
      <c r="AE172" s="406"/>
      <c r="AF172" s="406"/>
      <c r="AG172" s="2"/>
      <c r="AH172" s="406"/>
      <c r="AI172" s="406"/>
      <c r="AJ172" s="406"/>
      <c r="AK172" s="406"/>
      <c r="AL172" s="406"/>
      <c r="AM172" s="406"/>
      <c r="AN172" s="406"/>
      <c r="AO172" s="407"/>
      <c r="AP172" s="407"/>
      <c r="AR172" s="407"/>
      <c r="AS172" s="407"/>
      <c r="AT172" s="407"/>
      <c r="AV172" s="407"/>
      <c r="AX172" s="406"/>
      <c r="AY172" s="407"/>
      <c r="BA172" s="406"/>
      <c r="BB172" s="406"/>
      <c r="BC172" s="406"/>
      <c r="BD172" s="407"/>
      <c r="BF172" s="407"/>
      <c r="BH172" s="406"/>
      <c r="BI172" s="406"/>
      <c r="BJ172" s="406"/>
      <c r="BK172" s="406"/>
      <c r="BL172" s="406"/>
      <c r="BM172" s="406"/>
      <c r="BN172" s="406"/>
      <c r="BO172" s="407"/>
      <c r="BQ172" s="406"/>
      <c r="BR172" s="406"/>
      <c r="BS172" s="406"/>
      <c r="BT172" s="406"/>
      <c r="BU172" s="407"/>
      <c r="BV172" s="408"/>
      <c r="BW172" s="409"/>
      <c r="BX172" s="4"/>
      <c r="BY172" s="410"/>
      <c r="BZ172" s="4"/>
      <c r="CA172" s="31" t="str">
        <f t="shared" si="97"/>
        <v/>
      </c>
      <c r="CB172" s="5"/>
      <c r="CC172" s="5"/>
      <c r="CD172" s="5"/>
      <c r="CE172" s="5"/>
      <c r="CF172" s="5"/>
      <c r="CG172" s="32">
        <f t="shared" si="99"/>
        <v>0</v>
      </c>
      <c r="CH172" s="13"/>
      <c r="CI172" s="13"/>
      <c r="CJ172" s="13"/>
      <c r="CK172" s="13"/>
      <c r="CL172" s="13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408"/>
      <c r="DB172" s="408"/>
      <c r="DC172" s="408"/>
      <c r="DD172" s="408"/>
      <c r="DE172" s="408"/>
      <c r="DF172" s="408"/>
      <c r="DG172" s="408"/>
      <c r="DH172" s="408"/>
      <c r="DI172" s="408"/>
      <c r="DJ172" s="408"/>
      <c r="DK172" s="408"/>
      <c r="DL172" s="408"/>
      <c r="DM172" s="408"/>
      <c r="DN172" s="408"/>
    </row>
    <row r="173" spans="1:121" ht="31.9" customHeight="1" x14ac:dyDescent="0.2">
      <c r="A173" s="236" t="s">
        <v>193</v>
      </c>
      <c r="B173" s="411"/>
      <c r="C173" s="411"/>
      <c r="D173" s="412"/>
      <c r="E173" s="412"/>
      <c r="F173" s="412"/>
      <c r="G173" s="585"/>
      <c r="H173" s="585"/>
      <c r="I173" s="586"/>
      <c r="J173" s="586"/>
      <c r="K173" s="415"/>
      <c r="L173" s="587"/>
      <c r="M173" s="415"/>
      <c r="N173" s="417"/>
      <c r="O173" s="8"/>
      <c r="P173" s="8"/>
      <c r="Q173" s="8"/>
      <c r="R173" s="8"/>
      <c r="S173" s="8"/>
      <c r="T173" s="8"/>
      <c r="U173" s="8"/>
      <c r="V173" s="8"/>
      <c r="W173" s="8"/>
      <c r="BV173" s="3"/>
      <c r="BW173" s="3"/>
      <c r="CG173" s="13"/>
      <c r="CH173" s="13"/>
      <c r="CI173" s="13"/>
      <c r="CJ173" s="13"/>
      <c r="CK173" s="13"/>
      <c r="CL173" s="13"/>
    </row>
    <row r="174" spans="1:121" ht="25.15" customHeight="1" x14ac:dyDescent="0.2">
      <c r="A174" s="953" t="s">
        <v>194</v>
      </c>
      <c r="B174" s="954"/>
      <c r="C174" s="955"/>
      <c r="D174" s="894" t="s">
        <v>195</v>
      </c>
      <c r="E174" s="895"/>
      <c r="F174" s="896"/>
      <c r="G174" s="940" t="s">
        <v>5</v>
      </c>
      <c r="H174" s="942"/>
      <c r="I174" s="942"/>
      <c r="J174" s="942"/>
      <c r="K174" s="942"/>
      <c r="L174" s="942"/>
      <c r="M174" s="942"/>
      <c r="N174" s="942"/>
      <c r="O174" s="942"/>
      <c r="P174" s="942"/>
      <c r="Q174" s="942"/>
      <c r="R174" s="942"/>
      <c r="S174" s="942"/>
      <c r="T174" s="942"/>
      <c r="U174" s="942"/>
      <c r="V174" s="962"/>
      <c r="W174" s="922" t="s">
        <v>6</v>
      </c>
      <c r="X174" s="964" t="s">
        <v>7</v>
      </c>
      <c r="Y174" s="51" t="s">
        <v>196</v>
      </c>
      <c r="Z174" s="896" t="s">
        <v>197</v>
      </c>
      <c r="BV174" s="3"/>
      <c r="BW174" s="3"/>
      <c r="CG174" s="13"/>
      <c r="CH174" s="13"/>
      <c r="CI174" s="13"/>
      <c r="CJ174" s="13"/>
      <c r="CK174" s="13"/>
      <c r="CL174" s="13"/>
    </row>
    <row r="175" spans="1:121" ht="16.149999999999999" customHeight="1" x14ac:dyDescent="0.2">
      <c r="A175" s="956"/>
      <c r="B175" s="957"/>
      <c r="C175" s="958"/>
      <c r="D175" s="897"/>
      <c r="E175" s="1080"/>
      <c r="F175" s="1081"/>
      <c r="G175" s="940" t="s">
        <v>186</v>
      </c>
      <c r="H175" s="941"/>
      <c r="I175" s="942" t="s">
        <v>17</v>
      </c>
      <c r="J175" s="941"/>
      <c r="K175" s="942" t="s">
        <v>198</v>
      </c>
      <c r="L175" s="941"/>
      <c r="M175" s="942" t="s">
        <v>57</v>
      </c>
      <c r="N175" s="941"/>
      <c r="O175" s="942" t="s">
        <v>199</v>
      </c>
      <c r="P175" s="941"/>
      <c r="Q175" s="942" t="s">
        <v>58</v>
      </c>
      <c r="R175" s="941"/>
      <c r="S175" s="943" t="s">
        <v>21</v>
      </c>
      <c r="T175" s="944"/>
      <c r="U175" s="943" t="s">
        <v>22</v>
      </c>
      <c r="V175" s="963"/>
      <c r="W175" s="923"/>
      <c r="X175" s="966"/>
      <c r="Y175" s="964" t="s">
        <v>200</v>
      </c>
      <c r="Z175" s="902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BV175" s="3"/>
      <c r="BW175" s="3"/>
      <c r="CG175" s="13"/>
      <c r="CH175" s="13"/>
      <c r="CI175" s="13"/>
      <c r="CJ175" s="13"/>
      <c r="CK175" s="13"/>
      <c r="CL175" s="13"/>
    </row>
    <row r="176" spans="1:121" ht="16.149999999999999" customHeight="1" x14ac:dyDescent="0.2">
      <c r="A176" s="959"/>
      <c r="B176" s="1078"/>
      <c r="C176" s="1079"/>
      <c r="D176" s="418" t="s">
        <v>23</v>
      </c>
      <c r="E176" s="419" t="s">
        <v>24</v>
      </c>
      <c r="F176" s="668" t="s">
        <v>25</v>
      </c>
      <c r="G176" s="420" t="s">
        <v>24</v>
      </c>
      <c r="H176" s="421" t="s">
        <v>25</v>
      </c>
      <c r="I176" s="422" t="s">
        <v>24</v>
      </c>
      <c r="J176" s="421" t="s">
        <v>25</v>
      </c>
      <c r="K176" s="422" t="s">
        <v>24</v>
      </c>
      <c r="L176" s="421" t="s">
        <v>25</v>
      </c>
      <c r="M176" s="422" t="s">
        <v>24</v>
      </c>
      <c r="N176" s="421" t="s">
        <v>25</v>
      </c>
      <c r="O176" s="422" t="s">
        <v>24</v>
      </c>
      <c r="P176" s="421" t="s">
        <v>25</v>
      </c>
      <c r="Q176" s="422" t="s">
        <v>24</v>
      </c>
      <c r="R176" s="421" t="s">
        <v>25</v>
      </c>
      <c r="S176" s="423" t="s">
        <v>24</v>
      </c>
      <c r="T176" s="424" t="s">
        <v>25</v>
      </c>
      <c r="U176" s="423" t="s">
        <v>24</v>
      </c>
      <c r="V176" s="672" t="s">
        <v>25</v>
      </c>
      <c r="W176" s="924"/>
      <c r="X176" s="965"/>
      <c r="Y176" s="965"/>
      <c r="Z176" s="1081"/>
      <c r="AA176" s="273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BV176" s="3"/>
      <c r="BW176" s="3"/>
      <c r="CG176" s="13"/>
      <c r="CH176" s="13"/>
      <c r="CI176" s="13"/>
      <c r="CJ176" s="13"/>
      <c r="CK176" s="13"/>
      <c r="CL176" s="13"/>
    </row>
    <row r="177" spans="1:90" ht="16.149999999999999" customHeight="1" x14ac:dyDescent="0.2">
      <c r="A177" s="916" t="s">
        <v>201</v>
      </c>
      <c r="B177" s="918" t="s">
        <v>202</v>
      </c>
      <c r="C177" s="919"/>
      <c r="D177" s="425">
        <f t="shared" ref="D177:D207" si="100">SUM(E177+F177)</f>
        <v>47</v>
      </c>
      <c r="E177" s="426">
        <f t="shared" ref="E177:E190" si="101">SUM(G177+I177+K177+M177+O177+Q177+S177+U177)</f>
        <v>26</v>
      </c>
      <c r="F177" s="427">
        <f t="shared" ref="F177:F190" si="102">SUM(H177+J177+L177+N177+P177+R177+T177+V177)</f>
        <v>21</v>
      </c>
      <c r="G177" s="428">
        <v>5</v>
      </c>
      <c r="H177" s="429">
        <v>0</v>
      </c>
      <c r="I177" s="430">
        <v>0</v>
      </c>
      <c r="J177" s="429">
        <v>1</v>
      </c>
      <c r="K177" s="430">
        <v>0</v>
      </c>
      <c r="L177" s="429">
        <v>1</v>
      </c>
      <c r="M177" s="430">
        <v>0</v>
      </c>
      <c r="N177" s="429">
        <v>0</v>
      </c>
      <c r="O177" s="430">
        <v>6</v>
      </c>
      <c r="P177" s="429">
        <v>7</v>
      </c>
      <c r="Q177" s="430">
        <v>2</v>
      </c>
      <c r="R177" s="429">
        <v>2</v>
      </c>
      <c r="S177" s="430">
        <v>11</v>
      </c>
      <c r="T177" s="429">
        <v>9</v>
      </c>
      <c r="U177" s="430">
        <v>2</v>
      </c>
      <c r="V177" s="431">
        <v>1</v>
      </c>
      <c r="W177" s="432">
        <v>0</v>
      </c>
      <c r="X177" s="433">
        <v>0</v>
      </c>
      <c r="Y177" s="433"/>
      <c r="Z177" s="434"/>
      <c r="AA177" s="225" t="str">
        <f>CA177&amp;CB177&amp;CC177</f>
        <v/>
      </c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8"/>
      <c r="BV177" s="3"/>
      <c r="BW177" s="3"/>
      <c r="CA177" s="31" t="str">
        <f>IF(CG177=1,"* El número de pacientes de 60 años NO DEBE Ser mayor a lo registrado en el grupo Etario 20-64 años. ","")</f>
        <v/>
      </c>
      <c r="CB177" s="31" t="str">
        <f>IF(CH177=1,"* La consulta pertinente NO DEBE ser mayor al Total registrado. ","")</f>
        <v/>
      </c>
      <c r="CC177" s="31" t="str">
        <f>IF(AND(D177&lt;&gt;0,W177=""),"* Recuerde que las Embarazadas deben ser incluídas en el ingreso por rango Etario (Digite CEROS si no tiene). ",IF(F177&lt;W177,"* Las Embarazadas NO DEBEN ser mayor al total de Mujeres. ",""))</f>
        <v/>
      </c>
      <c r="CD177" s="31"/>
      <c r="CE177" s="31"/>
      <c r="CF177" s="31"/>
      <c r="CG177" s="32">
        <f>IF((S177+T177)&lt;X177,1,0)</f>
        <v>0</v>
      </c>
      <c r="CH177" s="32">
        <f>IF(D177&lt;Y177,1,0)</f>
        <v>0</v>
      </c>
      <c r="CI177" s="32">
        <f>IF(AND(D177&lt;&gt;0,W177=""),1,IF(F177&lt;W177,1,0))</f>
        <v>0</v>
      </c>
      <c r="CJ177" s="32"/>
      <c r="CK177" s="32"/>
      <c r="CL177" s="32"/>
    </row>
    <row r="178" spans="1:90" ht="16.149999999999999" customHeight="1" x14ac:dyDescent="0.2">
      <c r="A178" s="917"/>
      <c r="B178" s="920" t="s">
        <v>203</v>
      </c>
      <c r="C178" s="921"/>
      <c r="D178" s="435">
        <f t="shared" si="100"/>
        <v>456</v>
      </c>
      <c r="E178" s="436">
        <f t="shared" si="101"/>
        <v>190</v>
      </c>
      <c r="F178" s="437">
        <f t="shared" si="102"/>
        <v>266</v>
      </c>
      <c r="G178" s="438">
        <v>4</v>
      </c>
      <c r="H178" s="439">
        <v>2</v>
      </c>
      <c r="I178" s="440">
        <v>4</v>
      </c>
      <c r="J178" s="439">
        <v>2</v>
      </c>
      <c r="K178" s="440">
        <v>4</v>
      </c>
      <c r="L178" s="439">
        <v>1</v>
      </c>
      <c r="M178" s="440">
        <v>4</v>
      </c>
      <c r="N178" s="439">
        <v>3</v>
      </c>
      <c r="O178" s="440">
        <v>12</v>
      </c>
      <c r="P178" s="439">
        <v>12</v>
      </c>
      <c r="Q178" s="440">
        <v>29</v>
      </c>
      <c r="R178" s="439">
        <v>40</v>
      </c>
      <c r="S178" s="440">
        <v>65</v>
      </c>
      <c r="T178" s="439">
        <v>97</v>
      </c>
      <c r="U178" s="440">
        <v>68</v>
      </c>
      <c r="V178" s="441">
        <v>109</v>
      </c>
      <c r="W178" s="442">
        <v>70</v>
      </c>
      <c r="X178" s="443">
        <v>109</v>
      </c>
      <c r="Y178" s="443">
        <v>71</v>
      </c>
      <c r="Z178" s="444"/>
      <c r="AA178" s="225" t="str">
        <f t="shared" ref="AA178:AA226" si="103">CA178&amp;CB178&amp;CC178</f>
        <v/>
      </c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8"/>
      <c r="BV178" s="3"/>
      <c r="BW178" s="3"/>
      <c r="CA178" s="31" t="str">
        <f t="shared" ref="CA178:CA198" si="104">IF(CG178=1,"* El número de pacientes de 60 años NO DEBE Ser mayor a lo registrado en el grupo Etario 20-64 años. ","")</f>
        <v/>
      </c>
      <c r="CB178" s="31" t="str">
        <f t="shared" ref="CB178:CB224" si="105">IF(CH178=1,"* La consulta pertinente NO DEBE ser mayor al Total registrado. ","")</f>
        <v/>
      </c>
      <c r="CC178" s="31" t="str">
        <f t="shared" ref="CC178:CC198" si="106">IF(AND(D178&lt;&gt;0,W178=""),"* Recuerde que las Embarazadas deben ser incluídas en el ingreso por rango Etario (Digite CEROS si no tiene). ",IF(F178&lt;W178,"* Las Embarazadas NO DEBEN ser mayor al total de Mujeres. ",""))</f>
        <v/>
      </c>
      <c r="CD178" s="31"/>
      <c r="CE178" s="31"/>
      <c r="CF178" s="31"/>
      <c r="CG178" s="32">
        <f t="shared" ref="CG178:CG198" si="107">IF((S178+T178)&lt;X178,1,0)</f>
        <v>0</v>
      </c>
      <c r="CH178" s="32">
        <f t="shared" ref="CH178:CH224" si="108">IF(D178&lt;Y178,1,0)</f>
        <v>0</v>
      </c>
      <c r="CI178" s="32">
        <f t="shared" ref="CI178:CI198" si="109">IF(AND(D178&lt;&gt;0,W178=""),1,IF(F178&lt;W178,1,0))</f>
        <v>0</v>
      </c>
      <c r="CJ178" s="32"/>
      <c r="CK178" s="32"/>
      <c r="CL178" s="32"/>
    </row>
    <row r="179" spans="1:90" ht="16.149999999999999" customHeight="1" x14ac:dyDescent="0.2">
      <c r="A179" s="860" t="s">
        <v>204</v>
      </c>
      <c r="B179" s="913" t="s">
        <v>205</v>
      </c>
      <c r="C179" s="913"/>
      <c r="D179" s="383">
        <f t="shared" si="100"/>
        <v>1</v>
      </c>
      <c r="E179" s="445">
        <f t="shared" si="101"/>
        <v>1</v>
      </c>
      <c r="F179" s="446">
        <f t="shared" si="102"/>
        <v>0</v>
      </c>
      <c r="G179" s="447"/>
      <c r="H179" s="448"/>
      <c r="I179" s="449"/>
      <c r="J179" s="448"/>
      <c r="K179" s="449"/>
      <c r="L179" s="448"/>
      <c r="M179" s="449"/>
      <c r="N179" s="448"/>
      <c r="O179" s="449"/>
      <c r="P179" s="448"/>
      <c r="Q179" s="449"/>
      <c r="R179" s="448"/>
      <c r="S179" s="449"/>
      <c r="T179" s="448"/>
      <c r="U179" s="449">
        <v>1</v>
      </c>
      <c r="V179" s="450"/>
      <c r="W179" s="451">
        <v>0</v>
      </c>
      <c r="X179" s="452"/>
      <c r="Y179" s="452"/>
      <c r="Z179" s="452"/>
      <c r="AA179" s="225" t="str">
        <f t="shared" si="103"/>
        <v/>
      </c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8"/>
      <c r="BV179" s="3"/>
      <c r="BW179" s="3"/>
      <c r="CA179" s="31" t="str">
        <f t="shared" si="104"/>
        <v/>
      </c>
      <c r="CB179" s="31" t="str">
        <f t="shared" si="105"/>
        <v/>
      </c>
      <c r="CC179" s="31" t="str">
        <f t="shared" si="106"/>
        <v/>
      </c>
      <c r="CD179" s="31"/>
      <c r="CE179" s="31"/>
      <c r="CF179" s="31"/>
      <c r="CG179" s="32">
        <f t="shared" si="107"/>
        <v>0</v>
      </c>
      <c r="CH179" s="32">
        <f t="shared" si="108"/>
        <v>0</v>
      </c>
      <c r="CI179" s="32">
        <f t="shared" si="109"/>
        <v>0</v>
      </c>
      <c r="CJ179" s="32"/>
      <c r="CK179" s="32"/>
      <c r="CL179" s="32"/>
    </row>
    <row r="180" spans="1:90" ht="16.149999999999999" customHeight="1" x14ac:dyDescent="0.2">
      <c r="A180" s="860"/>
      <c r="B180" s="911" t="s">
        <v>206</v>
      </c>
      <c r="C180" s="911"/>
      <c r="D180" s="386">
        <f t="shared" si="100"/>
        <v>1</v>
      </c>
      <c r="E180" s="453">
        <f t="shared" si="101"/>
        <v>1</v>
      </c>
      <c r="F180" s="454">
        <f t="shared" si="102"/>
        <v>0</v>
      </c>
      <c r="G180" s="455"/>
      <c r="H180" s="456"/>
      <c r="I180" s="457"/>
      <c r="J180" s="456"/>
      <c r="K180" s="457"/>
      <c r="L180" s="456"/>
      <c r="M180" s="457"/>
      <c r="N180" s="456"/>
      <c r="O180" s="457"/>
      <c r="P180" s="456"/>
      <c r="Q180" s="457"/>
      <c r="R180" s="456"/>
      <c r="S180" s="457"/>
      <c r="T180" s="456"/>
      <c r="U180" s="457">
        <v>1</v>
      </c>
      <c r="V180" s="458"/>
      <c r="W180" s="459">
        <v>0</v>
      </c>
      <c r="X180" s="460"/>
      <c r="Y180" s="460"/>
      <c r="Z180" s="460"/>
      <c r="AA180" s="225" t="str">
        <f t="shared" si="103"/>
        <v/>
      </c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8"/>
      <c r="BV180" s="3"/>
      <c r="BW180" s="3"/>
      <c r="CA180" s="31" t="str">
        <f t="shared" si="104"/>
        <v/>
      </c>
      <c r="CB180" s="31" t="str">
        <f t="shared" si="105"/>
        <v/>
      </c>
      <c r="CC180" s="31" t="str">
        <f t="shared" si="106"/>
        <v/>
      </c>
      <c r="CD180" s="31"/>
      <c r="CE180" s="31"/>
      <c r="CF180" s="31"/>
      <c r="CG180" s="32">
        <f t="shared" si="107"/>
        <v>0</v>
      </c>
      <c r="CH180" s="32">
        <f t="shared" si="108"/>
        <v>0</v>
      </c>
      <c r="CI180" s="32">
        <f t="shared" si="109"/>
        <v>0</v>
      </c>
      <c r="CJ180" s="32"/>
      <c r="CK180" s="32"/>
      <c r="CL180" s="32"/>
    </row>
    <row r="181" spans="1:90" ht="16.149999999999999" customHeight="1" x14ac:dyDescent="0.2">
      <c r="A181" s="860"/>
      <c r="B181" s="911" t="s">
        <v>207</v>
      </c>
      <c r="C181" s="911"/>
      <c r="D181" s="386">
        <f t="shared" si="100"/>
        <v>1</v>
      </c>
      <c r="E181" s="453">
        <f t="shared" si="101"/>
        <v>1</v>
      </c>
      <c r="F181" s="454">
        <f t="shared" si="102"/>
        <v>0</v>
      </c>
      <c r="G181" s="455"/>
      <c r="H181" s="456"/>
      <c r="I181" s="457"/>
      <c r="J181" s="456"/>
      <c r="K181" s="457"/>
      <c r="L181" s="456"/>
      <c r="M181" s="457"/>
      <c r="N181" s="456"/>
      <c r="O181" s="457"/>
      <c r="P181" s="456"/>
      <c r="Q181" s="457"/>
      <c r="R181" s="456"/>
      <c r="S181" s="457"/>
      <c r="T181" s="456"/>
      <c r="U181" s="457">
        <v>1</v>
      </c>
      <c r="V181" s="458"/>
      <c r="W181" s="459">
        <v>0</v>
      </c>
      <c r="X181" s="460"/>
      <c r="Y181" s="460"/>
      <c r="Z181" s="460"/>
      <c r="AA181" s="225" t="str">
        <f t="shared" si="103"/>
        <v/>
      </c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8"/>
      <c r="BV181" s="3"/>
      <c r="BW181" s="3"/>
      <c r="CA181" s="31" t="str">
        <f t="shared" si="104"/>
        <v/>
      </c>
      <c r="CB181" s="31" t="str">
        <f t="shared" si="105"/>
        <v/>
      </c>
      <c r="CC181" s="31" t="str">
        <f t="shared" si="106"/>
        <v/>
      </c>
      <c r="CD181" s="31"/>
      <c r="CE181" s="31"/>
      <c r="CF181" s="31"/>
      <c r="CG181" s="32">
        <f t="shared" si="107"/>
        <v>0</v>
      </c>
      <c r="CH181" s="32">
        <f t="shared" si="108"/>
        <v>0</v>
      </c>
      <c r="CI181" s="32">
        <f t="shared" si="109"/>
        <v>0</v>
      </c>
      <c r="CJ181" s="32"/>
      <c r="CK181" s="32"/>
      <c r="CL181" s="32"/>
    </row>
    <row r="182" spans="1:90" ht="16.149999999999999" customHeight="1" x14ac:dyDescent="0.2">
      <c r="A182" s="861"/>
      <c r="B182" s="912" t="s">
        <v>208</v>
      </c>
      <c r="C182" s="912"/>
      <c r="D182" s="461">
        <f t="shared" si="100"/>
        <v>1</v>
      </c>
      <c r="E182" s="462">
        <f t="shared" si="101"/>
        <v>1</v>
      </c>
      <c r="F182" s="463">
        <f t="shared" si="102"/>
        <v>0</v>
      </c>
      <c r="G182" s="438"/>
      <c r="H182" s="439"/>
      <c r="I182" s="440"/>
      <c r="J182" s="439"/>
      <c r="K182" s="440"/>
      <c r="L182" s="439"/>
      <c r="M182" s="440"/>
      <c r="N182" s="439"/>
      <c r="O182" s="440"/>
      <c r="P182" s="439"/>
      <c r="Q182" s="440"/>
      <c r="R182" s="439"/>
      <c r="S182" s="440"/>
      <c r="T182" s="439"/>
      <c r="U182" s="440">
        <v>1</v>
      </c>
      <c r="V182" s="441"/>
      <c r="W182" s="442">
        <v>0</v>
      </c>
      <c r="X182" s="443"/>
      <c r="Y182" s="443"/>
      <c r="Z182" s="443"/>
      <c r="AA182" s="225" t="str">
        <f t="shared" si="103"/>
        <v/>
      </c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8"/>
      <c r="BV182" s="3"/>
      <c r="BW182" s="3"/>
      <c r="CA182" s="31" t="str">
        <f t="shared" si="104"/>
        <v/>
      </c>
      <c r="CB182" s="31" t="str">
        <f t="shared" si="105"/>
        <v/>
      </c>
      <c r="CC182" s="31" t="str">
        <f t="shared" si="106"/>
        <v/>
      </c>
      <c r="CD182" s="31"/>
      <c r="CE182" s="31"/>
      <c r="CF182" s="31"/>
      <c r="CG182" s="32">
        <f t="shared" si="107"/>
        <v>0</v>
      </c>
      <c r="CH182" s="32">
        <f t="shared" si="108"/>
        <v>0</v>
      </c>
      <c r="CI182" s="32">
        <f t="shared" si="109"/>
        <v>0</v>
      </c>
      <c r="CJ182" s="32"/>
      <c r="CK182" s="32"/>
      <c r="CL182" s="32"/>
    </row>
    <row r="183" spans="1:90" ht="16.149999999999999" customHeight="1" x14ac:dyDescent="0.2">
      <c r="A183" s="859" t="s">
        <v>209</v>
      </c>
      <c r="B183" s="914" t="s">
        <v>205</v>
      </c>
      <c r="C183" s="914"/>
      <c r="D183" s="378">
        <f t="shared" si="100"/>
        <v>80</v>
      </c>
      <c r="E183" s="464">
        <f t="shared" si="101"/>
        <v>36</v>
      </c>
      <c r="F183" s="465">
        <f t="shared" si="102"/>
        <v>44</v>
      </c>
      <c r="G183" s="428">
        <v>4</v>
      </c>
      <c r="H183" s="429">
        <v>1</v>
      </c>
      <c r="I183" s="430">
        <v>1</v>
      </c>
      <c r="J183" s="429"/>
      <c r="K183" s="430"/>
      <c r="L183" s="429"/>
      <c r="M183" s="430"/>
      <c r="N183" s="429"/>
      <c r="O183" s="430">
        <v>5</v>
      </c>
      <c r="P183" s="429">
        <v>6</v>
      </c>
      <c r="Q183" s="430">
        <v>10</v>
      </c>
      <c r="R183" s="429">
        <v>15</v>
      </c>
      <c r="S183" s="430">
        <v>16</v>
      </c>
      <c r="T183" s="429">
        <v>19</v>
      </c>
      <c r="U183" s="430"/>
      <c r="V183" s="431">
        <v>3</v>
      </c>
      <c r="W183" s="432">
        <v>0</v>
      </c>
      <c r="X183" s="433"/>
      <c r="Y183" s="433"/>
      <c r="Z183" s="452"/>
      <c r="AA183" s="225" t="str">
        <f t="shared" si="103"/>
        <v/>
      </c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8"/>
      <c r="BV183" s="3"/>
      <c r="BW183" s="3"/>
      <c r="CA183" s="31" t="str">
        <f t="shared" si="104"/>
        <v/>
      </c>
      <c r="CB183" s="31" t="str">
        <f t="shared" si="105"/>
        <v/>
      </c>
      <c r="CC183" s="31" t="str">
        <f t="shared" si="106"/>
        <v/>
      </c>
      <c r="CD183" s="31"/>
      <c r="CE183" s="31"/>
      <c r="CF183" s="31"/>
      <c r="CG183" s="32">
        <f t="shared" si="107"/>
        <v>0</v>
      </c>
      <c r="CH183" s="32">
        <f t="shared" si="108"/>
        <v>0</v>
      </c>
      <c r="CI183" s="32">
        <f t="shared" si="109"/>
        <v>0</v>
      </c>
      <c r="CJ183" s="32"/>
      <c r="CK183" s="32"/>
      <c r="CL183" s="32"/>
    </row>
    <row r="184" spans="1:90" ht="16.149999999999999" customHeight="1" x14ac:dyDescent="0.2">
      <c r="A184" s="860"/>
      <c r="B184" s="911" t="s">
        <v>206</v>
      </c>
      <c r="C184" s="911"/>
      <c r="D184" s="386">
        <f t="shared" si="100"/>
        <v>141</v>
      </c>
      <c r="E184" s="453">
        <f t="shared" si="101"/>
        <v>60</v>
      </c>
      <c r="F184" s="454">
        <f t="shared" si="102"/>
        <v>81</v>
      </c>
      <c r="G184" s="455">
        <v>3</v>
      </c>
      <c r="H184" s="456">
        <v>1</v>
      </c>
      <c r="I184" s="457">
        <v>2</v>
      </c>
      <c r="J184" s="456">
        <v>1</v>
      </c>
      <c r="K184" s="457"/>
      <c r="L184" s="456">
        <v>1</v>
      </c>
      <c r="M184" s="457">
        <v>2</v>
      </c>
      <c r="N184" s="456"/>
      <c r="O184" s="457">
        <v>4</v>
      </c>
      <c r="P184" s="456">
        <v>7</v>
      </c>
      <c r="Q184" s="457">
        <v>16</v>
      </c>
      <c r="R184" s="456">
        <v>17</v>
      </c>
      <c r="S184" s="457">
        <v>29</v>
      </c>
      <c r="T184" s="456">
        <v>44</v>
      </c>
      <c r="U184" s="457">
        <v>4</v>
      </c>
      <c r="V184" s="458">
        <v>10</v>
      </c>
      <c r="W184" s="459">
        <v>0</v>
      </c>
      <c r="X184" s="460">
        <v>4</v>
      </c>
      <c r="Y184" s="460"/>
      <c r="Z184" s="460"/>
      <c r="AA184" s="225" t="str">
        <f t="shared" si="103"/>
        <v/>
      </c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8"/>
      <c r="BV184" s="3"/>
      <c r="BW184" s="3"/>
      <c r="CA184" s="31" t="str">
        <f t="shared" si="104"/>
        <v/>
      </c>
      <c r="CB184" s="31" t="str">
        <f t="shared" si="105"/>
        <v/>
      </c>
      <c r="CC184" s="31" t="str">
        <f t="shared" si="106"/>
        <v/>
      </c>
      <c r="CD184" s="31"/>
      <c r="CE184" s="31"/>
      <c r="CF184" s="31"/>
      <c r="CG184" s="32">
        <f t="shared" si="107"/>
        <v>0</v>
      </c>
      <c r="CH184" s="32">
        <f t="shared" si="108"/>
        <v>0</v>
      </c>
      <c r="CI184" s="32">
        <f t="shared" si="109"/>
        <v>0</v>
      </c>
      <c r="CJ184" s="32"/>
      <c r="CK184" s="32"/>
      <c r="CL184" s="32"/>
    </row>
    <row r="185" spans="1:90" ht="16.149999999999999" customHeight="1" x14ac:dyDescent="0.2">
      <c r="A185" s="860"/>
      <c r="B185" s="911" t="s">
        <v>207</v>
      </c>
      <c r="C185" s="911"/>
      <c r="D185" s="386">
        <f t="shared" si="100"/>
        <v>71</v>
      </c>
      <c r="E185" s="453">
        <f t="shared" si="101"/>
        <v>31</v>
      </c>
      <c r="F185" s="454">
        <f t="shared" si="102"/>
        <v>40</v>
      </c>
      <c r="G185" s="455">
        <v>4</v>
      </c>
      <c r="H185" s="456">
        <v>1</v>
      </c>
      <c r="I185" s="457">
        <v>1</v>
      </c>
      <c r="J185" s="456"/>
      <c r="K185" s="457"/>
      <c r="L185" s="456"/>
      <c r="M185" s="457"/>
      <c r="N185" s="456"/>
      <c r="O185" s="457">
        <v>5</v>
      </c>
      <c r="P185" s="456">
        <v>5</v>
      </c>
      <c r="Q185" s="457">
        <v>7</v>
      </c>
      <c r="R185" s="456">
        <v>14</v>
      </c>
      <c r="S185" s="457">
        <v>14</v>
      </c>
      <c r="T185" s="456">
        <v>17</v>
      </c>
      <c r="U185" s="457"/>
      <c r="V185" s="458">
        <v>3</v>
      </c>
      <c r="W185" s="459">
        <v>0</v>
      </c>
      <c r="X185" s="460"/>
      <c r="Y185" s="460"/>
      <c r="Z185" s="460"/>
      <c r="AA185" s="225" t="str">
        <f t="shared" si="103"/>
        <v/>
      </c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8"/>
      <c r="BV185" s="3"/>
      <c r="BW185" s="3"/>
      <c r="CA185" s="31" t="str">
        <f t="shared" si="104"/>
        <v/>
      </c>
      <c r="CB185" s="31" t="str">
        <f t="shared" si="105"/>
        <v/>
      </c>
      <c r="CC185" s="31" t="str">
        <f t="shared" si="106"/>
        <v/>
      </c>
      <c r="CD185" s="31"/>
      <c r="CE185" s="31"/>
      <c r="CF185" s="31"/>
      <c r="CG185" s="32">
        <f t="shared" si="107"/>
        <v>0</v>
      </c>
      <c r="CH185" s="32">
        <f t="shared" si="108"/>
        <v>0</v>
      </c>
      <c r="CI185" s="32">
        <f t="shared" si="109"/>
        <v>0</v>
      </c>
      <c r="CJ185" s="32"/>
      <c r="CK185" s="32"/>
      <c r="CL185" s="32"/>
    </row>
    <row r="186" spans="1:90" ht="16.149999999999999" customHeight="1" x14ac:dyDescent="0.2">
      <c r="A186" s="861"/>
      <c r="B186" s="912" t="s">
        <v>208</v>
      </c>
      <c r="C186" s="912"/>
      <c r="D186" s="461">
        <f t="shared" si="100"/>
        <v>37</v>
      </c>
      <c r="E186" s="462">
        <f t="shared" si="101"/>
        <v>18</v>
      </c>
      <c r="F186" s="463">
        <f t="shared" si="102"/>
        <v>19</v>
      </c>
      <c r="G186" s="438">
        <v>2</v>
      </c>
      <c r="H186" s="439">
        <v>1</v>
      </c>
      <c r="I186" s="440">
        <v>1</v>
      </c>
      <c r="J186" s="439"/>
      <c r="K186" s="440"/>
      <c r="L186" s="439"/>
      <c r="M186" s="440"/>
      <c r="N186" s="439"/>
      <c r="O186" s="440">
        <v>1</v>
      </c>
      <c r="P186" s="439">
        <v>1</v>
      </c>
      <c r="Q186" s="440">
        <v>4</v>
      </c>
      <c r="R186" s="439">
        <v>2</v>
      </c>
      <c r="S186" s="440">
        <v>9</v>
      </c>
      <c r="T186" s="439">
        <v>11</v>
      </c>
      <c r="U186" s="440">
        <v>1</v>
      </c>
      <c r="V186" s="441">
        <v>4</v>
      </c>
      <c r="W186" s="442">
        <v>0</v>
      </c>
      <c r="X186" s="443"/>
      <c r="Y186" s="443"/>
      <c r="Z186" s="443"/>
      <c r="AA186" s="225" t="str">
        <f t="shared" si="103"/>
        <v/>
      </c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8"/>
      <c r="BV186" s="3"/>
      <c r="BW186" s="3"/>
      <c r="CA186" s="31" t="str">
        <f t="shared" si="104"/>
        <v/>
      </c>
      <c r="CB186" s="31" t="str">
        <f t="shared" si="105"/>
        <v/>
      </c>
      <c r="CC186" s="31" t="str">
        <f t="shared" si="106"/>
        <v/>
      </c>
      <c r="CD186" s="31"/>
      <c r="CE186" s="31"/>
      <c r="CF186" s="31"/>
      <c r="CG186" s="32">
        <f t="shared" si="107"/>
        <v>0</v>
      </c>
      <c r="CH186" s="32">
        <f t="shared" si="108"/>
        <v>0</v>
      </c>
      <c r="CI186" s="32">
        <f t="shared" si="109"/>
        <v>0</v>
      </c>
      <c r="CJ186" s="32"/>
      <c r="CK186" s="32"/>
      <c r="CL186" s="32"/>
    </row>
    <row r="187" spans="1:90" ht="16.149999999999999" customHeight="1" x14ac:dyDescent="0.2">
      <c r="A187" s="859" t="s">
        <v>78</v>
      </c>
      <c r="B187" s="914" t="s">
        <v>205</v>
      </c>
      <c r="C187" s="914"/>
      <c r="D187" s="378">
        <f t="shared" si="100"/>
        <v>30</v>
      </c>
      <c r="E187" s="464">
        <f t="shared" si="101"/>
        <v>10</v>
      </c>
      <c r="F187" s="465">
        <f t="shared" si="102"/>
        <v>20</v>
      </c>
      <c r="G187" s="428"/>
      <c r="H187" s="429"/>
      <c r="I187" s="430"/>
      <c r="J187" s="429"/>
      <c r="K187" s="430"/>
      <c r="L187" s="429"/>
      <c r="M187" s="430">
        <v>1</v>
      </c>
      <c r="N187" s="429">
        <v>2</v>
      </c>
      <c r="O187" s="430">
        <v>2</v>
      </c>
      <c r="P187" s="429">
        <v>2</v>
      </c>
      <c r="Q187" s="430">
        <v>1</v>
      </c>
      <c r="R187" s="429">
        <v>3</v>
      </c>
      <c r="S187" s="430">
        <v>5</v>
      </c>
      <c r="T187" s="429">
        <v>13</v>
      </c>
      <c r="U187" s="430">
        <v>1</v>
      </c>
      <c r="V187" s="431"/>
      <c r="W187" s="432">
        <v>1</v>
      </c>
      <c r="X187" s="433"/>
      <c r="Y187" s="433"/>
      <c r="Z187" s="452"/>
      <c r="AA187" s="225" t="str">
        <f t="shared" si="103"/>
        <v/>
      </c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8"/>
      <c r="BV187" s="3"/>
      <c r="BW187" s="3"/>
      <c r="CA187" s="31" t="str">
        <f t="shared" si="104"/>
        <v/>
      </c>
      <c r="CB187" s="31" t="str">
        <f t="shared" si="105"/>
        <v/>
      </c>
      <c r="CC187" s="31" t="str">
        <f t="shared" si="106"/>
        <v/>
      </c>
      <c r="CD187" s="31"/>
      <c r="CE187" s="31"/>
      <c r="CF187" s="31"/>
      <c r="CG187" s="32">
        <f t="shared" si="107"/>
        <v>0</v>
      </c>
      <c r="CH187" s="32">
        <f t="shared" si="108"/>
        <v>0</v>
      </c>
      <c r="CI187" s="32">
        <f t="shared" si="109"/>
        <v>0</v>
      </c>
      <c r="CJ187" s="32"/>
      <c r="CK187" s="32"/>
      <c r="CL187" s="32"/>
    </row>
    <row r="188" spans="1:90" ht="16.149999999999999" customHeight="1" x14ac:dyDescent="0.2">
      <c r="A188" s="860"/>
      <c r="B188" s="911" t="s">
        <v>206</v>
      </c>
      <c r="C188" s="911"/>
      <c r="D188" s="386">
        <f t="shared" si="100"/>
        <v>112</v>
      </c>
      <c r="E188" s="453">
        <f t="shared" si="101"/>
        <v>34</v>
      </c>
      <c r="F188" s="454">
        <f t="shared" si="102"/>
        <v>78</v>
      </c>
      <c r="G188" s="455"/>
      <c r="H188" s="456"/>
      <c r="I188" s="457"/>
      <c r="J188" s="456"/>
      <c r="K188" s="457"/>
      <c r="L188" s="456"/>
      <c r="M188" s="457">
        <v>1</v>
      </c>
      <c r="N188" s="456">
        <v>1</v>
      </c>
      <c r="O188" s="457">
        <v>2</v>
      </c>
      <c r="P188" s="456">
        <v>2</v>
      </c>
      <c r="Q188" s="457">
        <v>11</v>
      </c>
      <c r="R188" s="456">
        <v>16</v>
      </c>
      <c r="S188" s="457">
        <v>17</v>
      </c>
      <c r="T188" s="456">
        <v>53</v>
      </c>
      <c r="U188" s="457">
        <v>3</v>
      </c>
      <c r="V188" s="458">
        <v>6</v>
      </c>
      <c r="W188" s="459">
        <v>1</v>
      </c>
      <c r="X188" s="460">
        <v>1</v>
      </c>
      <c r="Y188" s="460"/>
      <c r="Z188" s="460"/>
      <c r="AA188" s="225" t="str">
        <f t="shared" si="103"/>
        <v/>
      </c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8"/>
      <c r="BV188" s="3"/>
      <c r="BW188" s="3"/>
      <c r="CA188" s="31" t="str">
        <f t="shared" si="104"/>
        <v/>
      </c>
      <c r="CB188" s="31" t="str">
        <f t="shared" si="105"/>
        <v/>
      </c>
      <c r="CC188" s="31" t="str">
        <f t="shared" si="106"/>
        <v/>
      </c>
      <c r="CD188" s="31"/>
      <c r="CE188" s="31"/>
      <c r="CF188" s="31"/>
      <c r="CG188" s="32">
        <f t="shared" si="107"/>
        <v>0</v>
      </c>
      <c r="CH188" s="32">
        <f t="shared" si="108"/>
        <v>0</v>
      </c>
      <c r="CI188" s="32">
        <f t="shared" si="109"/>
        <v>0</v>
      </c>
      <c r="CJ188" s="32"/>
      <c r="CK188" s="32"/>
      <c r="CL188" s="32"/>
    </row>
    <row r="189" spans="1:90" ht="16.149999999999999" customHeight="1" x14ac:dyDescent="0.2">
      <c r="A189" s="860"/>
      <c r="B189" s="911" t="s">
        <v>207</v>
      </c>
      <c r="C189" s="911"/>
      <c r="D189" s="386">
        <f t="shared" si="100"/>
        <v>28</v>
      </c>
      <c r="E189" s="453">
        <f t="shared" si="101"/>
        <v>8</v>
      </c>
      <c r="F189" s="454">
        <f t="shared" si="102"/>
        <v>20</v>
      </c>
      <c r="G189" s="455"/>
      <c r="H189" s="456"/>
      <c r="I189" s="457"/>
      <c r="J189" s="456"/>
      <c r="K189" s="457"/>
      <c r="L189" s="456"/>
      <c r="M189" s="457">
        <v>1</v>
      </c>
      <c r="N189" s="456">
        <v>2</v>
      </c>
      <c r="O189" s="457">
        <v>1</v>
      </c>
      <c r="P189" s="456"/>
      <c r="Q189" s="457">
        <v>1</v>
      </c>
      <c r="R189" s="456">
        <v>4</v>
      </c>
      <c r="S189" s="457">
        <v>4</v>
      </c>
      <c r="T189" s="456">
        <v>14</v>
      </c>
      <c r="U189" s="457">
        <v>1</v>
      </c>
      <c r="V189" s="458"/>
      <c r="W189" s="459">
        <v>1</v>
      </c>
      <c r="X189" s="460"/>
      <c r="Y189" s="460"/>
      <c r="Z189" s="460"/>
      <c r="AA189" s="225" t="str">
        <f t="shared" si="103"/>
        <v/>
      </c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8"/>
      <c r="BV189" s="3"/>
      <c r="BW189" s="3"/>
      <c r="CA189" s="31" t="str">
        <f t="shared" si="104"/>
        <v/>
      </c>
      <c r="CB189" s="31" t="str">
        <f t="shared" si="105"/>
        <v/>
      </c>
      <c r="CC189" s="31" t="str">
        <f t="shared" si="106"/>
        <v/>
      </c>
      <c r="CD189" s="31"/>
      <c r="CE189" s="31"/>
      <c r="CF189" s="31"/>
      <c r="CG189" s="32">
        <f t="shared" si="107"/>
        <v>0</v>
      </c>
      <c r="CH189" s="32">
        <f t="shared" si="108"/>
        <v>0</v>
      </c>
      <c r="CI189" s="32">
        <f t="shared" si="109"/>
        <v>0</v>
      </c>
      <c r="CJ189" s="32"/>
      <c r="CK189" s="32"/>
      <c r="CL189" s="32"/>
    </row>
    <row r="190" spans="1:90" ht="16.149999999999999" customHeight="1" x14ac:dyDescent="0.2">
      <c r="A190" s="861"/>
      <c r="B190" s="912" t="s">
        <v>208</v>
      </c>
      <c r="C190" s="912"/>
      <c r="D190" s="461">
        <f t="shared" si="100"/>
        <v>51</v>
      </c>
      <c r="E190" s="462">
        <f t="shared" si="101"/>
        <v>14</v>
      </c>
      <c r="F190" s="463">
        <f t="shared" si="102"/>
        <v>37</v>
      </c>
      <c r="G190" s="438"/>
      <c r="H190" s="439"/>
      <c r="I190" s="440"/>
      <c r="J190" s="439"/>
      <c r="K190" s="440"/>
      <c r="L190" s="439"/>
      <c r="M190" s="440">
        <v>2</v>
      </c>
      <c r="N190" s="439"/>
      <c r="O190" s="440">
        <v>1</v>
      </c>
      <c r="P190" s="439">
        <v>1</v>
      </c>
      <c r="Q190" s="440">
        <v>4</v>
      </c>
      <c r="R190" s="439">
        <v>6</v>
      </c>
      <c r="S190" s="440">
        <v>6</v>
      </c>
      <c r="T190" s="439">
        <v>28</v>
      </c>
      <c r="U190" s="440">
        <v>1</v>
      </c>
      <c r="V190" s="441">
        <v>2</v>
      </c>
      <c r="W190" s="442">
        <v>1</v>
      </c>
      <c r="X190" s="443">
        <v>1</v>
      </c>
      <c r="Y190" s="443"/>
      <c r="Z190" s="443"/>
      <c r="AA190" s="225" t="str">
        <f t="shared" si="103"/>
        <v/>
      </c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8"/>
      <c r="BV190" s="3"/>
      <c r="BW190" s="3"/>
      <c r="CA190" s="31" t="str">
        <f t="shared" si="104"/>
        <v/>
      </c>
      <c r="CB190" s="31" t="str">
        <f t="shared" si="105"/>
        <v/>
      </c>
      <c r="CC190" s="31" t="str">
        <f t="shared" si="106"/>
        <v/>
      </c>
      <c r="CD190" s="31"/>
      <c r="CE190" s="31"/>
      <c r="CF190" s="31"/>
      <c r="CG190" s="32">
        <f t="shared" si="107"/>
        <v>0</v>
      </c>
      <c r="CH190" s="32">
        <f t="shared" si="108"/>
        <v>0</v>
      </c>
      <c r="CI190" s="32">
        <f t="shared" si="109"/>
        <v>0</v>
      </c>
      <c r="CJ190" s="32"/>
      <c r="CK190" s="32"/>
      <c r="CL190" s="32"/>
    </row>
    <row r="191" spans="1:90" ht="16.149999999999999" customHeight="1" x14ac:dyDescent="0.2">
      <c r="A191" s="859" t="s">
        <v>210</v>
      </c>
      <c r="B191" s="914" t="s">
        <v>205</v>
      </c>
      <c r="C191" s="914"/>
      <c r="D191" s="378">
        <f t="shared" si="100"/>
        <v>3</v>
      </c>
      <c r="E191" s="464">
        <f>SUM(G191+I191+K191+M191+O191+Q191+U191)</f>
        <v>1</v>
      </c>
      <c r="F191" s="465">
        <f>SUM(H191+J191+L191+N191+P191+R191+V191)</f>
        <v>2</v>
      </c>
      <c r="G191" s="428"/>
      <c r="H191" s="429">
        <v>1</v>
      </c>
      <c r="I191" s="430"/>
      <c r="J191" s="429"/>
      <c r="K191" s="430"/>
      <c r="L191" s="429"/>
      <c r="M191" s="430"/>
      <c r="N191" s="429"/>
      <c r="O191" s="430"/>
      <c r="P191" s="429"/>
      <c r="Q191" s="430">
        <v>1</v>
      </c>
      <c r="R191" s="429">
        <v>1</v>
      </c>
      <c r="S191" s="466"/>
      <c r="T191" s="467"/>
      <c r="U191" s="466"/>
      <c r="V191" s="468"/>
      <c r="W191" s="469"/>
      <c r="X191" s="470"/>
      <c r="Y191" s="433"/>
      <c r="Z191" s="452"/>
      <c r="AA191" s="225" t="str">
        <f t="shared" si="103"/>
        <v/>
      </c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8"/>
      <c r="BV191" s="3"/>
      <c r="BW191" s="3"/>
      <c r="CA191" s="31"/>
      <c r="CB191" s="31" t="str">
        <f t="shared" si="105"/>
        <v/>
      </c>
      <c r="CC191" s="31"/>
      <c r="CD191" s="31"/>
      <c r="CE191" s="31"/>
      <c r="CF191" s="31"/>
      <c r="CG191" s="32"/>
      <c r="CH191" s="32">
        <f t="shared" si="108"/>
        <v>0</v>
      </c>
      <c r="CI191" s="32"/>
      <c r="CJ191" s="32"/>
      <c r="CK191" s="32"/>
      <c r="CL191" s="32"/>
    </row>
    <row r="192" spans="1:90" ht="16.149999999999999" customHeight="1" x14ac:dyDescent="0.2">
      <c r="A192" s="860"/>
      <c r="B192" s="911" t="s">
        <v>206</v>
      </c>
      <c r="C192" s="911"/>
      <c r="D192" s="386">
        <f t="shared" si="100"/>
        <v>103</v>
      </c>
      <c r="E192" s="453">
        <f>SUM(G192+I192+K192+M192+O192+Q192+U192)</f>
        <v>50</v>
      </c>
      <c r="F192" s="454">
        <f>SUM(H192+J192+L192+N192+P192+R192+V192)</f>
        <v>53</v>
      </c>
      <c r="G192" s="455">
        <v>25</v>
      </c>
      <c r="H192" s="456">
        <v>23</v>
      </c>
      <c r="I192" s="457">
        <v>6</v>
      </c>
      <c r="J192" s="456">
        <v>8</v>
      </c>
      <c r="K192" s="457">
        <v>2</v>
      </c>
      <c r="L192" s="456">
        <v>7</v>
      </c>
      <c r="M192" s="457">
        <v>3</v>
      </c>
      <c r="N192" s="456">
        <v>1</v>
      </c>
      <c r="O192" s="457">
        <v>9</v>
      </c>
      <c r="P192" s="456">
        <v>12</v>
      </c>
      <c r="Q192" s="457">
        <v>5</v>
      </c>
      <c r="R192" s="456">
        <v>2</v>
      </c>
      <c r="S192" s="471"/>
      <c r="T192" s="472"/>
      <c r="U192" s="471"/>
      <c r="V192" s="473"/>
      <c r="W192" s="474"/>
      <c r="X192" s="475"/>
      <c r="Y192" s="460"/>
      <c r="Z192" s="460"/>
      <c r="AA192" s="225" t="str">
        <f t="shared" si="103"/>
        <v/>
      </c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8"/>
      <c r="BV192" s="3"/>
      <c r="BW192" s="3"/>
      <c r="CA192" s="31"/>
      <c r="CB192" s="31" t="str">
        <f t="shared" si="105"/>
        <v/>
      </c>
      <c r="CC192" s="31"/>
      <c r="CD192" s="31"/>
      <c r="CE192" s="31"/>
      <c r="CF192" s="31"/>
      <c r="CG192" s="32"/>
      <c r="CH192" s="32">
        <f t="shared" si="108"/>
        <v>0</v>
      </c>
      <c r="CI192" s="32"/>
      <c r="CJ192" s="32"/>
      <c r="CK192" s="32"/>
      <c r="CL192" s="32"/>
    </row>
    <row r="193" spans="1:90" ht="16.149999999999999" customHeight="1" x14ac:dyDescent="0.2">
      <c r="A193" s="860"/>
      <c r="B193" s="911" t="s">
        <v>207</v>
      </c>
      <c r="C193" s="911"/>
      <c r="D193" s="386">
        <f t="shared" si="100"/>
        <v>16</v>
      </c>
      <c r="E193" s="453">
        <f t="shared" ref="E193:F227" si="110">SUM(G193+I193+K193+M193+O193+Q193+S193+U193)</f>
        <v>9</v>
      </c>
      <c r="F193" s="454">
        <f t="shared" ref="F193:F226" si="111">SUM(H193+J193+L193+N193+P193+R193+T193+V193)</f>
        <v>7</v>
      </c>
      <c r="G193" s="455">
        <v>4</v>
      </c>
      <c r="H193" s="456">
        <v>3</v>
      </c>
      <c r="I193" s="457">
        <v>2</v>
      </c>
      <c r="J193" s="456">
        <v>1</v>
      </c>
      <c r="K193" s="457"/>
      <c r="L193" s="456"/>
      <c r="M193" s="457"/>
      <c r="N193" s="456"/>
      <c r="O193" s="457">
        <v>2</v>
      </c>
      <c r="P193" s="456">
        <v>3</v>
      </c>
      <c r="Q193" s="457">
        <v>1</v>
      </c>
      <c r="R193" s="456"/>
      <c r="S193" s="471"/>
      <c r="T193" s="472"/>
      <c r="U193" s="471"/>
      <c r="V193" s="473"/>
      <c r="W193" s="474"/>
      <c r="X193" s="475"/>
      <c r="Y193" s="460"/>
      <c r="Z193" s="460"/>
      <c r="AA193" s="225" t="str">
        <f t="shared" si="103"/>
        <v/>
      </c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8"/>
      <c r="BV193" s="3"/>
      <c r="BW193" s="3"/>
      <c r="CA193" s="31"/>
      <c r="CB193" s="31" t="str">
        <f t="shared" si="105"/>
        <v/>
      </c>
      <c r="CC193" s="31"/>
      <c r="CD193" s="31"/>
      <c r="CE193" s="31"/>
      <c r="CF193" s="31"/>
      <c r="CG193" s="32"/>
      <c r="CH193" s="32">
        <f t="shared" si="108"/>
        <v>0</v>
      </c>
      <c r="CI193" s="32"/>
      <c r="CJ193" s="32"/>
      <c r="CK193" s="32"/>
      <c r="CL193" s="32"/>
    </row>
    <row r="194" spans="1:90" ht="16.149999999999999" customHeight="1" x14ac:dyDescent="0.2">
      <c r="A194" s="861"/>
      <c r="B194" s="912" t="s">
        <v>208</v>
      </c>
      <c r="C194" s="912"/>
      <c r="D194" s="461">
        <f t="shared" si="100"/>
        <v>17</v>
      </c>
      <c r="E194" s="462">
        <f t="shared" si="110"/>
        <v>6</v>
      </c>
      <c r="F194" s="463">
        <f t="shared" si="111"/>
        <v>11</v>
      </c>
      <c r="G194" s="438">
        <v>4</v>
      </c>
      <c r="H194" s="439">
        <v>5</v>
      </c>
      <c r="I194" s="440"/>
      <c r="J194" s="439">
        <v>3</v>
      </c>
      <c r="K194" s="440"/>
      <c r="L194" s="439">
        <v>1</v>
      </c>
      <c r="M194" s="440"/>
      <c r="N194" s="439"/>
      <c r="O194" s="440">
        <v>1</v>
      </c>
      <c r="P194" s="439">
        <v>2</v>
      </c>
      <c r="Q194" s="440">
        <v>1</v>
      </c>
      <c r="R194" s="439"/>
      <c r="S194" s="476"/>
      <c r="T194" s="477"/>
      <c r="U194" s="476"/>
      <c r="V194" s="478"/>
      <c r="W194" s="479"/>
      <c r="X194" s="480"/>
      <c r="Y194" s="443"/>
      <c r="Z194" s="443"/>
      <c r="AA194" s="225" t="str">
        <f t="shared" si="103"/>
        <v/>
      </c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8"/>
      <c r="BV194" s="3"/>
      <c r="BW194" s="3"/>
      <c r="CA194" s="31"/>
      <c r="CB194" s="31" t="str">
        <f t="shared" si="105"/>
        <v/>
      </c>
      <c r="CC194" s="31"/>
      <c r="CD194" s="31"/>
      <c r="CE194" s="31"/>
      <c r="CF194" s="31"/>
      <c r="CG194" s="32"/>
      <c r="CH194" s="32">
        <f t="shared" si="108"/>
        <v>0</v>
      </c>
      <c r="CI194" s="32"/>
      <c r="CJ194" s="32"/>
      <c r="CK194" s="32"/>
      <c r="CL194" s="32"/>
    </row>
    <row r="195" spans="1:90" ht="16.149999999999999" customHeight="1" x14ac:dyDescent="0.2">
      <c r="A195" s="859" t="s">
        <v>211</v>
      </c>
      <c r="B195" s="913" t="s">
        <v>205</v>
      </c>
      <c r="C195" s="913"/>
      <c r="D195" s="383">
        <f t="shared" si="100"/>
        <v>37</v>
      </c>
      <c r="E195" s="445">
        <f t="shared" si="110"/>
        <v>13</v>
      </c>
      <c r="F195" s="446">
        <f t="shared" si="111"/>
        <v>24</v>
      </c>
      <c r="G195" s="447"/>
      <c r="H195" s="448"/>
      <c r="I195" s="449"/>
      <c r="J195" s="448"/>
      <c r="K195" s="449"/>
      <c r="L195" s="448"/>
      <c r="M195" s="449"/>
      <c r="N195" s="448"/>
      <c r="O195" s="449">
        <v>1</v>
      </c>
      <c r="P195" s="448"/>
      <c r="Q195" s="449">
        <v>5</v>
      </c>
      <c r="R195" s="448">
        <v>6</v>
      </c>
      <c r="S195" s="449">
        <v>7</v>
      </c>
      <c r="T195" s="448">
        <v>16</v>
      </c>
      <c r="U195" s="449"/>
      <c r="V195" s="450">
        <v>2</v>
      </c>
      <c r="W195" s="451">
        <v>0</v>
      </c>
      <c r="X195" s="452"/>
      <c r="Y195" s="433"/>
      <c r="Z195" s="452"/>
      <c r="AA195" s="225" t="str">
        <f t="shared" si="103"/>
        <v/>
      </c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8"/>
      <c r="BV195" s="3"/>
      <c r="BW195" s="3"/>
      <c r="CA195" s="31" t="str">
        <f t="shared" si="104"/>
        <v/>
      </c>
      <c r="CB195" s="31" t="str">
        <f t="shared" si="105"/>
        <v/>
      </c>
      <c r="CC195" s="31" t="str">
        <f t="shared" si="106"/>
        <v/>
      </c>
      <c r="CD195" s="31"/>
      <c r="CE195" s="31"/>
      <c r="CF195" s="31"/>
      <c r="CG195" s="32">
        <f t="shared" si="107"/>
        <v>0</v>
      </c>
      <c r="CH195" s="32">
        <f t="shared" si="108"/>
        <v>0</v>
      </c>
      <c r="CI195" s="32">
        <f t="shared" si="109"/>
        <v>0</v>
      </c>
      <c r="CJ195" s="32"/>
      <c r="CK195" s="32"/>
      <c r="CL195" s="32"/>
    </row>
    <row r="196" spans="1:90" ht="16.149999999999999" customHeight="1" x14ac:dyDescent="0.2">
      <c r="A196" s="860"/>
      <c r="B196" s="911" t="s">
        <v>206</v>
      </c>
      <c r="C196" s="911"/>
      <c r="D196" s="386">
        <f t="shared" si="100"/>
        <v>81</v>
      </c>
      <c r="E196" s="453">
        <f t="shared" si="110"/>
        <v>22</v>
      </c>
      <c r="F196" s="454">
        <f t="shared" si="111"/>
        <v>59</v>
      </c>
      <c r="G196" s="455"/>
      <c r="H196" s="456"/>
      <c r="I196" s="457"/>
      <c r="J196" s="456"/>
      <c r="K196" s="457"/>
      <c r="L196" s="456"/>
      <c r="M196" s="457"/>
      <c r="N196" s="456"/>
      <c r="O196" s="457"/>
      <c r="P196" s="456"/>
      <c r="Q196" s="457"/>
      <c r="R196" s="456">
        <v>2</v>
      </c>
      <c r="S196" s="457">
        <v>21</v>
      </c>
      <c r="T196" s="456">
        <v>45</v>
      </c>
      <c r="U196" s="457">
        <v>1</v>
      </c>
      <c r="V196" s="458">
        <v>12</v>
      </c>
      <c r="W196" s="459">
        <v>0</v>
      </c>
      <c r="X196" s="460"/>
      <c r="Y196" s="460"/>
      <c r="Z196" s="460"/>
      <c r="AA196" s="225" t="str">
        <f t="shared" si="103"/>
        <v/>
      </c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8"/>
      <c r="BV196" s="3"/>
      <c r="BW196" s="3"/>
      <c r="CA196" s="31" t="str">
        <f t="shared" si="104"/>
        <v/>
      </c>
      <c r="CB196" s="31" t="str">
        <f t="shared" si="105"/>
        <v/>
      </c>
      <c r="CC196" s="31" t="str">
        <f t="shared" si="106"/>
        <v/>
      </c>
      <c r="CD196" s="31"/>
      <c r="CE196" s="31"/>
      <c r="CF196" s="31"/>
      <c r="CG196" s="32">
        <f t="shared" si="107"/>
        <v>0</v>
      </c>
      <c r="CH196" s="32">
        <f t="shared" si="108"/>
        <v>0</v>
      </c>
      <c r="CI196" s="32">
        <f t="shared" si="109"/>
        <v>0</v>
      </c>
      <c r="CJ196" s="32"/>
      <c r="CK196" s="32"/>
      <c r="CL196" s="32"/>
    </row>
    <row r="197" spans="1:90" ht="16.149999999999999" customHeight="1" x14ac:dyDescent="0.2">
      <c r="A197" s="860"/>
      <c r="B197" s="911" t="s">
        <v>207</v>
      </c>
      <c r="C197" s="911"/>
      <c r="D197" s="386">
        <f t="shared" si="100"/>
        <v>26</v>
      </c>
      <c r="E197" s="453">
        <f t="shared" si="110"/>
        <v>7</v>
      </c>
      <c r="F197" s="454">
        <f t="shared" si="111"/>
        <v>19</v>
      </c>
      <c r="G197" s="455"/>
      <c r="H197" s="456"/>
      <c r="I197" s="457"/>
      <c r="J197" s="456"/>
      <c r="K197" s="457"/>
      <c r="L197" s="456"/>
      <c r="M197" s="457"/>
      <c r="N197" s="456"/>
      <c r="O197" s="457">
        <v>1</v>
      </c>
      <c r="P197" s="456"/>
      <c r="Q197" s="457"/>
      <c r="R197" s="456">
        <v>2</v>
      </c>
      <c r="S197" s="457">
        <v>6</v>
      </c>
      <c r="T197" s="456">
        <v>14</v>
      </c>
      <c r="U197" s="457"/>
      <c r="V197" s="458">
        <v>3</v>
      </c>
      <c r="W197" s="459">
        <v>0</v>
      </c>
      <c r="X197" s="460">
        <v>1</v>
      </c>
      <c r="Y197" s="460"/>
      <c r="Z197" s="460"/>
      <c r="AA197" s="225" t="str">
        <f t="shared" si="103"/>
        <v/>
      </c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8"/>
      <c r="BV197" s="3"/>
      <c r="BW197" s="3"/>
      <c r="CA197" s="31" t="str">
        <f t="shared" si="104"/>
        <v/>
      </c>
      <c r="CB197" s="31" t="str">
        <f t="shared" si="105"/>
        <v/>
      </c>
      <c r="CC197" s="31" t="str">
        <f t="shared" si="106"/>
        <v/>
      </c>
      <c r="CD197" s="31"/>
      <c r="CE197" s="31"/>
      <c r="CF197" s="31"/>
      <c r="CG197" s="32">
        <f t="shared" si="107"/>
        <v>0</v>
      </c>
      <c r="CH197" s="32">
        <f t="shared" si="108"/>
        <v>0</v>
      </c>
      <c r="CI197" s="32">
        <f t="shared" si="109"/>
        <v>0</v>
      </c>
      <c r="CJ197" s="32"/>
      <c r="CK197" s="32"/>
      <c r="CL197" s="32"/>
    </row>
    <row r="198" spans="1:90" ht="16.149999999999999" customHeight="1" x14ac:dyDescent="0.2">
      <c r="A198" s="861"/>
      <c r="B198" s="915" t="s">
        <v>208</v>
      </c>
      <c r="C198" s="915"/>
      <c r="D198" s="481">
        <f t="shared" si="100"/>
        <v>36</v>
      </c>
      <c r="E198" s="482">
        <f t="shared" si="110"/>
        <v>7</v>
      </c>
      <c r="F198" s="483">
        <f t="shared" si="111"/>
        <v>29</v>
      </c>
      <c r="G198" s="484"/>
      <c r="H198" s="485"/>
      <c r="I198" s="486"/>
      <c r="J198" s="485"/>
      <c r="K198" s="486"/>
      <c r="L198" s="485"/>
      <c r="M198" s="486"/>
      <c r="N198" s="485"/>
      <c r="O198" s="486"/>
      <c r="P198" s="485"/>
      <c r="Q198" s="486"/>
      <c r="R198" s="485">
        <v>2</v>
      </c>
      <c r="S198" s="486">
        <v>7</v>
      </c>
      <c r="T198" s="485">
        <v>17</v>
      </c>
      <c r="U198" s="486"/>
      <c r="V198" s="487">
        <v>10</v>
      </c>
      <c r="W198" s="488">
        <v>0</v>
      </c>
      <c r="X198" s="489">
        <v>1</v>
      </c>
      <c r="Y198" s="443"/>
      <c r="Z198" s="443"/>
      <c r="AA198" s="225" t="str">
        <f t="shared" si="103"/>
        <v/>
      </c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8"/>
      <c r="BV198" s="3"/>
      <c r="BW198" s="3"/>
      <c r="CA198" s="31" t="str">
        <f t="shared" si="104"/>
        <v/>
      </c>
      <c r="CB198" s="31" t="str">
        <f t="shared" si="105"/>
        <v/>
      </c>
      <c r="CC198" s="31" t="str">
        <f t="shared" si="106"/>
        <v/>
      </c>
      <c r="CD198" s="31"/>
      <c r="CE198" s="31"/>
      <c r="CF198" s="31"/>
      <c r="CG198" s="32">
        <f t="shared" si="107"/>
        <v>0</v>
      </c>
      <c r="CH198" s="32">
        <f t="shared" si="108"/>
        <v>0</v>
      </c>
      <c r="CI198" s="32">
        <f t="shared" si="109"/>
        <v>0</v>
      </c>
      <c r="CJ198" s="32"/>
      <c r="CK198" s="32"/>
      <c r="CL198" s="32"/>
    </row>
    <row r="199" spans="1:90" ht="16.149999999999999" customHeight="1" x14ac:dyDescent="0.2">
      <c r="A199" s="859" t="s">
        <v>212</v>
      </c>
      <c r="B199" s="914" t="s">
        <v>205</v>
      </c>
      <c r="C199" s="914"/>
      <c r="D199" s="378">
        <f t="shared" si="100"/>
        <v>4</v>
      </c>
      <c r="E199" s="464">
        <f t="shared" si="110"/>
        <v>3</v>
      </c>
      <c r="F199" s="465">
        <f t="shared" si="111"/>
        <v>1</v>
      </c>
      <c r="G199" s="428"/>
      <c r="H199" s="429"/>
      <c r="I199" s="430"/>
      <c r="J199" s="429"/>
      <c r="K199" s="430"/>
      <c r="L199" s="429"/>
      <c r="M199" s="430"/>
      <c r="N199" s="429"/>
      <c r="O199" s="430">
        <v>1</v>
      </c>
      <c r="P199" s="429"/>
      <c r="Q199" s="430">
        <v>1</v>
      </c>
      <c r="R199" s="429">
        <v>1</v>
      </c>
      <c r="S199" s="430">
        <v>1</v>
      </c>
      <c r="T199" s="429"/>
      <c r="U199" s="430"/>
      <c r="V199" s="431"/>
      <c r="W199" s="469"/>
      <c r="X199" s="470"/>
      <c r="Y199" s="433"/>
      <c r="Z199" s="452"/>
      <c r="AA199" s="225" t="str">
        <f t="shared" si="103"/>
        <v/>
      </c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8"/>
      <c r="BV199" s="3"/>
      <c r="BW199" s="3"/>
      <c r="CA199" s="31"/>
      <c r="CB199" s="31" t="str">
        <f t="shared" si="105"/>
        <v/>
      </c>
      <c r="CC199" s="31"/>
      <c r="CD199" s="31"/>
      <c r="CE199" s="31"/>
      <c r="CF199" s="31"/>
      <c r="CG199" s="32"/>
      <c r="CH199" s="32">
        <f t="shared" si="108"/>
        <v>0</v>
      </c>
      <c r="CI199" s="32"/>
      <c r="CJ199" s="32"/>
      <c r="CK199" s="32"/>
      <c r="CL199" s="32"/>
    </row>
    <row r="200" spans="1:90" ht="16.149999999999999" customHeight="1" x14ac:dyDescent="0.2">
      <c r="A200" s="860"/>
      <c r="B200" s="911" t="s">
        <v>206</v>
      </c>
      <c r="C200" s="911"/>
      <c r="D200" s="386">
        <f t="shared" si="100"/>
        <v>265</v>
      </c>
      <c r="E200" s="453">
        <f t="shared" si="110"/>
        <v>125</v>
      </c>
      <c r="F200" s="454">
        <f t="shared" si="111"/>
        <v>140</v>
      </c>
      <c r="G200" s="455"/>
      <c r="H200" s="456"/>
      <c r="I200" s="457"/>
      <c r="J200" s="456">
        <v>1</v>
      </c>
      <c r="K200" s="457"/>
      <c r="L200" s="456"/>
      <c r="M200" s="457">
        <v>15</v>
      </c>
      <c r="N200" s="456">
        <v>12</v>
      </c>
      <c r="O200" s="457">
        <v>37</v>
      </c>
      <c r="P200" s="456">
        <v>48</v>
      </c>
      <c r="Q200" s="457">
        <v>66</v>
      </c>
      <c r="R200" s="456">
        <v>76</v>
      </c>
      <c r="S200" s="457">
        <v>7</v>
      </c>
      <c r="T200" s="456">
        <v>3</v>
      </c>
      <c r="U200" s="457"/>
      <c r="V200" s="458"/>
      <c r="W200" s="474"/>
      <c r="X200" s="475"/>
      <c r="Y200" s="460"/>
      <c r="Z200" s="460"/>
      <c r="AA200" s="225" t="str">
        <f t="shared" si="103"/>
        <v/>
      </c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8"/>
      <c r="BV200" s="3"/>
      <c r="BW200" s="3"/>
      <c r="CA200" s="31"/>
      <c r="CB200" s="31" t="str">
        <f t="shared" si="105"/>
        <v/>
      </c>
      <c r="CC200" s="31"/>
      <c r="CD200" s="31"/>
      <c r="CE200" s="31"/>
      <c r="CF200" s="31"/>
      <c r="CG200" s="32"/>
      <c r="CH200" s="32">
        <f t="shared" si="108"/>
        <v>0</v>
      </c>
      <c r="CI200" s="32"/>
      <c r="CJ200" s="32"/>
      <c r="CK200" s="32"/>
      <c r="CL200" s="32"/>
    </row>
    <row r="201" spans="1:90" ht="16.149999999999999" customHeight="1" x14ac:dyDescent="0.2">
      <c r="A201" s="860"/>
      <c r="B201" s="911" t="s">
        <v>207</v>
      </c>
      <c r="C201" s="911"/>
      <c r="D201" s="386">
        <f t="shared" si="100"/>
        <v>9</v>
      </c>
      <c r="E201" s="453">
        <f t="shared" si="110"/>
        <v>5</v>
      </c>
      <c r="F201" s="454">
        <f t="shared" si="111"/>
        <v>4</v>
      </c>
      <c r="G201" s="455"/>
      <c r="H201" s="456"/>
      <c r="I201" s="457"/>
      <c r="J201" s="456"/>
      <c r="K201" s="457"/>
      <c r="L201" s="456"/>
      <c r="M201" s="457"/>
      <c r="N201" s="456"/>
      <c r="O201" s="457">
        <v>3</v>
      </c>
      <c r="P201" s="456">
        <v>3</v>
      </c>
      <c r="Q201" s="457">
        <v>2</v>
      </c>
      <c r="R201" s="456">
        <v>1</v>
      </c>
      <c r="S201" s="457"/>
      <c r="T201" s="456"/>
      <c r="U201" s="457"/>
      <c r="V201" s="458"/>
      <c r="W201" s="474"/>
      <c r="X201" s="475"/>
      <c r="Y201" s="460"/>
      <c r="Z201" s="460"/>
      <c r="AA201" s="225" t="str">
        <f t="shared" si="103"/>
        <v/>
      </c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8"/>
      <c r="BV201" s="3"/>
      <c r="BW201" s="3"/>
      <c r="CA201" s="31"/>
      <c r="CB201" s="31" t="str">
        <f t="shared" si="105"/>
        <v/>
      </c>
      <c r="CC201" s="31"/>
      <c r="CD201" s="31"/>
      <c r="CE201" s="31"/>
      <c r="CF201" s="31"/>
      <c r="CG201" s="32"/>
      <c r="CH201" s="32">
        <f t="shared" si="108"/>
        <v>0</v>
      </c>
      <c r="CI201" s="32"/>
      <c r="CJ201" s="32"/>
      <c r="CK201" s="32"/>
      <c r="CL201" s="32"/>
    </row>
    <row r="202" spans="1:90" ht="16.149999999999999" customHeight="1" x14ac:dyDescent="0.2">
      <c r="A202" s="861"/>
      <c r="B202" s="912" t="s">
        <v>208</v>
      </c>
      <c r="C202" s="912"/>
      <c r="D202" s="461">
        <f t="shared" si="100"/>
        <v>1</v>
      </c>
      <c r="E202" s="462">
        <f t="shared" si="110"/>
        <v>0</v>
      </c>
      <c r="F202" s="463">
        <f t="shared" si="111"/>
        <v>1</v>
      </c>
      <c r="G202" s="438"/>
      <c r="H202" s="439"/>
      <c r="I202" s="440"/>
      <c r="J202" s="439"/>
      <c r="K202" s="440"/>
      <c r="L202" s="439"/>
      <c r="M202" s="440"/>
      <c r="N202" s="439"/>
      <c r="O202" s="440"/>
      <c r="P202" s="439"/>
      <c r="Q202" s="440"/>
      <c r="R202" s="439">
        <v>1</v>
      </c>
      <c r="S202" s="440"/>
      <c r="T202" s="439"/>
      <c r="U202" s="440"/>
      <c r="V202" s="441"/>
      <c r="W202" s="479"/>
      <c r="X202" s="480"/>
      <c r="Y202" s="443"/>
      <c r="Z202" s="443"/>
      <c r="AA202" s="225" t="str">
        <f t="shared" si="103"/>
        <v/>
      </c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8"/>
      <c r="BV202" s="3"/>
      <c r="BW202" s="3"/>
      <c r="CA202" s="31"/>
      <c r="CB202" s="31" t="str">
        <f t="shared" si="105"/>
        <v/>
      </c>
      <c r="CC202" s="31"/>
      <c r="CD202" s="31"/>
      <c r="CE202" s="31"/>
      <c r="CF202" s="31"/>
      <c r="CG202" s="32"/>
      <c r="CH202" s="32">
        <f t="shared" si="108"/>
        <v>0</v>
      </c>
      <c r="CI202" s="32"/>
      <c r="CJ202" s="32"/>
      <c r="CK202" s="32"/>
      <c r="CL202" s="32"/>
    </row>
    <row r="203" spans="1:90" ht="16.149999999999999" customHeight="1" x14ac:dyDescent="0.2">
      <c r="A203" s="859" t="s">
        <v>85</v>
      </c>
      <c r="B203" s="913" t="s">
        <v>205</v>
      </c>
      <c r="C203" s="913"/>
      <c r="D203" s="383">
        <f t="shared" si="100"/>
        <v>16</v>
      </c>
      <c r="E203" s="445">
        <f t="shared" si="110"/>
        <v>6</v>
      </c>
      <c r="F203" s="446">
        <f t="shared" si="111"/>
        <v>10</v>
      </c>
      <c r="G203" s="447"/>
      <c r="H203" s="448"/>
      <c r="I203" s="449"/>
      <c r="J203" s="448"/>
      <c r="K203" s="449"/>
      <c r="L203" s="448"/>
      <c r="M203" s="449"/>
      <c r="N203" s="448"/>
      <c r="O203" s="449"/>
      <c r="P203" s="448">
        <v>1</v>
      </c>
      <c r="Q203" s="449"/>
      <c r="R203" s="448">
        <v>2</v>
      </c>
      <c r="S203" s="449">
        <v>6</v>
      </c>
      <c r="T203" s="448">
        <v>6</v>
      </c>
      <c r="U203" s="449"/>
      <c r="V203" s="450">
        <v>1</v>
      </c>
      <c r="W203" s="451">
        <v>0</v>
      </c>
      <c r="X203" s="452"/>
      <c r="Y203" s="452"/>
      <c r="Z203" s="452"/>
      <c r="AA203" s="225" t="str">
        <f t="shared" si="103"/>
        <v/>
      </c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8"/>
      <c r="BV203" s="3"/>
      <c r="BW203" s="3"/>
      <c r="CA203" s="31" t="str">
        <f t="shared" ref="CA203:CA224" si="112">IF(CG203=1,"* El número de pacientes de 60 años NO DEBE Ser mayor a lo registrado en el grupo Etario 20-64 años. ","")</f>
        <v/>
      </c>
      <c r="CB203" s="31" t="str">
        <f t="shared" si="105"/>
        <v/>
      </c>
      <c r="CC203" s="31" t="str">
        <f t="shared" ref="CC203:CC224" si="113">IF(AND(D203&lt;&gt;0,W203=""),"* Recuerde que las Embarazadas deben ser incluídas en el ingreso por rango Etario (Digite CEROS si no tiene). ",IF(F203&lt;W203,"* Las Embarazadas NO DEBEN ser mayor al total de Mujeres. ",""))</f>
        <v/>
      </c>
      <c r="CD203" s="31"/>
      <c r="CE203" s="31"/>
      <c r="CF203" s="31"/>
      <c r="CG203" s="32">
        <f t="shared" ref="CG203:CG224" si="114">IF((S203+T203)&lt;X203,1,0)</f>
        <v>0</v>
      </c>
      <c r="CH203" s="32">
        <f t="shared" si="108"/>
        <v>0</v>
      </c>
      <c r="CI203" s="32">
        <f t="shared" ref="CI203:CI224" si="115">IF(AND(D203&lt;&gt;0,W203=""),1,IF(F203&lt;W203,1,0))</f>
        <v>0</v>
      </c>
      <c r="CJ203" s="32"/>
      <c r="CK203" s="32"/>
      <c r="CL203" s="32"/>
    </row>
    <row r="204" spans="1:90" ht="16.149999999999999" customHeight="1" x14ac:dyDescent="0.2">
      <c r="A204" s="860"/>
      <c r="B204" s="911" t="s">
        <v>206</v>
      </c>
      <c r="C204" s="911"/>
      <c r="D204" s="386">
        <f t="shared" si="100"/>
        <v>115</v>
      </c>
      <c r="E204" s="453">
        <f t="shared" si="110"/>
        <v>20</v>
      </c>
      <c r="F204" s="454">
        <f t="shared" si="111"/>
        <v>95</v>
      </c>
      <c r="G204" s="455"/>
      <c r="H204" s="456"/>
      <c r="I204" s="457"/>
      <c r="J204" s="456"/>
      <c r="K204" s="457"/>
      <c r="L204" s="456"/>
      <c r="M204" s="457">
        <v>1</v>
      </c>
      <c r="N204" s="456"/>
      <c r="O204" s="457"/>
      <c r="P204" s="456">
        <v>5</v>
      </c>
      <c r="Q204" s="457"/>
      <c r="R204" s="456">
        <v>6</v>
      </c>
      <c r="S204" s="457">
        <v>17</v>
      </c>
      <c r="T204" s="456">
        <v>75</v>
      </c>
      <c r="U204" s="457">
        <v>2</v>
      </c>
      <c r="V204" s="458">
        <v>9</v>
      </c>
      <c r="W204" s="459">
        <v>5</v>
      </c>
      <c r="X204" s="460"/>
      <c r="Y204" s="460"/>
      <c r="Z204" s="460"/>
      <c r="AA204" s="225" t="str">
        <f t="shared" si="103"/>
        <v/>
      </c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8"/>
      <c r="BV204" s="3"/>
      <c r="BW204" s="3"/>
      <c r="CA204" s="31" t="str">
        <f t="shared" si="112"/>
        <v/>
      </c>
      <c r="CB204" s="31" t="str">
        <f t="shared" si="105"/>
        <v/>
      </c>
      <c r="CC204" s="31" t="str">
        <f t="shared" si="113"/>
        <v/>
      </c>
      <c r="CD204" s="31"/>
      <c r="CE204" s="31"/>
      <c r="CF204" s="31"/>
      <c r="CG204" s="32">
        <f t="shared" si="114"/>
        <v>0</v>
      </c>
      <c r="CH204" s="32">
        <f t="shared" si="108"/>
        <v>0</v>
      </c>
      <c r="CI204" s="32">
        <f t="shared" si="115"/>
        <v>0</v>
      </c>
      <c r="CJ204" s="32"/>
      <c r="CK204" s="32"/>
      <c r="CL204" s="32"/>
    </row>
    <row r="205" spans="1:90" ht="16.149999999999999" customHeight="1" x14ac:dyDescent="0.2">
      <c r="A205" s="860"/>
      <c r="B205" s="911" t="s">
        <v>207</v>
      </c>
      <c r="C205" s="911"/>
      <c r="D205" s="386">
        <f t="shared" si="100"/>
        <v>15</v>
      </c>
      <c r="E205" s="453">
        <f t="shared" si="110"/>
        <v>5</v>
      </c>
      <c r="F205" s="454">
        <f t="shared" si="111"/>
        <v>10</v>
      </c>
      <c r="G205" s="455"/>
      <c r="H205" s="456"/>
      <c r="I205" s="457"/>
      <c r="J205" s="456"/>
      <c r="K205" s="457"/>
      <c r="L205" s="456"/>
      <c r="M205" s="457"/>
      <c r="N205" s="456"/>
      <c r="O205" s="457"/>
      <c r="P205" s="456">
        <v>1</v>
      </c>
      <c r="Q205" s="457"/>
      <c r="R205" s="456">
        <v>2</v>
      </c>
      <c r="S205" s="457">
        <v>5</v>
      </c>
      <c r="T205" s="456">
        <v>6</v>
      </c>
      <c r="U205" s="457"/>
      <c r="V205" s="458">
        <v>1</v>
      </c>
      <c r="W205" s="459">
        <v>0</v>
      </c>
      <c r="X205" s="460"/>
      <c r="Y205" s="460"/>
      <c r="Z205" s="460"/>
      <c r="AA205" s="225" t="str">
        <f t="shared" si="103"/>
        <v/>
      </c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8"/>
      <c r="BV205" s="3"/>
      <c r="BW205" s="3"/>
      <c r="CA205" s="31" t="str">
        <f t="shared" si="112"/>
        <v/>
      </c>
      <c r="CB205" s="31" t="str">
        <f t="shared" si="105"/>
        <v/>
      </c>
      <c r="CC205" s="31" t="str">
        <f t="shared" si="113"/>
        <v/>
      </c>
      <c r="CD205" s="31"/>
      <c r="CE205" s="31"/>
      <c r="CF205" s="31"/>
      <c r="CG205" s="32">
        <f t="shared" si="114"/>
        <v>0</v>
      </c>
      <c r="CH205" s="32">
        <f t="shared" si="108"/>
        <v>0</v>
      </c>
      <c r="CI205" s="32">
        <f t="shared" si="115"/>
        <v>0</v>
      </c>
      <c r="CJ205" s="32"/>
      <c r="CK205" s="32"/>
      <c r="CL205" s="32"/>
    </row>
    <row r="206" spans="1:90" ht="16.149999999999999" customHeight="1" x14ac:dyDescent="0.2">
      <c r="A206" s="861"/>
      <c r="B206" s="915" t="s">
        <v>208</v>
      </c>
      <c r="C206" s="915"/>
      <c r="D206" s="481">
        <f t="shared" si="100"/>
        <v>34</v>
      </c>
      <c r="E206" s="482">
        <f t="shared" si="110"/>
        <v>8</v>
      </c>
      <c r="F206" s="483">
        <f t="shared" si="111"/>
        <v>26</v>
      </c>
      <c r="G206" s="484"/>
      <c r="H206" s="485"/>
      <c r="I206" s="486"/>
      <c r="J206" s="485"/>
      <c r="K206" s="486"/>
      <c r="L206" s="485"/>
      <c r="M206" s="486"/>
      <c r="N206" s="485"/>
      <c r="O206" s="486"/>
      <c r="P206" s="485">
        <v>1</v>
      </c>
      <c r="Q206" s="486"/>
      <c r="R206" s="485">
        <v>2</v>
      </c>
      <c r="S206" s="486">
        <v>7</v>
      </c>
      <c r="T206" s="485">
        <v>22</v>
      </c>
      <c r="U206" s="486">
        <v>1</v>
      </c>
      <c r="V206" s="487">
        <v>1</v>
      </c>
      <c r="W206" s="488">
        <v>2</v>
      </c>
      <c r="X206" s="489"/>
      <c r="Y206" s="489"/>
      <c r="Z206" s="443"/>
      <c r="AA206" s="225" t="str">
        <f t="shared" si="103"/>
        <v/>
      </c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8"/>
      <c r="BV206" s="3"/>
      <c r="BW206" s="3"/>
      <c r="CA206" s="31" t="str">
        <f t="shared" si="112"/>
        <v/>
      </c>
      <c r="CB206" s="31" t="str">
        <f t="shared" si="105"/>
        <v/>
      </c>
      <c r="CC206" s="31" t="str">
        <f t="shared" si="113"/>
        <v/>
      </c>
      <c r="CD206" s="31"/>
      <c r="CE206" s="31"/>
      <c r="CF206" s="31"/>
      <c r="CG206" s="32">
        <f t="shared" si="114"/>
        <v>0</v>
      </c>
      <c r="CH206" s="32">
        <f t="shared" si="108"/>
        <v>0</v>
      </c>
      <c r="CI206" s="32">
        <f t="shared" si="115"/>
        <v>0</v>
      </c>
      <c r="CJ206" s="32"/>
      <c r="CK206" s="32"/>
      <c r="CL206" s="32"/>
    </row>
    <row r="207" spans="1:90" ht="16.149999999999999" customHeight="1" x14ac:dyDescent="0.2">
      <c r="A207" s="859" t="s">
        <v>213</v>
      </c>
      <c r="B207" s="914" t="s">
        <v>205</v>
      </c>
      <c r="C207" s="914"/>
      <c r="D207" s="378">
        <f t="shared" si="100"/>
        <v>0</v>
      </c>
      <c r="E207" s="464">
        <f t="shared" si="110"/>
        <v>0</v>
      </c>
      <c r="F207" s="465">
        <f t="shared" si="111"/>
        <v>0</v>
      </c>
      <c r="G207" s="490"/>
      <c r="H207" s="467"/>
      <c r="I207" s="466"/>
      <c r="J207" s="467"/>
      <c r="K207" s="466"/>
      <c r="L207" s="467"/>
      <c r="M207" s="430"/>
      <c r="N207" s="429"/>
      <c r="O207" s="430"/>
      <c r="P207" s="429"/>
      <c r="Q207" s="430"/>
      <c r="R207" s="429"/>
      <c r="S207" s="430"/>
      <c r="T207" s="429"/>
      <c r="U207" s="430"/>
      <c r="V207" s="431"/>
      <c r="W207" s="432"/>
      <c r="X207" s="433"/>
      <c r="Y207" s="433"/>
      <c r="Z207" s="452"/>
      <c r="AA207" s="225" t="str">
        <f t="shared" si="103"/>
        <v/>
      </c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8"/>
      <c r="BV207" s="3"/>
      <c r="BW207" s="3"/>
      <c r="CA207" s="31" t="str">
        <f t="shared" si="112"/>
        <v/>
      </c>
      <c r="CB207" s="31" t="str">
        <f t="shared" si="105"/>
        <v/>
      </c>
      <c r="CC207" s="31" t="str">
        <f t="shared" si="113"/>
        <v/>
      </c>
      <c r="CD207" s="31"/>
      <c r="CE207" s="31"/>
      <c r="CF207" s="31"/>
      <c r="CG207" s="32">
        <f t="shared" si="114"/>
        <v>0</v>
      </c>
      <c r="CH207" s="32">
        <f t="shared" si="108"/>
        <v>0</v>
      </c>
      <c r="CI207" s="32">
        <f t="shared" si="115"/>
        <v>0</v>
      </c>
      <c r="CJ207" s="32"/>
      <c r="CK207" s="32"/>
      <c r="CL207" s="32"/>
    </row>
    <row r="208" spans="1:90" ht="16.149999999999999" customHeight="1" x14ac:dyDescent="0.2">
      <c r="A208" s="860"/>
      <c r="B208" s="911" t="s">
        <v>206</v>
      </c>
      <c r="C208" s="911"/>
      <c r="D208" s="386">
        <f>SUM(E208+F208)</f>
        <v>0</v>
      </c>
      <c r="E208" s="491">
        <f t="shared" si="110"/>
        <v>0</v>
      </c>
      <c r="F208" s="492">
        <f t="shared" si="111"/>
        <v>0</v>
      </c>
      <c r="G208" s="493"/>
      <c r="H208" s="472"/>
      <c r="I208" s="471"/>
      <c r="J208" s="472"/>
      <c r="K208" s="471"/>
      <c r="L208" s="472"/>
      <c r="M208" s="457"/>
      <c r="N208" s="456"/>
      <c r="O208" s="457"/>
      <c r="P208" s="456"/>
      <c r="Q208" s="457"/>
      <c r="R208" s="456"/>
      <c r="S208" s="457"/>
      <c r="T208" s="456"/>
      <c r="U208" s="457"/>
      <c r="V208" s="458"/>
      <c r="W208" s="459"/>
      <c r="X208" s="460"/>
      <c r="Y208" s="460"/>
      <c r="Z208" s="460"/>
      <c r="AA208" s="225" t="str">
        <f t="shared" si="103"/>
        <v/>
      </c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8"/>
      <c r="BV208" s="3"/>
      <c r="BW208" s="3"/>
      <c r="CA208" s="31" t="str">
        <f t="shared" si="112"/>
        <v/>
      </c>
      <c r="CB208" s="31" t="str">
        <f t="shared" si="105"/>
        <v/>
      </c>
      <c r="CC208" s="31" t="str">
        <f t="shared" si="113"/>
        <v/>
      </c>
      <c r="CD208" s="31"/>
      <c r="CE208" s="31"/>
      <c r="CF208" s="31"/>
      <c r="CG208" s="32">
        <f t="shared" si="114"/>
        <v>0</v>
      </c>
      <c r="CH208" s="32">
        <f t="shared" si="108"/>
        <v>0</v>
      </c>
      <c r="CI208" s="32">
        <f t="shared" si="115"/>
        <v>0</v>
      </c>
      <c r="CJ208" s="32"/>
      <c r="CK208" s="32"/>
      <c r="CL208" s="32"/>
    </row>
    <row r="209" spans="1:90" ht="16.149999999999999" customHeight="1" x14ac:dyDescent="0.2">
      <c r="A209" s="860"/>
      <c r="B209" s="911" t="s">
        <v>207</v>
      </c>
      <c r="C209" s="911"/>
      <c r="D209" s="386">
        <f t="shared" ref="D209:D226" si="116">SUM(E209+F209)</f>
        <v>0</v>
      </c>
      <c r="E209" s="491">
        <f t="shared" si="110"/>
        <v>0</v>
      </c>
      <c r="F209" s="492">
        <f t="shared" si="111"/>
        <v>0</v>
      </c>
      <c r="G209" s="493"/>
      <c r="H209" s="472"/>
      <c r="I209" s="471"/>
      <c r="J209" s="472"/>
      <c r="K209" s="471"/>
      <c r="L209" s="472"/>
      <c r="M209" s="457"/>
      <c r="N209" s="456"/>
      <c r="O209" s="457"/>
      <c r="P209" s="456"/>
      <c r="Q209" s="457"/>
      <c r="R209" s="456"/>
      <c r="S209" s="457"/>
      <c r="T209" s="456"/>
      <c r="U209" s="457"/>
      <c r="V209" s="458"/>
      <c r="W209" s="459"/>
      <c r="X209" s="460"/>
      <c r="Y209" s="460"/>
      <c r="Z209" s="460"/>
      <c r="AA209" s="225" t="str">
        <f t="shared" si="103"/>
        <v/>
      </c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8"/>
      <c r="BV209" s="3"/>
      <c r="BW209" s="3"/>
      <c r="CA209" s="31" t="str">
        <f t="shared" si="112"/>
        <v/>
      </c>
      <c r="CB209" s="31" t="str">
        <f t="shared" si="105"/>
        <v/>
      </c>
      <c r="CC209" s="31" t="str">
        <f t="shared" si="113"/>
        <v/>
      </c>
      <c r="CD209" s="31"/>
      <c r="CE209" s="31"/>
      <c r="CF209" s="31"/>
      <c r="CG209" s="32">
        <f t="shared" si="114"/>
        <v>0</v>
      </c>
      <c r="CH209" s="32">
        <f t="shared" si="108"/>
        <v>0</v>
      </c>
      <c r="CI209" s="32">
        <f t="shared" si="115"/>
        <v>0</v>
      </c>
      <c r="CJ209" s="32"/>
      <c r="CK209" s="32"/>
      <c r="CL209" s="32"/>
    </row>
    <row r="210" spans="1:90" ht="16.149999999999999" customHeight="1" x14ac:dyDescent="0.2">
      <c r="A210" s="861"/>
      <c r="B210" s="912" t="s">
        <v>208</v>
      </c>
      <c r="C210" s="912"/>
      <c r="D210" s="461">
        <f t="shared" si="116"/>
        <v>0</v>
      </c>
      <c r="E210" s="494">
        <f t="shared" si="110"/>
        <v>0</v>
      </c>
      <c r="F210" s="495">
        <f t="shared" si="111"/>
        <v>0</v>
      </c>
      <c r="G210" s="496"/>
      <c r="H210" s="477"/>
      <c r="I210" s="476"/>
      <c r="J210" s="477"/>
      <c r="K210" s="476"/>
      <c r="L210" s="477"/>
      <c r="M210" s="440"/>
      <c r="N210" s="439"/>
      <c r="O210" s="440"/>
      <c r="P210" s="439"/>
      <c r="Q210" s="440"/>
      <c r="R210" s="439"/>
      <c r="S210" s="440"/>
      <c r="T210" s="439"/>
      <c r="U210" s="440"/>
      <c r="V210" s="441"/>
      <c r="W210" s="442"/>
      <c r="X210" s="443"/>
      <c r="Y210" s="443"/>
      <c r="Z210" s="443"/>
      <c r="AA210" s="225" t="str">
        <f t="shared" si="103"/>
        <v/>
      </c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8"/>
      <c r="BV210" s="3"/>
      <c r="BW210" s="3"/>
      <c r="CA210" s="31" t="str">
        <f t="shared" si="112"/>
        <v/>
      </c>
      <c r="CB210" s="31" t="str">
        <f t="shared" si="105"/>
        <v/>
      </c>
      <c r="CC210" s="31" t="str">
        <f t="shared" si="113"/>
        <v/>
      </c>
      <c r="CD210" s="31"/>
      <c r="CE210" s="31"/>
      <c r="CF210" s="31"/>
      <c r="CG210" s="32">
        <f t="shared" si="114"/>
        <v>0</v>
      </c>
      <c r="CH210" s="32">
        <f t="shared" si="108"/>
        <v>0</v>
      </c>
      <c r="CI210" s="32">
        <f t="shared" si="115"/>
        <v>0</v>
      </c>
      <c r="CJ210" s="32"/>
      <c r="CK210" s="32"/>
      <c r="CL210" s="32"/>
    </row>
    <row r="211" spans="1:90" ht="16.149999999999999" customHeight="1" x14ac:dyDescent="0.2">
      <c r="A211" s="859" t="s">
        <v>214</v>
      </c>
      <c r="B211" s="913" t="s">
        <v>205</v>
      </c>
      <c r="C211" s="913"/>
      <c r="D211" s="383">
        <f t="shared" si="116"/>
        <v>14</v>
      </c>
      <c r="E211" s="497">
        <f t="shared" si="110"/>
        <v>3</v>
      </c>
      <c r="F211" s="498">
        <f t="shared" si="111"/>
        <v>11</v>
      </c>
      <c r="G211" s="499"/>
      <c r="H211" s="500"/>
      <c r="I211" s="501"/>
      <c r="J211" s="500"/>
      <c r="K211" s="501"/>
      <c r="L211" s="500"/>
      <c r="M211" s="449"/>
      <c r="N211" s="448"/>
      <c r="O211" s="449"/>
      <c r="P211" s="448"/>
      <c r="Q211" s="449"/>
      <c r="R211" s="448"/>
      <c r="S211" s="449">
        <v>1</v>
      </c>
      <c r="T211" s="448">
        <v>5</v>
      </c>
      <c r="U211" s="449">
        <v>2</v>
      </c>
      <c r="V211" s="450">
        <v>6</v>
      </c>
      <c r="W211" s="451">
        <v>1</v>
      </c>
      <c r="X211" s="452">
        <v>1</v>
      </c>
      <c r="Y211" s="452"/>
      <c r="Z211" s="452"/>
      <c r="AA211" s="225" t="str">
        <f t="shared" si="103"/>
        <v/>
      </c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8"/>
      <c r="BV211" s="3"/>
      <c r="BW211" s="3"/>
      <c r="CA211" s="31" t="str">
        <f t="shared" si="112"/>
        <v/>
      </c>
      <c r="CB211" s="31" t="str">
        <f t="shared" si="105"/>
        <v/>
      </c>
      <c r="CC211" s="31" t="str">
        <f t="shared" si="113"/>
        <v/>
      </c>
      <c r="CD211" s="31"/>
      <c r="CE211" s="31"/>
      <c r="CF211" s="31"/>
      <c r="CG211" s="32">
        <f t="shared" si="114"/>
        <v>0</v>
      </c>
      <c r="CH211" s="32">
        <f t="shared" si="108"/>
        <v>0</v>
      </c>
      <c r="CI211" s="32">
        <f t="shared" si="115"/>
        <v>0</v>
      </c>
      <c r="CJ211" s="32"/>
      <c r="CK211" s="32"/>
      <c r="CL211" s="32"/>
    </row>
    <row r="212" spans="1:90" ht="16.149999999999999" customHeight="1" x14ac:dyDescent="0.2">
      <c r="A212" s="860"/>
      <c r="B212" s="911" t="s">
        <v>206</v>
      </c>
      <c r="C212" s="911"/>
      <c r="D212" s="386">
        <f t="shared" si="116"/>
        <v>65</v>
      </c>
      <c r="E212" s="491">
        <f t="shared" si="110"/>
        <v>26</v>
      </c>
      <c r="F212" s="492">
        <f t="shared" si="111"/>
        <v>39</v>
      </c>
      <c r="G212" s="493"/>
      <c r="H212" s="472"/>
      <c r="I212" s="471"/>
      <c r="J212" s="472"/>
      <c r="K212" s="471"/>
      <c r="L212" s="472"/>
      <c r="M212" s="457"/>
      <c r="N212" s="456"/>
      <c r="O212" s="457"/>
      <c r="P212" s="456"/>
      <c r="Q212" s="457"/>
      <c r="R212" s="456"/>
      <c r="S212" s="457">
        <v>3</v>
      </c>
      <c r="T212" s="456">
        <v>19</v>
      </c>
      <c r="U212" s="457">
        <v>23</v>
      </c>
      <c r="V212" s="458">
        <v>20</v>
      </c>
      <c r="W212" s="459">
        <v>3</v>
      </c>
      <c r="X212" s="460"/>
      <c r="Y212" s="460"/>
      <c r="Z212" s="460"/>
      <c r="AA212" s="225" t="str">
        <f t="shared" si="103"/>
        <v/>
      </c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8"/>
      <c r="BV212" s="3"/>
      <c r="BW212" s="3"/>
      <c r="CA212" s="31" t="str">
        <f t="shared" si="112"/>
        <v/>
      </c>
      <c r="CB212" s="31" t="str">
        <f t="shared" si="105"/>
        <v/>
      </c>
      <c r="CC212" s="31" t="str">
        <f t="shared" si="113"/>
        <v/>
      </c>
      <c r="CD212" s="31"/>
      <c r="CE212" s="31"/>
      <c r="CF212" s="31"/>
      <c r="CG212" s="32">
        <f t="shared" si="114"/>
        <v>0</v>
      </c>
      <c r="CH212" s="32">
        <f t="shared" si="108"/>
        <v>0</v>
      </c>
      <c r="CI212" s="32">
        <f t="shared" si="115"/>
        <v>0</v>
      </c>
      <c r="CJ212" s="32"/>
      <c r="CK212" s="32"/>
      <c r="CL212" s="32"/>
    </row>
    <row r="213" spans="1:90" ht="16.149999999999999" customHeight="1" x14ac:dyDescent="0.2">
      <c r="A213" s="860"/>
      <c r="B213" s="911" t="s">
        <v>207</v>
      </c>
      <c r="C213" s="911"/>
      <c r="D213" s="386">
        <f t="shared" si="116"/>
        <v>17</v>
      </c>
      <c r="E213" s="491">
        <f t="shared" si="110"/>
        <v>4</v>
      </c>
      <c r="F213" s="492">
        <f t="shared" si="111"/>
        <v>13</v>
      </c>
      <c r="G213" s="493"/>
      <c r="H213" s="472"/>
      <c r="I213" s="471"/>
      <c r="J213" s="472"/>
      <c r="K213" s="471"/>
      <c r="L213" s="472"/>
      <c r="M213" s="457"/>
      <c r="N213" s="456"/>
      <c r="O213" s="457"/>
      <c r="P213" s="456"/>
      <c r="Q213" s="457"/>
      <c r="R213" s="456"/>
      <c r="S213" s="457">
        <v>2</v>
      </c>
      <c r="T213" s="456">
        <v>7</v>
      </c>
      <c r="U213" s="457">
        <v>2</v>
      </c>
      <c r="V213" s="458">
        <v>6</v>
      </c>
      <c r="W213" s="459">
        <v>2</v>
      </c>
      <c r="X213" s="460">
        <v>1</v>
      </c>
      <c r="Y213" s="460"/>
      <c r="Z213" s="460"/>
      <c r="AA213" s="225" t="str">
        <f t="shared" si="103"/>
        <v/>
      </c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8"/>
      <c r="BV213" s="3"/>
      <c r="BW213" s="3"/>
      <c r="CA213" s="31" t="str">
        <f t="shared" si="112"/>
        <v/>
      </c>
      <c r="CB213" s="31" t="str">
        <f t="shared" si="105"/>
        <v/>
      </c>
      <c r="CC213" s="31" t="str">
        <f t="shared" si="113"/>
        <v/>
      </c>
      <c r="CD213" s="31"/>
      <c r="CE213" s="31"/>
      <c r="CF213" s="31"/>
      <c r="CG213" s="32">
        <f t="shared" si="114"/>
        <v>0</v>
      </c>
      <c r="CH213" s="32">
        <f t="shared" si="108"/>
        <v>0</v>
      </c>
      <c r="CI213" s="32">
        <f t="shared" si="115"/>
        <v>0</v>
      </c>
      <c r="CJ213" s="32"/>
      <c r="CK213" s="32"/>
      <c r="CL213" s="32"/>
    </row>
    <row r="214" spans="1:90" ht="16.149999999999999" customHeight="1" x14ac:dyDescent="0.2">
      <c r="A214" s="861"/>
      <c r="B214" s="912" t="s">
        <v>208</v>
      </c>
      <c r="C214" s="912"/>
      <c r="D214" s="461">
        <f t="shared" si="116"/>
        <v>18</v>
      </c>
      <c r="E214" s="494">
        <f t="shared" si="110"/>
        <v>8</v>
      </c>
      <c r="F214" s="495">
        <f t="shared" si="111"/>
        <v>10</v>
      </c>
      <c r="G214" s="496"/>
      <c r="H214" s="477"/>
      <c r="I214" s="476"/>
      <c r="J214" s="477"/>
      <c r="K214" s="476"/>
      <c r="L214" s="477"/>
      <c r="M214" s="440"/>
      <c r="N214" s="439"/>
      <c r="O214" s="440"/>
      <c r="P214" s="439"/>
      <c r="Q214" s="440"/>
      <c r="R214" s="439"/>
      <c r="S214" s="440"/>
      <c r="T214" s="439">
        <v>5</v>
      </c>
      <c r="U214" s="440">
        <v>8</v>
      </c>
      <c r="V214" s="441">
        <v>5</v>
      </c>
      <c r="W214" s="442">
        <v>3</v>
      </c>
      <c r="X214" s="443"/>
      <c r="Y214" s="443"/>
      <c r="Z214" s="443"/>
      <c r="AA214" s="225" t="str">
        <f t="shared" si="103"/>
        <v/>
      </c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8"/>
      <c r="BV214" s="3"/>
      <c r="BW214" s="3"/>
      <c r="CA214" s="31" t="str">
        <f t="shared" si="112"/>
        <v/>
      </c>
      <c r="CB214" s="31" t="str">
        <f t="shared" si="105"/>
        <v/>
      </c>
      <c r="CC214" s="31" t="str">
        <f t="shared" si="113"/>
        <v/>
      </c>
      <c r="CD214" s="31"/>
      <c r="CE214" s="31"/>
      <c r="CF214" s="31"/>
      <c r="CG214" s="32">
        <f t="shared" si="114"/>
        <v>0</v>
      </c>
      <c r="CH214" s="32">
        <f t="shared" si="108"/>
        <v>0</v>
      </c>
      <c r="CI214" s="32">
        <f t="shared" si="115"/>
        <v>0</v>
      </c>
      <c r="CJ214" s="32"/>
      <c r="CK214" s="32"/>
      <c r="CL214" s="32"/>
    </row>
    <row r="215" spans="1:90" ht="16.149999999999999" customHeight="1" x14ac:dyDescent="0.2">
      <c r="A215" s="859" t="s">
        <v>88</v>
      </c>
      <c r="B215" s="913" t="s">
        <v>205</v>
      </c>
      <c r="C215" s="913"/>
      <c r="D215" s="383">
        <f t="shared" si="116"/>
        <v>0</v>
      </c>
      <c r="E215" s="445">
        <f t="shared" si="110"/>
        <v>0</v>
      </c>
      <c r="F215" s="446">
        <f t="shared" si="111"/>
        <v>0</v>
      </c>
      <c r="G215" s="447"/>
      <c r="H215" s="448"/>
      <c r="I215" s="449"/>
      <c r="J215" s="448"/>
      <c r="K215" s="449"/>
      <c r="L215" s="448"/>
      <c r="M215" s="449"/>
      <c r="N215" s="448"/>
      <c r="O215" s="449"/>
      <c r="P215" s="448"/>
      <c r="Q215" s="449"/>
      <c r="R215" s="448"/>
      <c r="S215" s="449"/>
      <c r="T215" s="448"/>
      <c r="U215" s="449"/>
      <c r="V215" s="450"/>
      <c r="W215" s="451"/>
      <c r="X215" s="452"/>
      <c r="Y215" s="452"/>
      <c r="Z215" s="452"/>
      <c r="AA215" s="225" t="str">
        <f t="shared" si="103"/>
        <v/>
      </c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8"/>
      <c r="BV215" s="3"/>
      <c r="BW215" s="3"/>
      <c r="CA215" s="31" t="str">
        <f t="shared" si="112"/>
        <v/>
      </c>
      <c r="CB215" s="31" t="str">
        <f t="shared" si="105"/>
        <v/>
      </c>
      <c r="CC215" s="31" t="str">
        <f t="shared" si="113"/>
        <v/>
      </c>
      <c r="CD215" s="31"/>
      <c r="CE215" s="31"/>
      <c r="CF215" s="31"/>
      <c r="CG215" s="32">
        <f t="shared" si="114"/>
        <v>0</v>
      </c>
      <c r="CH215" s="32">
        <f t="shared" si="108"/>
        <v>0</v>
      </c>
      <c r="CI215" s="32">
        <f t="shared" si="115"/>
        <v>0</v>
      </c>
      <c r="CJ215" s="32"/>
      <c r="CK215" s="32"/>
      <c r="CL215" s="32"/>
    </row>
    <row r="216" spans="1:90" ht="16.149999999999999" customHeight="1" x14ac:dyDescent="0.2">
      <c r="A216" s="860"/>
      <c r="B216" s="911" t="s">
        <v>206</v>
      </c>
      <c r="C216" s="911"/>
      <c r="D216" s="386">
        <f t="shared" si="116"/>
        <v>0</v>
      </c>
      <c r="E216" s="453">
        <f t="shared" si="110"/>
        <v>0</v>
      </c>
      <c r="F216" s="454">
        <f t="shared" si="111"/>
        <v>0</v>
      </c>
      <c r="G216" s="455"/>
      <c r="H216" s="456"/>
      <c r="I216" s="457"/>
      <c r="J216" s="456"/>
      <c r="K216" s="457"/>
      <c r="L216" s="456"/>
      <c r="M216" s="457"/>
      <c r="N216" s="456"/>
      <c r="O216" s="457"/>
      <c r="P216" s="456"/>
      <c r="Q216" s="457"/>
      <c r="R216" s="456"/>
      <c r="S216" s="457"/>
      <c r="T216" s="456"/>
      <c r="U216" s="457"/>
      <c r="V216" s="458"/>
      <c r="W216" s="459"/>
      <c r="X216" s="460"/>
      <c r="Y216" s="460"/>
      <c r="Z216" s="460"/>
      <c r="AA216" s="225" t="str">
        <f t="shared" si="103"/>
        <v/>
      </c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8"/>
      <c r="BV216" s="3"/>
      <c r="BW216" s="3"/>
      <c r="CA216" s="31" t="str">
        <f t="shared" si="112"/>
        <v/>
      </c>
      <c r="CB216" s="31" t="str">
        <f t="shared" si="105"/>
        <v/>
      </c>
      <c r="CC216" s="31" t="str">
        <f t="shared" si="113"/>
        <v/>
      </c>
      <c r="CD216" s="31"/>
      <c r="CE216" s="31"/>
      <c r="CF216" s="31"/>
      <c r="CG216" s="32">
        <f t="shared" si="114"/>
        <v>0</v>
      </c>
      <c r="CH216" s="32">
        <f t="shared" si="108"/>
        <v>0</v>
      </c>
      <c r="CI216" s="32">
        <f t="shared" si="115"/>
        <v>0</v>
      </c>
      <c r="CJ216" s="32"/>
      <c r="CK216" s="32"/>
      <c r="CL216" s="32"/>
    </row>
    <row r="217" spans="1:90" ht="16.149999999999999" customHeight="1" x14ac:dyDescent="0.2">
      <c r="A217" s="860"/>
      <c r="B217" s="911" t="s">
        <v>207</v>
      </c>
      <c r="C217" s="911"/>
      <c r="D217" s="386">
        <f t="shared" si="116"/>
        <v>0</v>
      </c>
      <c r="E217" s="453">
        <f t="shared" si="110"/>
        <v>0</v>
      </c>
      <c r="F217" s="454">
        <f t="shared" si="111"/>
        <v>0</v>
      </c>
      <c r="G217" s="455"/>
      <c r="H217" s="456"/>
      <c r="I217" s="457"/>
      <c r="J217" s="456"/>
      <c r="K217" s="457"/>
      <c r="L217" s="456"/>
      <c r="M217" s="457"/>
      <c r="N217" s="456"/>
      <c r="O217" s="457"/>
      <c r="P217" s="456"/>
      <c r="Q217" s="457"/>
      <c r="R217" s="456"/>
      <c r="S217" s="457"/>
      <c r="T217" s="456"/>
      <c r="U217" s="457"/>
      <c r="V217" s="458"/>
      <c r="W217" s="459"/>
      <c r="X217" s="460"/>
      <c r="Y217" s="460"/>
      <c r="Z217" s="460"/>
      <c r="AA217" s="225" t="str">
        <f t="shared" si="103"/>
        <v/>
      </c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8"/>
      <c r="BV217" s="3"/>
      <c r="BW217" s="3"/>
      <c r="CA217" s="31" t="str">
        <f t="shared" si="112"/>
        <v/>
      </c>
      <c r="CB217" s="31" t="str">
        <f t="shared" si="105"/>
        <v/>
      </c>
      <c r="CC217" s="31" t="str">
        <f t="shared" si="113"/>
        <v/>
      </c>
      <c r="CD217" s="31"/>
      <c r="CE217" s="31"/>
      <c r="CF217" s="31"/>
      <c r="CG217" s="32">
        <f t="shared" si="114"/>
        <v>0</v>
      </c>
      <c r="CH217" s="32">
        <f t="shared" si="108"/>
        <v>0</v>
      </c>
      <c r="CI217" s="32">
        <f t="shared" si="115"/>
        <v>0</v>
      </c>
      <c r="CJ217" s="32"/>
      <c r="CK217" s="32"/>
      <c r="CL217" s="32"/>
    </row>
    <row r="218" spans="1:90" ht="16.149999999999999" customHeight="1" x14ac:dyDescent="0.2">
      <c r="A218" s="861"/>
      <c r="B218" s="912" t="s">
        <v>208</v>
      </c>
      <c r="C218" s="912"/>
      <c r="D218" s="461">
        <f t="shared" si="116"/>
        <v>0</v>
      </c>
      <c r="E218" s="462">
        <f t="shared" si="110"/>
        <v>0</v>
      </c>
      <c r="F218" s="463">
        <f t="shared" si="111"/>
        <v>0</v>
      </c>
      <c r="G218" s="438"/>
      <c r="H218" s="439"/>
      <c r="I218" s="440"/>
      <c r="J218" s="439"/>
      <c r="K218" s="440"/>
      <c r="L218" s="439"/>
      <c r="M218" s="440"/>
      <c r="N218" s="439"/>
      <c r="O218" s="440"/>
      <c r="P218" s="439"/>
      <c r="Q218" s="440"/>
      <c r="R218" s="439"/>
      <c r="S218" s="440"/>
      <c r="T218" s="439"/>
      <c r="U218" s="440"/>
      <c r="V218" s="441"/>
      <c r="W218" s="442"/>
      <c r="X218" s="443"/>
      <c r="Y218" s="443"/>
      <c r="Z218" s="443"/>
      <c r="AA218" s="225" t="str">
        <f t="shared" si="103"/>
        <v/>
      </c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8"/>
      <c r="BV218" s="3"/>
      <c r="BW218" s="3"/>
      <c r="CA218" s="31" t="str">
        <f t="shared" si="112"/>
        <v/>
      </c>
      <c r="CB218" s="31" t="str">
        <f t="shared" si="105"/>
        <v/>
      </c>
      <c r="CC218" s="31" t="str">
        <f t="shared" si="113"/>
        <v/>
      </c>
      <c r="CD218" s="31"/>
      <c r="CE218" s="31"/>
      <c r="CF218" s="31"/>
      <c r="CG218" s="32">
        <f t="shared" si="114"/>
        <v>0</v>
      </c>
      <c r="CH218" s="32">
        <f t="shared" si="108"/>
        <v>0</v>
      </c>
      <c r="CI218" s="32">
        <f t="shared" si="115"/>
        <v>0</v>
      </c>
      <c r="CJ218" s="32"/>
      <c r="CK218" s="32"/>
      <c r="CL218" s="32"/>
    </row>
    <row r="219" spans="1:90" ht="16.149999999999999" customHeight="1" x14ac:dyDescent="0.2">
      <c r="A219" s="859" t="s">
        <v>87</v>
      </c>
      <c r="B219" s="913" t="s">
        <v>205</v>
      </c>
      <c r="C219" s="913"/>
      <c r="D219" s="383">
        <f t="shared" si="116"/>
        <v>0</v>
      </c>
      <c r="E219" s="445">
        <f t="shared" si="110"/>
        <v>0</v>
      </c>
      <c r="F219" s="446">
        <f t="shared" si="111"/>
        <v>0</v>
      </c>
      <c r="G219" s="447"/>
      <c r="H219" s="448"/>
      <c r="I219" s="449"/>
      <c r="J219" s="448"/>
      <c r="K219" s="449"/>
      <c r="L219" s="448"/>
      <c r="M219" s="449"/>
      <c r="N219" s="448"/>
      <c r="O219" s="449"/>
      <c r="P219" s="448"/>
      <c r="Q219" s="449"/>
      <c r="R219" s="448"/>
      <c r="S219" s="449"/>
      <c r="T219" s="448"/>
      <c r="U219" s="449"/>
      <c r="V219" s="450"/>
      <c r="W219" s="451"/>
      <c r="X219" s="452"/>
      <c r="Y219" s="452"/>
      <c r="Z219" s="452"/>
      <c r="AA219" s="225" t="str">
        <f t="shared" si="103"/>
        <v/>
      </c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8"/>
      <c r="BV219" s="3"/>
      <c r="BW219" s="3"/>
      <c r="CA219" s="31" t="str">
        <f t="shared" si="112"/>
        <v/>
      </c>
      <c r="CB219" s="31" t="str">
        <f t="shared" si="105"/>
        <v/>
      </c>
      <c r="CC219" s="31" t="str">
        <f t="shared" si="113"/>
        <v/>
      </c>
      <c r="CD219" s="31"/>
      <c r="CE219" s="31"/>
      <c r="CF219" s="31"/>
      <c r="CG219" s="32">
        <f t="shared" si="114"/>
        <v>0</v>
      </c>
      <c r="CH219" s="32">
        <f t="shared" si="108"/>
        <v>0</v>
      </c>
      <c r="CI219" s="32">
        <f t="shared" si="115"/>
        <v>0</v>
      </c>
      <c r="CJ219" s="32"/>
      <c r="CK219" s="32"/>
      <c r="CL219" s="32"/>
    </row>
    <row r="220" spans="1:90" ht="16.149999999999999" customHeight="1" x14ac:dyDescent="0.2">
      <c r="A220" s="860"/>
      <c r="B220" s="911" t="s">
        <v>206</v>
      </c>
      <c r="C220" s="911"/>
      <c r="D220" s="386">
        <f t="shared" si="116"/>
        <v>0</v>
      </c>
      <c r="E220" s="453">
        <f t="shared" si="110"/>
        <v>0</v>
      </c>
      <c r="F220" s="454">
        <f t="shared" si="111"/>
        <v>0</v>
      </c>
      <c r="G220" s="455"/>
      <c r="H220" s="456"/>
      <c r="I220" s="457"/>
      <c r="J220" s="456"/>
      <c r="K220" s="457"/>
      <c r="L220" s="456"/>
      <c r="M220" s="457"/>
      <c r="N220" s="456"/>
      <c r="O220" s="457"/>
      <c r="P220" s="456"/>
      <c r="Q220" s="457"/>
      <c r="R220" s="456"/>
      <c r="S220" s="457"/>
      <c r="T220" s="456"/>
      <c r="U220" s="457"/>
      <c r="V220" s="458"/>
      <c r="W220" s="459"/>
      <c r="X220" s="460"/>
      <c r="Y220" s="460"/>
      <c r="Z220" s="460"/>
      <c r="AA220" s="225" t="str">
        <f t="shared" si="103"/>
        <v/>
      </c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8"/>
      <c r="BV220" s="3"/>
      <c r="BW220" s="3"/>
      <c r="CA220" s="31" t="str">
        <f t="shared" si="112"/>
        <v/>
      </c>
      <c r="CB220" s="31" t="str">
        <f t="shared" si="105"/>
        <v/>
      </c>
      <c r="CC220" s="31" t="str">
        <f t="shared" si="113"/>
        <v/>
      </c>
      <c r="CD220" s="31"/>
      <c r="CE220" s="31"/>
      <c r="CF220" s="31"/>
      <c r="CG220" s="32">
        <f t="shared" si="114"/>
        <v>0</v>
      </c>
      <c r="CH220" s="32">
        <f t="shared" si="108"/>
        <v>0</v>
      </c>
      <c r="CI220" s="32">
        <f t="shared" si="115"/>
        <v>0</v>
      </c>
      <c r="CJ220" s="32"/>
      <c r="CK220" s="32"/>
      <c r="CL220" s="32"/>
    </row>
    <row r="221" spans="1:90" ht="16.149999999999999" customHeight="1" x14ac:dyDescent="0.2">
      <c r="A221" s="860"/>
      <c r="B221" s="911" t="s">
        <v>207</v>
      </c>
      <c r="C221" s="911"/>
      <c r="D221" s="386">
        <f t="shared" si="116"/>
        <v>0</v>
      </c>
      <c r="E221" s="453">
        <f t="shared" si="110"/>
        <v>0</v>
      </c>
      <c r="F221" s="454">
        <f t="shared" si="111"/>
        <v>0</v>
      </c>
      <c r="G221" s="455"/>
      <c r="H221" s="456"/>
      <c r="I221" s="457"/>
      <c r="J221" s="456"/>
      <c r="K221" s="457"/>
      <c r="L221" s="456"/>
      <c r="M221" s="457"/>
      <c r="N221" s="456"/>
      <c r="O221" s="457"/>
      <c r="P221" s="456"/>
      <c r="Q221" s="457"/>
      <c r="R221" s="456"/>
      <c r="S221" s="457"/>
      <c r="T221" s="456"/>
      <c r="U221" s="457"/>
      <c r="V221" s="458"/>
      <c r="W221" s="459"/>
      <c r="X221" s="460"/>
      <c r="Y221" s="460"/>
      <c r="Z221" s="460"/>
      <c r="AA221" s="225" t="str">
        <f t="shared" si="103"/>
        <v/>
      </c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8"/>
      <c r="BV221" s="3"/>
      <c r="BW221" s="3"/>
      <c r="CA221" s="31" t="str">
        <f t="shared" si="112"/>
        <v/>
      </c>
      <c r="CB221" s="31" t="str">
        <f t="shared" si="105"/>
        <v/>
      </c>
      <c r="CC221" s="31" t="str">
        <f t="shared" si="113"/>
        <v/>
      </c>
      <c r="CD221" s="31"/>
      <c r="CE221" s="31"/>
      <c r="CF221" s="31"/>
      <c r="CG221" s="32">
        <f t="shared" si="114"/>
        <v>0</v>
      </c>
      <c r="CH221" s="32">
        <f t="shared" si="108"/>
        <v>0</v>
      </c>
      <c r="CI221" s="32">
        <f t="shared" si="115"/>
        <v>0</v>
      </c>
      <c r="CJ221" s="32"/>
      <c r="CK221" s="32"/>
      <c r="CL221" s="32"/>
    </row>
    <row r="222" spans="1:90" ht="16.149999999999999" customHeight="1" x14ac:dyDescent="0.2">
      <c r="A222" s="861"/>
      <c r="B222" s="912" t="s">
        <v>208</v>
      </c>
      <c r="C222" s="912"/>
      <c r="D222" s="461">
        <f t="shared" si="116"/>
        <v>0</v>
      </c>
      <c r="E222" s="462">
        <f t="shared" si="110"/>
        <v>0</v>
      </c>
      <c r="F222" s="463">
        <f t="shared" si="111"/>
        <v>0</v>
      </c>
      <c r="G222" s="438"/>
      <c r="H222" s="439"/>
      <c r="I222" s="440"/>
      <c r="J222" s="439"/>
      <c r="K222" s="440"/>
      <c r="L222" s="439"/>
      <c r="M222" s="440"/>
      <c r="N222" s="439"/>
      <c r="O222" s="440"/>
      <c r="P222" s="439"/>
      <c r="Q222" s="440"/>
      <c r="R222" s="439"/>
      <c r="S222" s="440"/>
      <c r="T222" s="439"/>
      <c r="U222" s="440"/>
      <c r="V222" s="441"/>
      <c r="W222" s="442"/>
      <c r="X222" s="443"/>
      <c r="Y222" s="443"/>
      <c r="Z222" s="443"/>
      <c r="AA222" s="225" t="str">
        <f t="shared" si="103"/>
        <v/>
      </c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8"/>
      <c r="BV222" s="3"/>
      <c r="BW222" s="3"/>
      <c r="CA222" s="31" t="str">
        <f t="shared" si="112"/>
        <v/>
      </c>
      <c r="CB222" s="31" t="str">
        <f t="shared" si="105"/>
        <v/>
      </c>
      <c r="CC222" s="31" t="str">
        <f t="shared" si="113"/>
        <v/>
      </c>
      <c r="CD222" s="31"/>
      <c r="CE222" s="31"/>
      <c r="CF222" s="31"/>
      <c r="CG222" s="32">
        <f t="shared" si="114"/>
        <v>0</v>
      </c>
      <c r="CH222" s="32">
        <f t="shared" si="108"/>
        <v>0</v>
      </c>
      <c r="CI222" s="32">
        <f t="shared" si="115"/>
        <v>0</v>
      </c>
      <c r="CJ222" s="32"/>
      <c r="CK222" s="32"/>
      <c r="CL222" s="32"/>
    </row>
    <row r="223" spans="1:90" ht="16.149999999999999" customHeight="1" x14ac:dyDescent="0.2">
      <c r="A223" s="903" t="s">
        <v>89</v>
      </c>
      <c r="B223" s="905" t="s">
        <v>205</v>
      </c>
      <c r="C223" s="906"/>
      <c r="D223" s="502">
        <f t="shared" si="116"/>
        <v>0</v>
      </c>
      <c r="E223" s="503">
        <f t="shared" si="110"/>
        <v>0</v>
      </c>
      <c r="F223" s="504">
        <f t="shared" si="111"/>
        <v>0</v>
      </c>
      <c r="G223" s="505"/>
      <c r="H223" s="506"/>
      <c r="I223" s="507"/>
      <c r="J223" s="506"/>
      <c r="K223" s="507"/>
      <c r="L223" s="506"/>
      <c r="M223" s="507"/>
      <c r="N223" s="506"/>
      <c r="O223" s="507"/>
      <c r="P223" s="506"/>
      <c r="Q223" s="507"/>
      <c r="R223" s="506"/>
      <c r="S223" s="507"/>
      <c r="T223" s="506"/>
      <c r="U223" s="507"/>
      <c r="V223" s="508"/>
      <c r="W223" s="509"/>
      <c r="X223" s="510"/>
      <c r="Y223" s="510"/>
      <c r="Z223" s="452"/>
      <c r="AA223" s="225" t="str">
        <f t="shared" si="103"/>
        <v/>
      </c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8"/>
      <c r="BV223" s="3"/>
      <c r="BW223" s="3"/>
      <c r="CA223" s="31" t="str">
        <f t="shared" si="112"/>
        <v/>
      </c>
      <c r="CB223" s="31" t="str">
        <f t="shared" si="105"/>
        <v/>
      </c>
      <c r="CC223" s="31" t="str">
        <f t="shared" si="113"/>
        <v/>
      </c>
      <c r="CD223" s="31"/>
      <c r="CE223" s="31"/>
      <c r="CF223" s="31"/>
      <c r="CG223" s="32">
        <f t="shared" si="114"/>
        <v>0</v>
      </c>
      <c r="CH223" s="32">
        <f t="shared" si="108"/>
        <v>0</v>
      </c>
      <c r="CI223" s="32">
        <f t="shared" si="115"/>
        <v>0</v>
      </c>
      <c r="CJ223" s="32"/>
      <c r="CK223" s="32"/>
      <c r="CL223" s="32"/>
    </row>
    <row r="224" spans="1:90" ht="16.149999999999999" customHeight="1" x14ac:dyDescent="0.2">
      <c r="A224" s="904"/>
      <c r="B224" s="905" t="s">
        <v>206</v>
      </c>
      <c r="C224" s="906"/>
      <c r="D224" s="511">
        <f t="shared" si="116"/>
        <v>0</v>
      </c>
      <c r="E224" s="503">
        <f t="shared" si="110"/>
        <v>0</v>
      </c>
      <c r="F224" s="512">
        <f t="shared" si="111"/>
        <v>0</v>
      </c>
      <c r="G224" s="513"/>
      <c r="H224" s="514"/>
      <c r="I224" s="515"/>
      <c r="J224" s="514"/>
      <c r="K224" s="515"/>
      <c r="L224" s="514"/>
      <c r="M224" s="515"/>
      <c r="N224" s="514"/>
      <c r="O224" s="515"/>
      <c r="P224" s="514"/>
      <c r="Q224" s="515"/>
      <c r="R224" s="514"/>
      <c r="S224" s="515"/>
      <c r="T224" s="514"/>
      <c r="U224" s="515"/>
      <c r="V224" s="508"/>
      <c r="W224" s="516"/>
      <c r="X224" s="510"/>
      <c r="Y224" s="510"/>
      <c r="Z224" s="460"/>
      <c r="AA224" s="225" t="str">
        <f t="shared" si="103"/>
        <v/>
      </c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8"/>
      <c r="BV224" s="3"/>
      <c r="BW224" s="3"/>
      <c r="CA224" s="31" t="str">
        <f t="shared" si="112"/>
        <v/>
      </c>
      <c r="CB224" s="31" t="str">
        <f t="shared" si="105"/>
        <v/>
      </c>
      <c r="CC224" s="31" t="str">
        <f t="shared" si="113"/>
        <v/>
      </c>
      <c r="CD224" s="31"/>
      <c r="CE224" s="31"/>
      <c r="CF224" s="31"/>
      <c r="CG224" s="32">
        <f t="shared" si="114"/>
        <v>0</v>
      </c>
      <c r="CH224" s="32">
        <f t="shared" si="108"/>
        <v>0</v>
      </c>
      <c r="CI224" s="32">
        <f t="shared" si="115"/>
        <v>0</v>
      </c>
      <c r="CJ224" s="32"/>
      <c r="CK224" s="32"/>
      <c r="CL224" s="32"/>
    </row>
    <row r="225" spans="1:90" ht="16.149999999999999" customHeight="1" x14ac:dyDescent="0.2">
      <c r="A225" s="904"/>
      <c r="B225" s="905" t="s">
        <v>207</v>
      </c>
      <c r="C225" s="906"/>
      <c r="D225" s="511">
        <f t="shared" si="116"/>
        <v>0</v>
      </c>
      <c r="E225" s="503">
        <f t="shared" si="110"/>
        <v>0</v>
      </c>
      <c r="F225" s="512">
        <f t="shared" si="111"/>
        <v>0</v>
      </c>
      <c r="G225" s="513"/>
      <c r="H225" s="514"/>
      <c r="I225" s="515"/>
      <c r="J225" s="514"/>
      <c r="K225" s="515"/>
      <c r="L225" s="514"/>
      <c r="M225" s="515"/>
      <c r="N225" s="514"/>
      <c r="O225" s="515"/>
      <c r="P225" s="514"/>
      <c r="Q225" s="515"/>
      <c r="R225" s="514"/>
      <c r="S225" s="515"/>
      <c r="T225" s="514"/>
      <c r="U225" s="515"/>
      <c r="V225" s="508"/>
      <c r="W225" s="516"/>
      <c r="X225" s="510"/>
      <c r="Y225" s="510"/>
      <c r="Z225" s="460"/>
      <c r="AA225" s="225" t="str">
        <f t="shared" si="103"/>
        <v/>
      </c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8"/>
      <c r="BV225" s="3"/>
      <c r="BW225" s="3"/>
      <c r="CA225" s="31" t="str">
        <f>IF(CG225=1,"* El número de pacientes de 60 años NO DEBE Ser mayor a lo registrado en el grupo Etario 20-64 años. ","")</f>
        <v/>
      </c>
      <c r="CB225" s="31" t="str">
        <f>IF(CH225=1,"* La consulta pertinente NO DEBE ser mayor al Total registrado. ","")</f>
        <v/>
      </c>
      <c r="CC225" s="31" t="str">
        <f>IF(AND(D225&lt;&gt;0,W225=""),"* Recuerde que las Embarazadas deben ser incluídas en el ingreso por rango Etario (Digite CEROS si no tiene). ",IF(F225&lt;W225,"* Las Embarazadas NO DEBEN ser mayor al total de Mujeres. ",""))</f>
        <v/>
      </c>
      <c r="CD225" s="31"/>
      <c r="CE225" s="31"/>
      <c r="CF225" s="31"/>
      <c r="CG225" s="32">
        <f>IF((S225+T225)&lt;X225,1,0)</f>
        <v>0</v>
      </c>
      <c r="CH225" s="32">
        <f>IF(D225&lt;Y225,1,0)</f>
        <v>0</v>
      </c>
      <c r="CI225" s="32">
        <f>IF(AND(D225&lt;&gt;0,W225=""),1,IF(F225&lt;W225,1,0))</f>
        <v>0</v>
      </c>
      <c r="CJ225" s="32"/>
      <c r="CK225" s="32"/>
      <c r="CL225" s="32"/>
    </row>
    <row r="226" spans="1:90" ht="16.149999999999999" customHeight="1" thickBot="1" x14ac:dyDescent="0.25">
      <c r="A226" s="904"/>
      <c r="B226" s="905" t="s">
        <v>208</v>
      </c>
      <c r="C226" s="906"/>
      <c r="D226" s="517">
        <f t="shared" si="116"/>
        <v>0</v>
      </c>
      <c r="E226" s="518">
        <f t="shared" si="110"/>
        <v>0</v>
      </c>
      <c r="F226" s="519">
        <f t="shared" si="111"/>
        <v>0</v>
      </c>
      <c r="G226" s="520"/>
      <c r="H226" s="521"/>
      <c r="I226" s="522"/>
      <c r="J226" s="521"/>
      <c r="K226" s="522"/>
      <c r="L226" s="521"/>
      <c r="M226" s="522"/>
      <c r="N226" s="521"/>
      <c r="O226" s="522"/>
      <c r="P226" s="521"/>
      <c r="Q226" s="522"/>
      <c r="R226" s="521"/>
      <c r="S226" s="522"/>
      <c r="T226" s="521"/>
      <c r="U226" s="520"/>
      <c r="V226" s="523"/>
      <c r="W226" s="524"/>
      <c r="X226" s="525"/>
      <c r="Y226" s="525"/>
      <c r="Z226" s="526"/>
      <c r="AA226" s="225" t="str">
        <f t="shared" si="103"/>
        <v/>
      </c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8"/>
      <c r="BV226" s="3"/>
      <c r="BW226" s="3"/>
      <c r="CA226" s="31" t="str">
        <f t="shared" ref="CA226" si="117">IF(CG226=1,"* El número de pacientes de 60 años NO DEBE Ser mayor a lo registrado en el grupo Etario 20-64 años. ","")</f>
        <v/>
      </c>
      <c r="CB226" s="31" t="str">
        <f t="shared" ref="CB226" si="118">IF(CH226=1,"* La consulta pertinente NO DEBE ser mayor al Total registrado. ","")</f>
        <v/>
      </c>
      <c r="CC226" s="31" t="str">
        <f t="shared" ref="CC226" si="119">IF(AND(D226&lt;&gt;0,W226=""),"* Recuerde que las Embarazadas deben ser incluídas en el ingreso por rango Etario (Digite CEROS si no tiene). ",IF(F226&lt;W226,"* Las Embarazadas NO DEBEN ser mayor al total de Mujeres. ",""))</f>
        <v/>
      </c>
      <c r="CD226" s="31"/>
      <c r="CE226" s="31"/>
      <c r="CF226" s="31"/>
      <c r="CG226" s="32">
        <f t="shared" ref="CG226" si="120">IF((S226+T226)&lt;X226,1,0)</f>
        <v>0</v>
      </c>
      <c r="CH226" s="32">
        <f t="shared" ref="CH226" si="121">IF(D226&lt;Y226,1,0)</f>
        <v>0</v>
      </c>
      <c r="CI226" s="32">
        <f t="shared" ref="CI226" si="122">IF(AND(D226&lt;&gt;0,W226=""),1,IF(F226&lt;W226,1,0))</f>
        <v>0</v>
      </c>
      <c r="CJ226" s="32"/>
      <c r="CK226" s="32"/>
      <c r="CL226" s="32"/>
    </row>
    <row r="227" spans="1:90" ht="16.149999999999999" customHeight="1" thickTop="1" x14ac:dyDescent="0.2">
      <c r="A227" s="907" t="s">
        <v>4</v>
      </c>
      <c r="B227" s="910" t="s">
        <v>205</v>
      </c>
      <c r="C227" s="910"/>
      <c r="D227" s="527">
        <f>SUM(E227+F227)</f>
        <v>185</v>
      </c>
      <c r="E227" s="528">
        <f t="shared" si="110"/>
        <v>73</v>
      </c>
      <c r="F227" s="529">
        <f t="shared" si="110"/>
        <v>112</v>
      </c>
      <c r="G227" s="530">
        <f t="shared" ref="G227:L230" si="123">SUM(G179+G183+G187+G191+G195+G199+G203+G215+G219+G223)</f>
        <v>4</v>
      </c>
      <c r="H227" s="529">
        <f t="shared" si="123"/>
        <v>2</v>
      </c>
      <c r="I227" s="530">
        <f t="shared" si="123"/>
        <v>1</v>
      </c>
      <c r="J227" s="529">
        <f t="shared" si="123"/>
        <v>0</v>
      </c>
      <c r="K227" s="530">
        <f t="shared" si="123"/>
        <v>0</v>
      </c>
      <c r="L227" s="529">
        <f t="shared" si="123"/>
        <v>0</v>
      </c>
      <c r="M227" s="530">
        <f>SUM(M179+M183+M187+M191+M195+M199+M203+M207+M211+M215+M219+M223)</f>
        <v>1</v>
      </c>
      <c r="N227" s="529">
        <f t="shared" ref="N227:R227" si="124">SUM(N179+N183+N187+N191+N195+N199+N203+N207+N211+N215+N219+N223)</f>
        <v>2</v>
      </c>
      <c r="O227" s="530">
        <f t="shared" si="124"/>
        <v>9</v>
      </c>
      <c r="P227" s="529">
        <f t="shared" si="124"/>
        <v>9</v>
      </c>
      <c r="Q227" s="530">
        <f t="shared" si="124"/>
        <v>18</v>
      </c>
      <c r="R227" s="529">
        <f t="shared" si="124"/>
        <v>28</v>
      </c>
      <c r="S227" s="530">
        <f t="shared" ref="S227:V230" si="125">SUM(S179+S183+S187+S195+S199+S203+S207+S211+S215+S219+S223)</f>
        <v>36</v>
      </c>
      <c r="T227" s="529">
        <f t="shared" si="125"/>
        <v>59</v>
      </c>
      <c r="U227" s="530">
        <f t="shared" si="125"/>
        <v>4</v>
      </c>
      <c r="V227" s="531">
        <f t="shared" si="125"/>
        <v>12</v>
      </c>
      <c r="W227" s="530">
        <f t="shared" ref="W227:X230" si="126">SUM(W179+W183+W187+W195+W203+W207+W211+W215+W219+W223)</f>
        <v>2</v>
      </c>
      <c r="X227" s="532">
        <f t="shared" si="126"/>
        <v>1</v>
      </c>
      <c r="Y227" s="532">
        <f t="shared" ref="Y227:Z230" si="127">SUM(Y179+Y183+Y187+Y195+Y203+Y207+Y211+Y215+Y219+Y223)</f>
        <v>0</v>
      </c>
      <c r="Z227" s="529">
        <f t="shared" si="127"/>
        <v>0</v>
      </c>
      <c r="AA227" s="273" t="s">
        <v>215</v>
      </c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BV227" s="3"/>
      <c r="BW227" s="3"/>
      <c r="CG227" s="13"/>
      <c r="CH227" s="13"/>
      <c r="CI227" s="13"/>
      <c r="CJ227" s="13"/>
      <c r="CK227" s="13"/>
      <c r="CL227" s="13"/>
    </row>
    <row r="228" spans="1:90" ht="16.149999999999999" customHeight="1" x14ac:dyDescent="0.2">
      <c r="A228" s="908"/>
      <c r="B228" s="911" t="s">
        <v>206</v>
      </c>
      <c r="C228" s="911"/>
      <c r="D228" s="386">
        <f>SUM(E228+F228)</f>
        <v>883</v>
      </c>
      <c r="E228" s="533">
        <f t="shared" ref="E228:F230" si="128">SUM(G228+I228+K228+M228+O228+Q228+S228+U228)</f>
        <v>338</v>
      </c>
      <c r="F228" s="534">
        <f>SUM(H228+J228+L228+N228+P228+R228+T228+V228)</f>
        <v>545</v>
      </c>
      <c r="G228" s="535">
        <f t="shared" si="123"/>
        <v>28</v>
      </c>
      <c r="H228" s="534">
        <f>SUM(H180+H184+H188+H192+H196+H200+H204+H216+H220+H224)</f>
        <v>24</v>
      </c>
      <c r="I228" s="535">
        <f t="shared" si="123"/>
        <v>8</v>
      </c>
      <c r="J228" s="534">
        <f>SUM(J180+J184+J188+J192+J196+J200+J204+J216+J220+J224)</f>
        <v>10</v>
      </c>
      <c r="K228" s="535">
        <f t="shared" si="123"/>
        <v>2</v>
      </c>
      <c r="L228" s="534">
        <f>SUM(L180+L184+L188+L192+L196+L200+L204+L216+L220+L224)</f>
        <v>8</v>
      </c>
      <c r="M228" s="535">
        <f t="shared" ref="M228:R230" si="129">SUM(M180+M184+M188+M192+M196+M200+M204+M208+M212+M216+M220+M224)</f>
        <v>22</v>
      </c>
      <c r="N228" s="534">
        <f t="shared" si="129"/>
        <v>14</v>
      </c>
      <c r="O228" s="535">
        <f t="shared" si="129"/>
        <v>52</v>
      </c>
      <c r="P228" s="534">
        <f t="shared" si="129"/>
        <v>74</v>
      </c>
      <c r="Q228" s="535">
        <f t="shared" si="129"/>
        <v>98</v>
      </c>
      <c r="R228" s="534">
        <f t="shared" si="129"/>
        <v>119</v>
      </c>
      <c r="S228" s="535">
        <f t="shared" si="125"/>
        <v>94</v>
      </c>
      <c r="T228" s="534">
        <f t="shared" si="125"/>
        <v>239</v>
      </c>
      <c r="U228" s="535">
        <f t="shared" si="125"/>
        <v>34</v>
      </c>
      <c r="V228" s="536">
        <f t="shared" si="125"/>
        <v>57</v>
      </c>
      <c r="W228" s="535">
        <f t="shared" si="126"/>
        <v>9</v>
      </c>
      <c r="X228" s="533">
        <f t="shared" si="126"/>
        <v>5</v>
      </c>
      <c r="Y228" s="533">
        <f t="shared" si="127"/>
        <v>0</v>
      </c>
      <c r="Z228" s="534">
        <f t="shared" si="127"/>
        <v>0</v>
      </c>
      <c r="AA228" s="273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BV228" s="3"/>
      <c r="BW228" s="3"/>
      <c r="CG228" s="13"/>
      <c r="CH228" s="13"/>
      <c r="CI228" s="13"/>
      <c r="CJ228" s="13"/>
      <c r="CK228" s="13"/>
      <c r="CL228" s="13"/>
    </row>
    <row r="229" spans="1:90" ht="16.149999999999999" customHeight="1" x14ac:dyDescent="0.2">
      <c r="A229" s="908"/>
      <c r="B229" s="911" t="s">
        <v>207</v>
      </c>
      <c r="C229" s="911"/>
      <c r="D229" s="386">
        <f>SUM(E229+F229)</f>
        <v>183</v>
      </c>
      <c r="E229" s="533">
        <f t="shared" si="128"/>
        <v>70</v>
      </c>
      <c r="F229" s="534">
        <f t="shared" si="128"/>
        <v>113</v>
      </c>
      <c r="G229" s="535">
        <f t="shared" ref="G229:G230" si="130">SUM(G181+G185+G189+G193+G197+G201+G205+G217+G221+G225)</f>
        <v>8</v>
      </c>
      <c r="H229" s="534">
        <f>SUM(H181+H185+H189+H193+H197+H201+H205+H217+H221+H225)</f>
        <v>4</v>
      </c>
      <c r="I229" s="535">
        <f t="shared" si="123"/>
        <v>3</v>
      </c>
      <c r="J229" s="534">
        <f>SUM(J181+J185+J189+J193+J197+J201+J205+J217+J221+J225)</f>
        <v>1</v>
      </c>
      <c r="K229" s="535">
        <f t="shared" si="123"/>
        <v>0</v>
      </c>
      <c r="L229" s="534">
        <f>SUM(L181+L185+L189+L193+L197+L201+L205+L217+L221+L225)</f>
        <v>0</v>
      </c>
      <c r="M229" s="535">
        <f t="shared" si="129"/>
        <v>1</v>
      </c>
      <c r="N229" s="534">
        <f t="shared" si="129"/>
        <v>2</v>
      </c>
      <c r="O229" s="535">
        <f t="shared" si="129"/>
        <v>12</v>
      </c>
      <c r="P229" s="534">
        <f t="shared" si="129"/>
        <v>12</v>
      </c>
      <c r="Q229" s="535">
        <f t="shared" si="129"/>
        <v>11</v>
      </c>
      <c r="R229" s="534">
        <f t="shared" si="129"/>
        <v>23</v>
      </c>
      <c r="S229" s="535">
        <f t="shared" si="125"/>
        <v>31</v>
      </c>
      <c r="T229" s="534">
        <f t="shared" si="125"/>
        <v>58</v>
      </c>
      <c r="U229" s="535">
        <f t="shared" si="125"/>
        <v>4</v>
      </c>
      <c r="V229" s="536">
        <f t="shared" si="125"/>
        <v>13</v>
      </c>
      <c r="W229" s="535">
        <f t="shared" si="126"/>
        <v>3</v>
      </c>
      <c r="X229" s="533">
        <f t="shared" si="126"/>
        <v>2</v>
      </c>
      <c r="Y229" s="533">
        <f t="shared" si="127"/>
        <v>0</v>
      </c>
      <c r="Z229" s="534">
        <f t="shared" si="127"/>
        <v>0</v>
      </c>
      <c r="AA229" s="273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BV229" s="3"/>
      <c r="BW229" s="3"/>
      <c r="CG229" s="13"/>
      <c r="CH229" s="13"/>
      <c r="CI229" s="13"/>
      <c r="CJ229" s="13"/>
      <c r="CK229" s="13"/>
      <c r="CL229" s="13"/>
    </row>
    <row r="230" spans="1:90" ht="16.149999999999999" customHeight="1" x14ac:dyDescent="0.2">
      <c r="A230" s="909"/>
      <c r="B230" s="912" t="s">
        <v>208</v>
      </c>
      <c r="C230" s="912"/>
      <c r="D230" s="461">
        <f>SUM(E230+F230)</f>
        <v>195</v>
      </c>
      <c r="E230" s="537">
        <f t="shared" si="128"/>
        <v>62</v>
      </c>
      <c r="F230" s="538">
        <f>SUM(H230+J230+L230+N230+P230+R230+T230+V230)</f>
        <v>133</v>
      </c>
      <c r="G230" s="539">
        <f t="shared" si="130"/>
        <v>6</v>
      </c>
      <c r="H230" s="538">
        <f>SUM(H182+H186+H190+H194+H198+H202+H206+H218+H222+H226)</f>
        <v>6</v>
      </c>
      <c r="I230" s="539">
        <f t="shared" si="123"/>
        <v>1</v>
      </c>
      <c r="J230" s="538">
        <f>SUM(J182+J186+J190+J194+J198+J202+J206+J218+J222+J226)</f>
        <v>3</v>
      </c>
      <c r="K230" s="539">
        <f t="shared" si="123"/>
        <v>0</v>
      </c>
      <c r="L230" s="538">
        <f>SUM(L182+L186+L190+L194+L198+L202+L206+L218+L222+L226)</f>
        <v>1</v>
      </c>
      <c r="M230" s="539">
        <f t="shared" si="129"/>
        <v>2</v>
      </c>
      <c r="N230" s="538">
        <f t="shared" si="129"/>
        <v>0</v>
      </c>
      <c r="O230" s="539">
        <f t="shared" si="129"/>
        <v>3</v>
      </c>
      <c r="P230" s="538">
        <f t="shared" si="129"/>
        <v>5</v>
      </c>
      <c r="Q230" s="539">
        <f t="shared" si="129"/>
        <v>9</v>
      </c>
      <c r="R230" s="538">
        <f t="shared" si="129"/>
        <v>13</v>
      </c>
      <c r="S230" s="539">
        <f t="shared" si="125"/>
        <v>29</v>
      </c>
      <c r="T230" s="538">
        <f t="shared" si="125"/>
        <v>83</v>
      </c>
      <c r="U230" s="539">
        <f t="shared" si="125"/>
        <v>12</v>
      </c>
      <c r="V230" s="540">
        <f>SUM(V182+V186+V190+V198+V202+V206+V210+V214+V218+V222+V226)</f>
        <v>22</v>
      </c>
      <c r="W230" s="541">
        <f t="shared" si="126"/>
        <v>6</v>
      </c>
      <c r="X230" s="537">
        <f t="shared" si="126"/>
        <v>2</v>
      </c>
      <c r="Y230" s="537">
        <f t="shared" si="127"/>
        <v>0</v>
      </c>
      <c r="Z230" s="538">
        <f t="shared" si="127"/>
        <v>0</v>
      </c>
      <c r="AA230" s="273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BV230" s="3"/>
      <c r="BW230" s="3"/>
      <c r="CG230" s="13"/>
      <c r="CH230" s="13"/>
      <c r="CI230" s="13"/>
      <c r="CJ230" s="13"/>
      <c r="CK230" s="13"/>
      <c r="CL230" s="13"/>
    </row>
    <row r="231" spans="1:90" ht="31.9" customHeight="1" x14ac:dyDescent="0.2">
      <c r="A231" s="236" t="s">
        <v>216</v>
      </c>
      <c r="B231" s="123"/>
      <c r="C231" s="123"/>
      <c r="D231" s="124"/>
      <c r="E231" s="124"/>
      <c r="F231" s="124"/>
      <c r="G231" s="124"/>
      <c r="H231" s="124"/>
      <c r="I231" s="124"/>
      <c r="BV231" s="3"/>
      <c r="BW231" s="3"/>
      <c r="CG231" s="13"/>
      <c r="CH231" s="13"/>
      <c r="CI231" s="13"/>
      <c r="CJ231" s="13"/>
      <c r="CK231" s="13"/>
      <c r="CL231" s="13"/>
    </row>
    <row r="232" spans="1:90" ht="16.149999999999999" customHeight="1" x14ac:dyDescent="0.2">
      <c r="A232" s="885" t="s">
        <v>31</v>
      </c>
      <c r="B232" s="886"/>
      <c r="C232" s="887"/>
      <c r="D232" s="894" t="s">
        <v>4</v>
      </c>
      <c r="E232" s="895"/>
      <c r="F232" s="896"/>
      <c r="G232" s="862" t="s">
        <v>56</v>
      </c>
      <c r="H232" s="900"/>
      <c r="I232" s="900"/>
      <c r="J232" s="900"/>
      <c r="K232" s="900"/>
      <c r="L232" s="900"/>
      <c r="M232" s="900"/>
      <c r="N232" s="901"/>
      <c r="O232" s="896" t="s">
        <v>6</v>
      </c>
      <c r="P232" s="859" t="s">
        <v>7</v>
      </c>
      <c r="BV232" s="3"/>
      <c r="BW232" s="3"/>
      <c r="CG232" s="13"/>
      <c r="CH232" s="13"/>
      <c r="CI232" s="13"/>
      <c r="CJ232" s="13"/>
      <c r="CK232" s="13"/>
      <c r="CL232" s="13"/>
    </row>
    <row r="233" spans="1:90" ht="16.149999999999999" customHeight="1" x14ac:dyDescent="0.2">
      <c r="A233" s="888"/>
      <c r="B233" s="889"/>
      <c r="C233" s="890"/>
      <c r="D233" s="897"/>
      <c r="E233" s="898"/>
      <c r="F233" s="899"/>
      <c r="G233" s="859" t="s">
        <v>186</v>
      </c>
      <c r="H233" s="859" t="s">
        <v>17</v>
      </c>
      <c r="I233" s="859" t="s">
        <v>198</v>
      </c>
      <c r="J233" s="859" t="s">
        <v>57</v>
      </c>
      <c r="K233" s="859" t="s">
        <v>199</v>
      </c>
      <c r="L233" s="859" t="s">
        <v>217</v>
      </c>
      <c r="M233" s="859" t="s">
        <v>21</v>
      </c>
      <c r="N233" s="877" t="s">
        <v>22</v>
      </c>
      <c r="O233" s="902"/>
      <c r="P233" s="860"/>
      <c r="BV233" s="3"/>
      <c r="BW233" s="3"/>
      <c r="CG233" s="13"/>
      <c r="CH233" s="13"/>
      <c r="CI233" s="13"/>
      <c r="CJ233" s="13"/>
      <c r="CK233" s="13"/>
      <c r="CL233" s="13"/>
    </row>
    <row r="234" spans="1:90" ht="16.149999999999999" customHeight="1" x14ac:dyDescent="0.2">
      <c r="A234" s="891"/>
      <c r="B234" s="892"/>
      <c r="C234" s="893"/>
      <c r="D234" s="664" t="s">
        <v>23</v>
      </c>
      <c r="E234" s="664" t="s">
        <v>24</v>
      </c>
      <c r="F234" s="662" t="s">
        <v>25</v>
      </c>
      <c r="G234" s="861"/>
      <c r="H234" s="861"/>
      <c r="I234" s="861"/>
      <c r="J234" s="861"/>
      <c r="K234" s="861"/>
      <c r="L234" s="861"/>
      <c r="M234" s="861"/>
      <c r="N234" s="878"/>
      <c r="O234" s="899"/>
      <c r="P234" s="861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BV234" s="3"/>
      <c r="BW234" s="3"/>
      <c r="CG234" s="13"/>
      <c r="CH234" s="13"/>
      <c r="CI234" s="13"/>
      <c r="CJ234" s="13"/>
      <c r="CK234" s="13"/>
      <c r="CL234" s="13"/>
    </row>
    <row r="235" spans="1:90" ht="16.149999999999999" customHeight="1" x14ac:dyDescent="0.2">
      <c r="A235" s="879" t="s">
        <v>38</v>
      </c>
      <c r="B235" s="880"/>
      <c r="C235" s="881"/>
      <c r="D235" s="427">
        <f>SUM(G235:N235)</f>
        <v>0</v>
      </c>
      <c r="E235" s="243"/>
      <c r="F235" s="243"/>
      <c r="G235" s="113"/>
      <c r="H235" s="113"/>
      <c r="I235" s="113"/>
      <c r="J235" s="113"/>
      <c r="K235" s="113"/>
      <c r="L235" s="113"/>
      <c r="M235" s="113"/>
      <c r="N235" s="544"/>
      <c r="O235" s="114"/>
      <c r="P235" s="326"/>
      <c r="Q235" s="225" t="str">
        <f>CA235&amp;CB235&amp;CC235</f>
        <v/>
      </c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8"/>
      <c r="AD235" s="8"/>
      <c r="BV235" s="3"/>
      <c r="BW235" s="3"/>
      <c r="CA235" s="31" t="str">
        <f t="shared" ref="CA235:CA240" si="131">IF(CG235=1,"* La suma de los sexos NO DEBE ser diferente al Total. ","")</f>
        <v/>
      </c>
      <c r="CB235" s="31" t="str">
        <f>IF(CH235=1,"* Las actividades de 60 años NO DEBE ser mayor que el de 20-64 Años. ","")</f>
        <v/>
      </c>
      <c r="CC235" s="31" t="str">
        <f>IF(AND(D235&lt;&gt;0,O235=""),"* Recuerde que las Embarazadas deben ser incluídas en el ingreso por rango Etario (Digite CEROS si no tiene). ",IF(F235&lt;O235,"* Las Embarazadas NO DEBEN ser mayor al total de Mujeres. ",""))</f>
        <v/>
      </c>
      <c r="CG235" s="32">
        <f>IF(D235&lt;&gt;(E235+F235),1,0)</f>
        <v>0</v>
      </c>
      <c r="CH235" s="32">
        <f>IF(M235&lt;P235,1,0)</f>
        <v>0</v>
      </c>
      <c r="CI235" s="32">
        <f>IF(AND(D235&lt;&gt;0,O235=""),1,IF(F235&lt;O235,1,0))</f>
        <v>0</v>
      </c>
      <c r="CJ235" s="13"/>
      <c r="CK235" s="13"/>
      <c r="CL235" s="13"/>
    </row>
    <row r="236" spans="1:90" ht="16.149999999999999" customHeight="1" x14ac:dyDescent="0.2">
      <c r="A236" s="882" t="s">
        <v>218</v>
      </c>
      <c r="B236" s="883"/>
      <c r="C236" s="884"/>
      <c r="D236" s="545">
        <f>SUM(G236:N236)</f>
        <v>0</v>
      </c>
      <c r="E236" s="38"/>
      <c r="F236" s="113"/>
      <c r="G236" s="33"/>
      <c r="H236" s="33"/>
      <c r="I236" s="33"/>
      <c r="J236" s="33"/>
      <c r="K236" s="33"/>
      <c r="L236" s="33"/>
      <c r="M236" s="33"/>
      <c r="N236" s="284"/>
      <c r="O236" s="34"/>
      <c r="P236" s="38"/>
      <c r="Q236" s="225" t="str">
        <f t="shared" ref="Q236:Q240" si="132">CA236&amp;CB236&amp;CC236</f>
        <v/>
      </c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8"/>
      <c r="AD236" s="8"/>
      <c r="BV236" s="3"/>
      <c r="BW236" s="3"/>
      <c r="CA236" s="31" t="str">
        <f t="shared" si="131"/>
        <v/>
      </c>
      <c r="CB236" s="31" t="str">
        <f t="shared" ref="CB236:CB240" si="133">IF(CH236=1,"* Las actividades de 60 años NO DEBE ser mayor que el de 20-64 Años. ","")</f>
        <v/>
      </c>
      <c r="CC236" s="31" t="str">
        <f t="shared" ref="CC236:CC240" si="134">IF(AND(D236&lt;&gt;0,O236=""),"* Recuerde que las Embarazadas deben ser incluídas en el ingreso por rango Etario (Digite CEROS si no tiene). ",IF(F236&lt;O236,"* Las Embarazadas NO DEBEN ser mayor al total de Mujeres. ",""))</f>
        <v/>
      </c>
      <c r="CG236" s="32">
        <f t="shared" ref="CG236:CG240" si="135">IF(D236&lt;&gt;(E236+F236),1,0)</f>
        <v>0</v>
      </c>
      <c r="CH236" s="32">
        <f t="shared" ref="CH236:CH240" si="136">IF(M236&lt;P236,1,0)</f>
        <v>0</v>
      </c>
      <c r="CI236" s="32">
        <f t="shared" ref="CI236:CI240" si="137">IF(AND(D236&lt;&gt;0,O236=""),1,IF(F236&lt;O236,1,0))</f>
        <v>0</v>
      </c>
      <c r="CJ236" s="13"/>
      <c r="CK236" s="13"/>
      <c r="CL236" s="13"/>
    </row>
    <row r="237" spans="1:90" ht="16.149999999999999" customHeight="1" x14ac:dyDescent="0.2">
      <c r="A237" s="882" t="s">
        <v>219</v>
      </c>
      <c r="B237" s="883"/>
      <c r="C237" s="884"/>
      <c r="D237" s="546">
        <f>SUM(G237:N237)</f>
        <v>0</v>
      </c>
      <c r="E237" s="33"/>
      <c r="F237" s="38"/>
      <c r="G237" s="33"/>
      <c r="H237" s="33"/>
      <c r="I237" s="33"/>
      <c r="J237" s="33"/>
      <c r="K237" s="33"/>
      <c r="L237" s="33"/>
      <c r="M237" s="33"/>
      <c r="N237" s="284"/>
      <c r="O237" s="34"/>
      <c r="P237" s="38"/>
      <c r="Q237" s="225" t="str">
        <f t="shared" si="132"/>
        <v/>
      </c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8"/>
      <c r="AD237" s="8"/>
      <c r="BV237" s="3"/>
      <c r="BW237" s="3"/>
      <c r="CA237" s="31" t="str">
        <f t="shared" si="131"/>
        <v/>
      </c>
      <c r="CB237" s="31" t="str">
        <f t="shared" si="133"/>
        <v/>
      </c>
      <c r="CC237" s="31" t="str">
        <f t="shared" si="134"/>
        <v/>
      </c>
      <c r="CG237" s="32">
        <f t="shared" si="135"/>
        <v>0</v>
      </c>
      <c r="CH237" s="32">
        <f t="shared" si="136"/>
        <v>0</v>
      </c>
      <c r="CI237" s="32">
        <f t="shared" si="137"/>
        <v>0</v>
      </c>
      <c r="CJ237" s="13"/>
      <c r="CK237" s="13"/>
      <c r="CL237" s="13"/>
    </row>
    <row r="238" spans="1:90" ht="16.149999999999999" customHeight="1" x14ac:dyDescent="0.2">
      <c r="A238" s="868"/>
      <c r="B238" s="869"/>
      <c r="C238" s="870"/>
      <c r="D238" s="547"/>
      <c r="E238" s="548"/>
      <c r="F238" s="547"/>
      <c r="G238" s="549"/>
      <c r="H238" s="549"/>
      <c r="I238" s="549"/>
      <c r="J238" s="549"/>
      <c r="K238" s="549"/>
      <c r="L238" s="549"/>
      <c r="M238" s="548"/>
      <c r="N238" s="550"/>
      <c r="O238" s="547"/>
      <c r="P238" s="549"/>
      <c r="Q238" s="225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BV238" s="3"/>
      <c r="BW238" s="3"/>
      <c r="CA238" s="31"/>
      <c r="CB238" s="31"/>
      <c r="CC238" s="31"/>
      <c r="CG238" s="32"/>
      <c r="CH238" s="32"/>
      <c r="CI238" s="32"/>
      <c r="CJ238" s="13"/>
      <c r="CK238" s="13"/>
      <c r="CL238" s="13"/>
    </row>
    <row r="239" spans="1:90" ht="16.149999999999999" customHeight="1" x14ac:dyDescent="0.2">
      <c r="A239" s="871" t="s">
        <v>35</v>
      </c>
      <c r="B239" s="872"/>
      <c r="C239" s="873"/>
      <c r="D239" s="551">
        <f>SUM(G239:N239)</f>
        <v>0</v>
      </c>
      <c r="E239" s="285"/>
      <c r="F239" s="38"/>
      <c r="G239" s="255"/>
      <c r="H239" s="255"/>
      <c r="I239" s="255"/>
      <c r="J239" s="255"/>
      <c r="K239" s="255"/>
      <c r="L239" s="255"/>
      <c r="M239" s="255"/>
      <c r="N239" s="552"/>
      <c r="O239" s="259"/>
      <c r="P239" s="285"/>
      <c r="Q239" s="225" t="str">
        <f t="shared" si="132"/>
        <v/>
      </c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8"/>
      <c r="AD239" s="8"/>
      <c r="BV239" s="3"/>
      <c r="BW239" s="3"/>
      <c r="CA239" s="31" t="str">
        <f t="shared" si="131"/>
        <v/>
      </c>
      <c r="CB239" s="31" t="str">
        <f t="shared" si="133"/>
        <v/>
      </c>
      <c r="CC239" s="31" t="str">
        <f t="shared" si="134"/>
        <v/>
      </c>
      <c r="CG239" s="32">
        <f t="shared" si="135"/>
        <v>0</v>
      </c>
      <c r="CH239" s="32">
        <f t="shared" si="136"/>
        <v>0</v>
      </c>
      <c r="CI239" s="32">
        <f t="shared" si="137"/>
        <v>0</v>
      </c>
      <c r="CJ239" s="13"/>
      <c r="CK239" s="13"/>
      <c r="CL239" s="13"/>
    </row>
    <row r="240" spans="1:90" ht="16.149999999999999" customHeight="1" x14ac:dyDescent="0.2">
      <c r="A240" s="874" t="s">
        <v>220</v>
      </c>
      <c r="B240" s="875"/>
      <c r="C240" s="876"/>
      <c r="D240" s="553">
        <f>SUM(G240:N240)</f>
        <v>0</v>
      </c>
      <c r="E240" s="285"/>
      <c r="F240" s="285"/>
      <c r="G240" s="42"/>
      <c r="H240" s="42"/>
      <c r="I240" s="42"/>
      <c r="J240" s="42"/>
      <c r="K240" s="42"/>
      <c r="L240" s="42"/>
      <c r="M240" s="42"/>
      <c r="N240" s="554"/>
      <c r="O240" s="43"/>
      <c r="P240" s="46"/>
      <c r="Q240" s="225" t="str">
        <f t="shared" si="132"/>
        <v/>
      </c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8"/>
      <c r="AD240" s="8"/>
      <c r="BV240" s="3"/>
      <c r="BW240" s="3"/>
      <c r="CA240" s="31" t="str">
        <f t="shared" si="131"/>
        <v/>
      </c>
      <c r="CB240" s="31" t="str">
        <f t="shared" si="133"/>
        <v/>
      </c>
      <c r="CC240" s="31" t="str">
        <f t="shared" si="134"/>
        <v/>
      </c>
      <c r="CG240" s="32">
        <f t="shared" si="135"/>
        <v>0</v>
      </c>
      <c r="CH240" s="32">
        <f t="shared" si="136"/>
        <v>0</v>
      </c>
      <c r="CI240" s="32">
        <f t="shared" si="137"/>
        <v>0</v>
      </c>
      <c r="CJ240" s="13"/>
      <c r="CK240" s="13"/>
      <c r="CL240" s="13"/>
    </row>
    <row r="241" spans="1:90" ht="31.9" customHeight="1" x14ac:dyDescent="0.2">
      <c r="A241" s="236" t="s">
        <v>221</v>
      </c>
      <c r="B241" s="555"/>
      <c r="C241" s="555"/>
      <c r="D241" s="555"/>
      <c r="E241" s="556"/>
      <c r="F241" s="557"/>
      <c r="G241" s="8"/>
      <c r="H241" s="8"/>
      <c r="I241" s="8"/>
      <c r="J241" s="8"/>
      <c r="Q241" s="8" t="s">
        <v>215</v>
      </c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BV241" s="3"/>
      <c r="BW241" s="3"/>
      <c r="CG241" s="13"/>
      <c r="CH241" s="13"/>
      <c r="CI241" s="13"/>
      <c r="CJ241" s="13"/>
      <c r="CK241" s="13"/>
      <c r="CL241" s="13"/>
    </row>
    <row r="242" spans="1:90" ht="16.149999999999999" customHeight="1" x14ac:dyDescent="0.2">
      <c r="A242" s="859" t="s">
        <v>201</v>
      </c>
      <c r="B242" s="859" t="s">
        <v>222</v>
      </c>
      <c r="C242" s="859" t="s">
        <v>223</v>
      </c>
      <c r="D242" s="859" t="s">
        <v>224</v>
      </c>
      <c r="E242" s="859" t="s">
        <v>225</v>
      </c>
      <c r="F242" s="8"/>
      <c r="G242" s="8"/>
      <c r="H242" s="8"/>
      <c r="I242" s="8"/>
      <c r="J242" s="8"/>
      <c r="BV242" s="3"/>
      <c r="BW242" s="3"/>
      <c r="CG242" s="13"/>
      <c r="CH242" s="13"/>
      <c r="CI242" s="13"/>
      <c r="CJ242" s="13"/>
      <c r="CK242" s="13"/>
      <c r="CL242" s="13"/>
    </row>
    <row r="243" spans="1:90" ht="16.149999999999999" customHeight="1" x14ac:dyDescent="0.2">
      <c r="A243" s="860"/>
      <c r="B243" s="860"/>
      <c r="C243" s="860"/>
      <c r="D243" s="860"/>
      <c r="E243" s="860"/>
      <c r="F243" s="8"/>
      <c r="G243" s="8"/>
      <c r="H243" s="8"/>
      <c r="I243" s="8"/>
      <c r="J243" s="8"/>
      <c r="BV243" s="3"/>
      <c r="BW243" s="3"/>
      <c r="CG243" s="13"/>
      <c r="CH243" s="13"/>
      <c r="CI243" s="13"/>
      <c r="CJ243" s="13"/>
      <c r="CK243" s="13"/>
      <c r="CL243" s="13"/>
    </row>
    <row r="244" spans="1:90" ht="16.149999999999999" customHeight="1" x14ac:dyDescent="0.2">
      <c r="A244" s="860"/>
      <c r="B244" s="860"/>
      <c r="C244" s="860"/>
      <c r="D244" s="860"/>
      <c r="E244" s="860"/>
      <c r="F244" s="8"/>
      <c r="G244" s="8"/>
      <c r="H244" s="8"/>
      <c r="I244" s="8"/>
      <c r="J244" s="8"/>
      <c r="BV244" s="3"/>
      <c r="BW244" s="3"/>
      <c r="CG244" s="13"/>
      <c r="CH244" s="13"/>
      <c r="CI244" s="13"/>
      <c r="CJ244" s="13"/>
      <c r="CK244" s="13"/>
      <c r="CL244" s="13"/>
    </row>
    <row r="245" spans="1:90" ht="16.149999999999999" customHeight="1" x14ac:dyDescent="0.2">
      <c r="A245" s="861"/>
      <c r="B245" s="861"/>
      <c r="C245" s="861"/>
      <c r="D245" s="861"/>
      <c r="E245" s="861"/>
      <c r="F245" s="8"/>
      <c r="G245" s="8"/>
      <c r="H245" s="8"/>
      <c r="I245" s="8"/>
      <c r="J245" s="8"/>
      <c r="BV245" s="3"/>
      <c r="BW245" s="3"/>
      <c r="CG245" s="13"/>
      <c r="CH245" s="13"/>
      <c r="CI245" s="13"/>
      <c r="CJ245" s="13"/>
      <c r="CK245" s="13"/>
      <c r="CL245" s="13"/>
    </row>
    <row r="246" spans="1:90" ht="16.149999999999999" customHeight="1" x14ac:dyDescent="0.2">
      <c r="A246" s="558" t="s">
        <v>226</v>
      </c>
      <c r="B246" s="559"/>
      <c r="C246" s="560"/>
      <c r="D246" s="561">
        <f>SUM(D247:D249)</f>
        <v>0</v>
      </c>
      <c r="E246" s="561">
        <f>SUM(E247:E249)</f>
        <v>0</v>
      </c>
      <c r="F246" s="8"/>
      <c r="G246" s="8"/>
      <c r="H246" s="8"/>
      <c r="I246" s="8"/>
      <c r="J246" s="8"/>
      <c r="BV246" s="3"/>
      <c r="BW246" s="3"/>
      <c r="CG246" s="13"/>
      <c r="CH246" s="13"/>
      <c r="CI246" s="13"/>
      <c r="CJ246" s="13"/>
      <c r="CK246" s="13"/>
      <c r="CL246" s="13"/>
    </row>
    <row r="247" spans="1:90" ht="16.149999999999999" customHeight="1" x14ac:dyDescent="0.2">
      <c r="A247" s="562" t="s">
        <v>227</v>
      </c>
      <c r="B247" s="563"/>
      <c r="C247" s="564"/>
      <c r="D247" s="63"/>
      <c r="E247" s="243"/>
      <c r="F247" s="8"/>
      <c r="G247" s="8"/>
      <c r="H247" s="8"/>
      <c r="I247" s="8"/>
      <c r="J247" s="8"/>
      <c r="BV247" s="3"/>
      <c r="BW247" s="3"/>
      <c r="CG247" s="13"/>
      <c r="CH247" s="13"/>
      <c r="CI247" s="13"/>
      <c r="CJ247" s="13"/>
      <c r="CK247" s="13"/>
      <c r="CL247" s="13"/>
    </row>
    <row r="248" spans="1:90" ht="16.149999999999999" customHeight="1" x14ac:dyDescent="0.2">
      <c r="A248" s="565" t="s">
        <v>228</v>
      </c>
      <c r="B248" s="150"/>
      <c r="C248" s="252"/>
      <c r="D248" s="86"/>
      <c r="E248" s="38"/>
      <c r="F248" s="8"/>
      <c r="G248" s="8"/>
      <c r="H248" s="8"/>
      <c r="I248" s="8"/>
      <c r="J248" s="8"/>
      <c r="BV248" s="3"/>
      <c r="BW248" s="3"/>
      <c r="CG248" s="13"/>
      <c r="CH248" s="13"/>
      <c r="CI248" s="13"/>
      <c r="CJ248" s="13"/>
      <c r="CK248" s="13"/>
      <c r="CL248" s="13"/>
    </row>
    <row r="249" spans="1:90" ht="16.149999999999999" customHeight="1" x14ac:dyDescent="0.2">
      <c r="A249" s="235" t="s">
        <v>229</v>
      </c>
      <c r="B249" s="566"/>
      <c r="C249" s="567"/>
      <c r="D249" s="568"/>
      <c r="E249" s="46"/>
      <c r="F249" s="8"/>
      <c r="G249" s="8"/>
      <c r="H249" s="8"/>
      <c r="I249" s="8"/>
      <c r="J249" s="8"/>
      <c r="BV249" s="3"/>
      <c r="BW249" s="3"/>
      <c r="CG249" s="13"/>
      <c r="CH249" s="13"/>
      <c r="CI249" s="13"/>
      <c r="CJ249" s="13"/>
      <c r="CK249" s="13"/>
      <c r="CL249" s="13"/>
    </row>
    <row r="250" spans="1:90" ht="31.9" customHeight="1" x14ac:dyDescent="0.2">
      <c r="A250" s="569" t="s">
        <v>230</v>
      </c>
      <c r="B250" s="570"/>
      <c r="C250" s="570"/>
      <c r="D250" s="570"/>
      <c r="E250" s="571"/>
      <c r="F250" s="8"/>
      <c r="G250" s="8"/>
      <c r="H250" s="8"/>
      <c r="I250" s="8"/>
      <c r="J250" s="8"/>
      <c r="BV250" s="3"/>
      <c r="BW250" s="3"/>
      <c r="CG250" s="13"/>
      <c r="CH250" s="13"/>
      <c r="CI250" s="13"/>
      <c r="CJ250" s="13"/>
      <c r="CK250" s="13"/>
      <c r="CL250" s="13"/>
    </row>
    <row r="251" spans="1:90" ht="37.15" customHeight="1" x14ac:dyDescent="0.2">
      <c r="A251" s="862" t="s">
        <v>231</v>
      </c>
      <c r="B251" s="863"/>
      <c r="C251" s="572" t="s">
        <v>232</v>
      </c>
      <c r="D251" s="572" t="s">
        <v>233</v>
      </c>
      <c r="E251" s="572" t="s">
        <v>234</v>
      </c>
      <c r="F251" s="8"/>
      <c r="G251" s="8"/>
      <c r="H251" s="8"/>
      <c r="I251" s="8"/>
      <c r="J251" s="8"/>
      <c r="BV251" s="3"/>
      <c r="BW251" s="3"/>
    </row>
    <row r="252" spans="1:90" ht="16.149999999999999" customHeight="1" x14ac:dyDescent="0.2">
      <c r="A252" s="864" t="s">
        <v>78</v>
      </c>
      <c r="B252" s="865"/>
      <c r="C252" s="243"/>
      <c r="D252" s="243"/>
      <c r="E252" s="243"/>
      <c r="F252" s="8"/>
      <c r="G252" s="8"/>
      <c r="H252" s="8"/>
      <c r="I252" s="8"/>
      <c r="J252" s="8"/>
      <c r="BV252" s="3"/>
      <c r="BW252" s="3"/>
    </row>
    <row r="253" spans="1:90" ht="16.149999999999999" customHeight="1" x14ac:dyDescent="0.2">
      <c r="A253" s="855" t="s">
        <v>86</v>
      </c>
      <c r="B253" s="856"/>
      <c r="C253" s="38"/>
      <c r="D253" s="38"/>
      <c r="E253" s="38"/>
      <c r="F253" s="8"/>
      <c r="G253" s="8"/>
      <c r="H253" s="8"/>
      <c r="I253" s="8"/>
      <c r="J253" s="8"/>
      <c r="BV253" s="3"/>
      <c r="BW253" s="3"/>
    </row>
    <row r="254" spans="1:90" ht="16.149999999999999" customHeight="1" x14ac:dyDescent="0.2">
      <c r="A254" s="866" t="s">
        <v>84</v>
      </c>
      <c r="B254" s="867"/>
      <c r="C254" s="38"/>
      <c r="D254" s="38"/>
      <c r="E254" s="38"/>
      <c r="F254" s="8"/>
      <c r="G254" s="8"/>
      <c r="H254" s="8"/>
      <c r="I254" s="8"/>
      <c r="J254" s="8"/>
      <c r="BV254" s="3"/>
      <c r="BW254" s="3"/>
    </row>
    <row r="255" spans="1:90" ht="16.149999999999999" customHeight="1" x14ac:dyDescent="0.2">
      <c r="A255" s="855" t="s">
        <v>210</v>
      </c>
      <c r="B255" s="856"/>
      <c r="C255" s="38"/>
      <c r="D255" s="38"/>
      <c r="E255" s="38"/>
      <c r="F255" s="8"/>
      <c r="G255" s="8"/>
      <c r="H255" s="8"/>
      <c r="I255" s="8"/>
      <c r="J255" s="8"/>
      <c r="BV255" s="3"/>
      <c r="BW255" s="3"/>
    </row>
    <row r="256" spans="1:90" ht="16.149999999999999" customHeight="1" x14ac:dyDescent="0.2">
      <c r="A256" s="855" t="s">
        <v>85</v>
      </c>
      <c r="B256" s="856"/>
      <c r="C256" s="38"/>
      <c r="D256" s="38"/>
      <c r="E256" s="38"/>
      <c r="F256" s="8"/>
      <c r="G256" s="8"/>
      <c r="H256" s="8"/>
      <c r="I256" s="8"/>
      <c r="J256" s="8"/>
      <c r="BV256" s="3"/>
      <c r="BW256" s="3"/>
    </row>
    <row r="257" spans="1:75" ht="16.149999999999999" customHeight="1" x14ac:dyDescent="0.2">
      <c r="A257" s="855" t="s">
        <v>79</v>
      </c>
      <c r="B257" s="856"/>
      <c r="C257" s="38"/>
      <c r="D257" s="38"/>
      <c r="E257" s="38"/>
      <c r="F257" s="8"/>
      <c r="G257" s="8"/>
      <c r="H257" s="8"/>
      <c r="I257" s="8"/>
      <c r="J257" s="8"/>
      <c r="BV257" s="3"/>
      <c r="BW257" s="3"/>
    </row>
    <row r="258" spans="1:75" ht="16.149999999999999" customHeight="1" x14ac:dyDescent="0.2">
      <c r="A258" s="857" t="s">
        <v>209</v>
      </c>
      <c r="B258" s="858"/>
      <c r="C258" s="573"/>
      <c r="D258" s="573"/>
      <c r="E258" s="573"/>
      <c r="F258" s="8"/>
      <c r="G258" s="8"/>
      <c r="H258" s="8"/>
      <c r="I258" s="8"/>
      <c r="J258" s="8"/>
      <c r="BV258" s="3"/>
      <c r="BW258" s="3"/>
    </row>
    <row r="259" spans="1:75" x14ac:dyDescent="0.2">
      <c r="F259" s="8"/>
      <c r="G259" s="8"/>
      <c r="H259" s="8"/>
      <c r="I259" s="8"/>
      <c r="J259" s="8"/>
      <c r="BV259" s="3"/>
      <c r="BW259" s="3"/>
    </row>
    <row r="260" spans="1:75" x14ac:dyDescent="0.2">
      <c r="F260" s="8"/>
      <c r="G260" s="8"/>
      <c r="H260" s="8"/>
      <c r="I260" s="8"/>
      <c r="J260" s="8"/>
      <c r="BV260" s="3"/>
      <c r="BW260" s="3"/>
    </row>
    <row r="261" spans="1:75" x14ac:dyDescent="0.2">
      <c r="F261" s="8"/>
      <c r="G261" s="8"/>
      <c r="H261" s="8"/>
      <c r="I261" s="8"/>
      <c r="J261" s="8"/>
      <c r="BV261" s="3"/>
      <c r="BW261" s="3"/>
    </row>
    <row r="262" spans="1:75" x14ac:dyDescent="0.2">
      <c r="BV262" s="3"/>
      <c r="BW262" s="3"/>
    </row>
    <row r="263" spans="1:75" x14ac:dyDescent="0.2">
      <c r="BV263" s="3"/>
      <c r="BW263" s="3"/>
    </row>
    <row r="264" spans="1:75" x14ac:dyDescent="0.2">
      <c r="BV264" s="3"/>
      <c r="BW264" s="3"/>
    </row>
    <row r="265" spans="1:75" x14ac:dyDescent="0.2">
      <c r="BV265" s="3"/>
      <c r="BW265" s="3"/>
    </row>
    <row r="266" spans="1:75" x14ac:dyDescent="0.2">
      <c r="BV266" s="3"/>
      <c r="BW266" s="3"/>
    </row>
    <row r="267" spans="1:75" x14ac:dyDescent="0.2">
      <c r="BV267" s="3"/>
      <c r="BW267" s="3"/>
    </row>
    <row r="268" spans="1:75" x14ac:dyDescent="0.2">
      <c r="BV268" s="3"/>
      <c r="BW268" s="3"/>
    </row>
    <row r="269" spans="1:75" x14ac:dyDescent="0.2">
      <c r="BV269" s="3"/>
      <c r="BW269" s="3"/>
    </row>
    <row r="270" spans="1:75" x14ac:dyDescent="0.2">
      <c r="BV270" s="3"/>
      <c r="BW270" s="3"/>
    </row>
    <row r="271" spans="1:75" x14ac:dyDescent="0.2">
      <c r="BV271" s="3"/>
      <c r="BW271" s="3"/>
    </row>
    <row r="272" spans="1:75" x14ac:dyDescent="0.2">
      <c r="BV272" s="3"/>
      <c r="BW272" s="3"/>
    </row>
    <row r="273" spans="74:75" x14ac:dyDescent="0.2">
      <c r="BV273" s="3"/>
      <c r="BW273" s="3"/>
    </row>
    <row r="274" spans="74:75" x14ac:dyDescent="0.2">
      <c r="BV274" s="3"/>
      <c r="BW274" s="3"/>
    </row>
    <row r="275" spans="74:75" x14ac:dyDescent="0.2">
      <c r="BV275" s="3"/>
      <c r="BW275" s="3"/>
    </row>
    <row r="276" spans="74:75" x14ac:dyDescent="0.2">
      <c r="BV276" s="3"/>
      <c r="BW276" s="3"/>
    </row>
    <row r="277" spans="74:75" x14ac:dyDescent="0.2">
      <c r="BV277" s="3"/>
      <c r="BW277" s="3"/>
    </row>
    <row r="278" spans="74:75" x14ac:dyDescent="0.2">
      <c r="BV278" s="3"/>
      <c r="BW278" s="3"/>
    </row>
    <row r="279" spans="74:75" x14ac:dyDescent="0.2">
      <c r="BV279" s="3"/>
      <c r="BW279" s="3"/>
    </row>
    <row r="280" spans="74:75" x14ac:dyDescent="0.2">
      <c r="BV280" s="3"/>
      <c r="BW280" s="3"/>
    </row>
    <row r="281" spans="74:75" x14ac:dyDescent="0.2">
      <c r="BV281" s="3"/>
      <c r="BW281" s="3"/>
    </row>
    <row r="282" spans="74:75" x14ac:dyDescent="0.2">
      <c r="BV282" s="3"/>
      <c r="BW282" s="3"/>
    </row>
    <row r="283" spans="74:75" x14ac:dyDescent="0.2">
      <c r="BV283" s="3"/>
      <c r="BW283" s="3"/>
    </row>
    <row r="284" spans="74:75" x14ac:dyDescent="0.2">
      <c r="BV284" s="3"/>
      <c r="BW284" s="3"/>
    </row>
    <row r="285" spans="74:75" x14ac:dyDescent="0.2">
      <c r="BV285" s="3"/>
      <c r="BW285" s="3"/>
    </row>
    <row r="286" spans="74:75" x14ac:dyDescent="0.2">
      <c r="BV286" s="3"/>
      <c r="BW286" s="3"/>
    </row>
    <row r="287" spans="74:75" x14ac:dyDescent="0.2">
      <c r="BV287" s="3"/>
      <c r="BW287" s="3"/>
    </row>
    <row r="288" spans="74:75" x14ac:dyDescent="0.2">
      <c r="BV288" s="3"/>
      <c r="BW288" s="3"/>
    </row>
    <row r="289" spans="1:118" x14ac:dyDescent="0.2">
      <c r="BV289" s="3"/>
      <c r="BW289" s="3"/>
    </row>
    <row r="290" spans="1:118" x14ac:dyDescent="0.2">
      <c r="BV290" s="3"/>
      <c r="BW290" s="3"/>
    </row>
    <row r="291" spans="1:118" x14ac:dyDescent="0.2">
      <c r="BV291" s="3"/>
      <c r="BW291" s="3"/>
    </row>
    <row r="292" spans="1:118" x14ac:dyDescent="0.2">
      <c r="BV292" s="3"/>
      <c r="BW292" s="3"/>
    </row>
    <row r="293" spans="1:118" x14ac:dyDescent="0.2">
      <c r="BV293" s="3"/>
      <c r="BW293" s="3"/>
    </row>
    <row r="294" spans="1:118" x14ac:dyDescent="0.2">
      <c r="BV294" s="3"/>
      <c r="BW294" s="3"/>
    </row>
    <row r="295" spans="1:118" x14ac:dyDescent="0.2">
      <c r="BV295" s="3"/>
      <c r="BW295" s="3"/>
    </row>
    <row r="296" spans="1:118" x14ac:dyDescent="0.2">
      <c r="BV296" s="3"/>
      <c r="BW296" s="3"/>
    </row>
    <row r="297" spans="1:118" x14ac:dyDescent="0.2">
      <c r="BV297" s="3"/>
      <c r="BW297" s="3"/>
    </row>
    <row r="298" spans="1:118" x14ac:dyDescent="0.2">
      <c r="BV298" s="3"/>
      <c r="BW298" s="3"/>
    </row>
    <row r="299" spans="1:118" x14ac:dyDescent="0.2">
      <c r="BV299" s="3"/>
      <c r="BW299" s="3"/>
    </row>
    <row r="300" spans="1:118" ht="12" customHeight="1" x14ac:dyDescent="0.2">
      <c r="BV300" s="3"/>
      <c r="BW300" s="3"/>
    </row>
    <row r="301" spans="1:118" s="574" customFormat="1" hidden="1" x14ac:dyDescent="0.2">
      <c r="A301" s="574">
        <f>SUM(D12:D15,D38,D56,D63:D73,D77:D78,D111,D122,D127:D155,D160:D163,D169:D171,D172,D227:D230,D235:D237,D239:D240,C252:C258,B246:C246,D247:E249)</f>
        <v>4910</v>
      </c>
      <c r="B301" s="574">
        <f>SUM(CG9:CL250)</f>
        <v>0</v>
      </c>
      <c r="BV301" s="575"/>
      <c r="BW301" s="575"/>
      <c r="BX301" s="575"/>
      <c r="BY301" s="575"/>
      <c r="BZ301" s="575"/>
      <c r="CA301" s="575"/>
      <c r="CB301" s="575"/>
      <c r="CC301" s="575"/>
      <c r="CD301" s="575"/>
      <c r="CE301" s="575"/>
      <c r="CF301" s="575"/>
      <c r="CG301" s="575"/>
      <c r="CH301" s="575"/>
      <c r="CI301" s="575"/>
      <c r="CJ301" s="575"/>
      <c r="CK301" s="575"/>
      <c r="CL301" s="575"/>
      <c r="CM301" s="575"/>
      <c r="CN301" s="575"/>
      <c r="CO301" s="575"/>
      <c r="CP301" s="575"/>
      <c r="CQ301" s="575"/>
      <c r="CR301" s="575"/>
      <c r="CS301" s="575"/>
      <c r="CT301" s="575"/>
      <c r="CU301" s="575"/>
      <c r="CV301" s="575"/>
      <c r="CW301" s="575"/>
      <c r="CX301" s="575"/>
      <c r="CY301" s="575"/>
      <c r="CZ301" s="575"/>
      <c r="DA301" s="575"/>
      <c r="DB301" s="575"/>
      <c r="DC301" s="575"/>
      <c r="DD301" s="575"/>
      <c r="DE301" s="575"/>
      <c r="DF301" s="575"/>
      <c r="DG301" s="575"/>
      <c r="DH301" s="575"/>
      <c r="DI301" s="575"/>
      <c r="DJ301" s="575"/>
      <c r="DK301" s="575"/>
      <c r="DL301" s="575"/>
      <c r="DM301" s="575"/>
      <c r="DN301" s="575"/>
    </row>
    <row r="302" spans="1:118" x14ac:dyDescent="0.2">
      <c r="BV302" s="3"/>
      <c r="BW302" s="3"/>
    </row>
    <row r="303" spans="1:118" x14ac:dyDescent="0.2">
      <c r="BV303" s="3"/>
      <c r="BW303" s="3"/>
    </row>
    <row r="304" spans="1:118" x14ac:dyDescent="0.2">
      <c r="BV304" s="3"/>
      <c r="BW304" s="3"/>
    </row>
    <row r="305" spans="74:75" x14ac:dyDescent="0.2">
      <c r="BV305" s="3"/>
      <c r="BW305" s="3"/>
    </row>
    <row r="306" spans="74:75" x14ac:dyDescent="0.2">
      <c r="BV306" s="3"/>
      <c r="BW306" s="3"/>
    </row>
    <row r="307" spans="74:75" x14ac:dyDescent="0.2">
      <c r="BV307" s="3"/>
      <c r="BW307" s="3"/>
    </row>
    <row r="308" spans="74:75" x14ac:dyDescent="0.2">
      <c r="BV308" s="3"/>
      <c r="BW308" s="3"/>
    </row>
    <row r="309" spans="74:75" x14ac:dyDescent="0.2">
      <c r="BV309" s="3"/>
      <c r="BW309" s="3"/>
    </row>
    <row r="310" spans="74:75" x14ac:dyDescent="0.2">
      <c r="BV310" s="3"/>
      <c r="BW310" s="3"/>
    </row>
    <row r="311" spans="74:75" x14ac:dyDescent="0.2">
      <c r="BV311" s="3"/>
      <c r="BW311" s="3"/>
    </row>
    <row r="312" spans="74:75" x14ac:dyDescent="0.2">
      <c r="BV312" s="3"/>
      <c r="BW312" s="3"/>
    </row>
    <row r="313" spans="74:75" x14ac:dyDescent="0.2">
      <c r="BV313" s="3"/>
      <c r="BW313" s="3"/>
    </row>
    <row r="314" spans="74:75" x14ac:dyDescent="0.2">
      <c r="BV314" s="3"/>
      <c r="BW314" s="3"/>
    </row>
    <row r="315" spans="74:75" x14ac:dyDescent="0.2">
      <c r="BV315" s="3"/>
      <c r="BW315" s="3"/>
    </row>
    <row r="316" spans="74:75" x14ac:dyDescent="0.2">
      <c r="BV316" s="3"/>
      <c r="BW316" s="3"/>
    </row>
    <row r="317" spans="74:75" x14ac:dyDescent="0.2">
      <c r="BV317" s="3"/>
      <c r="BW317" s="3"/>
    </row>
    <row r="318" spans="74:75" x14ac:dyDescent="0.2">
      <c r="BV318" s="3"/>
      <c r="BW318" s="3"/>
    </row>
    <row r="319" spans="74:75" x14ac:dyDescent="0.2">
      <c r="BV319" s="3"/>
      <c r="BW319" s="3"/>
    </row>
    <row r="320" spans="74:75" x14ac:dyDescent="0.2">
      <c r="BV320" s="3"/>
      <c r="BW320" s="3"/>
    </row>
    <row r="321" spans="74:75" x14ac:dyDescent="0.2">
      <c r="BV321" s="3"/>
      <c r="BW321" s="3"/>
    </row>
    <row r="322" spans="74:75" x14ac:dyDescent="0.2">
      <c r="BV322" s="3"/>
      <c r="BW322" s="3"/>
    </row>
    <row r="323" spans="74:75" x14ac:dyDescent="0.2">
      <c r="BV323" s="3"/>
      <c r="BW323" s="3"/>
    </row>
    <row r="324" spans="74:75" x14ac:dyDescent="0.2">
      <c r="BV324" s="3"/>
      <c r="BW324" s="3"/>
    </row>
    <row r="325" spans="74:75" x14ac:dyDescent="0.2">
      <c r="BV325" s="3"/>
      <c r="BW325" s="3"/>
    </row>
    <row r="326" spans="74:75" x14ac:dyDescent="0.2">
      <c r="BV326" s="3"/>
      <c r="BW326" s="3"/>
    </row>
    <row r="327" spans="74:75" x14ac:dyDescent="0.2">
      <c r="BV327" s="3"/>
      <c r="BW327" s="3"/>
    </row>
    <row r="328" spans="74:75" x14ac:dyDescent="0.2">
      <c r="BV328" s="3"/>
      <c r="BW328" s="3"/>
    </row>
    <row r="329" spans="74:75" x14ac:dyDescent="0.2">
      <c r="BV329" s="3"/>
      <c r="BW329" s="3"/>
    </row>
    <row r="330" spans="74:75" x14ac:dyDescent="0.2">
      <c r="BV330" s="3"/>
      <c r="BW330" s="3"/>
    </row>
    <row r="331" spans="74:75" x14ac:dyDescent="0.2">
      <c r="BV331" s="3"/>
      <c r="BW331" s="3"/>
    </row>
    <row r="332" spans="74:75" x14ac:dyDescent="0.2">
      <c r="BV332" s="3"/>
      <c r="BW332" s="3"/>
    </row>
    <row r="333" spans="74:75" x14ac:dyDescent="0.2">
      <c r="BV333" s="3"/>
      <c r="BW333" s="3"/>
    </row>
    <row r="334" spans="74:75" x14ac:dyDescent="0.2">
      <c r="BV334" s="3"/>
      <c r="BW334" s="3"/>
    </row>
    <row r="335" spans="74:75" x14ac:dyDescent="0.2">
      <c r="BV335" s="3"/>
      <c r="BW335" s="3"/>
    </row>
    <row r="336" spans="74:75" x14ac:dyDescent="0.2">
      <c r="BV336" s="3"/>
      <c r="BW336" s="3"/>
    </row>
    <row r="337" spans="74:75" x14ac:dyDescent="0.2">
      <c r="BV337" s="3"/>
      <c r="BW337" s="3"/>
    </row>
    <row r="338" spans="74:75" x14ac:dyDescent="0.2">
      <c r="BV338" s="3"/>
      <c r="BW338" s="3"/>
    </row>
    <row r="339" spans="74:75" x14ac:dyDescent="0.2">
      <c r="BV339" s="3"/>
      <c r="BW339" s="3"/>
    </row>
    <row r="340" spans="74:75" x14ac:dyDescent="0.2">
      <c r="BV340" s="3"/>
      <c r="BW340" s="3"/>
    </row>
    <row r="341" spans="74:75" x14ac:dyDescent="0.2">
      <c r="BV341" s="3"/>
      <c r="BW341" s="3"/>
    </row>
    <row r="342" spans="74:75" x14ac:dyDescent="0.2">
      <c r="BV342" s="3"/>
      <c r="BW342" s="3"/>
    </row>
    <row r="343" spans="74:75" x14ac:dyDescent="0.2">
      <c r="BV343" s="3"/>
      <c r="BW343" s="3"/>
    </row>
    <row r="344" spans="74:75" x14ac:dyDescent="0.2">
      <c r="BV344" s="3"/>
      <c r="BW344" s="3"/>
    </row>
    <row r="345" spans="74:75" x14ac:dyDescent="0.2">
      <c r="BV345" s="3"/>
      <c r="BW345" s="3"/>
    </row>
    <row r="346" spans="74:75" x14ac:dyDescent="0.2">
      <c r="BV346" s="3"/>
      <c r="BW346" s="3"/>
    </row>
    <row r="347" spans="74:75" x14ac:dyDescent="0.2">
      <c r="BV347" s="3"/>
      <c r="BW347" s="3"/>
    </row>
    <row r="348" spans="74:75" x14ac:dyDescent="0.2">
      <c r="BV348" s="3"/>
      <c r="BW348" s="3"/>
    </row>
    <row r="349" spans="74:75" x14ac:dyDescent="0.2">
      <c r="BV349" s="3"/>
      <c r="BW349" s="3"/>
    </row>
    <row r="350" spans="74:75" x14ac:dyDescent="0.2">
      <c r="BV350" s="3"/>
      <c r="BW350" s="3"/>
    </row>
    <row r="351" spans="74:75" x14ac:dyDescent="0.2">
      <c r="BV351" s="3"/>
      <c r="BW351" s="3"/>
    </row>
    <row r="352" spans="74:75" x14ac:dyDescent="0.2">
      <c r="BV352" s="3"/>
      <c r="BW352" s="3"/>
    </row>
    <row r="353" spans="74:75" x14ac:dyDescent="0.2">
      <c r="BV353" s="3"/>
      <c r="BW353" s="3"/>
    </row>
    <row r="354" spans="74:75" x14ac:dyDescent="0.2">
      <c r="BV354" s="3"/>
      <c r="BW354" s="3"/>
    </row>
    <row r="355" spans="74:75" x14ac:dyDescent="0.2">
      <c r="BV355" s="3"/>
      <c r="BW355" s="3"/>
    </row>
    <row r="356" spans="74:75" x14ac:dyDescent="0.2">
      <c r="BV356" s="3"/>
      <c r="BW356" s="3"/>
    </row>
    <row r="357" spans="74:75" x14ac:dyDescent="0.2">
      <c r="BV357" s="3"/>
      <c r="BW357" s="3"/>
    </row>
    <row r="358" spans="74:75" x14ac:dyDescent="0.2">
      <c r="BV358" s="3"/>
      <c r="BW358" s="3"/>
    </row>
    <row r="359" spans="74:75" x14ac:dyDescent="0.2">
      <c r="BV359" s="3"/>
      <c r="BW359" s="3"/>
    </row>
    <row r="360" spans="74:75" x14ac:dyDescent="0.2">
      <c r="BV360" s="3"/>
      <c r="BW360" s="3"/>
    </row>
    <row r="361" spans="74:75" x14ac:dyDescent="0.2">
      <c r="BV361" s="3"/>
      <c r="BW361" s="3"/>
    </row>
    <row r="362" spans="74:75" x14ac:dyDescent="0.2">
      <c r="BV362" s="3"/>
      <c r="BW362" s="3"/>
    </row>
    <row r="363" spans="74:75" x14ac:dyDescent="0.2">
      <c r="BV363" s="3"/>
      <c r="BW363" s="3"/>
    </row>
    <row r="364" spans="74:75" x14ac:dyDescent="0.2">
      <c r="BV364" s="3"/>
      <c r="BW364" s="3"/>
    </row>
    <row r="365" spans="74:75" x14ac:dyDescent="0.2">
      <c r="BV365" s="3"/>
      <c r="BW365" s="3"/>
    </row>
    <row r="366" spans="74:75" x14ac:dyDescent="0.2">
      <c r="BV366" s="3"/>
      <c r="BW366" s="3"/>
    </row>
    <row r="367" spans="74:75" x14ac:dyDescent="0.2">
      <c r="BV367" s="3"/>
      <c r="BW367" s="3"/>
    </row>
    <row r="368" spans="74:75" x14ac:dyDescent="0.2">
      <c r="BV368" s="3"/>
      <c r="BW368" s="3"/>
    </row>
    <row r="369" spans="74:75" x14ac:dyDescent="0.2">
      <c r="BV369" s="3"/>
      <c r="BW369" s="3"/>
    </row>
    <row r="370" spans="74:75" x14ac:dyDescent="0.2">
      <c r="BV370" s="3"/>
      <c r="BW370" s="3"/>
    </row>
    <row r="371" spans="74:75" x14ac:dyDescent="0.2">
      <c r="BV371" s="3"/>
      <c r="BW371" s="3"/>
    </row>
    <row r="372" spans="74:75" x14ac:dyDescent="0.2">
      <c r="BV372" s="3"/>
      <c r="BW372" s="3"/>
    </row>
    <row r="373" spans="74:75" x14ac:dyDescent="0.2">
      <c r="BV373" s="3"/>
      <c r="BW373" s="3"/>
    </row>
    <row r="374" spans="74:75" x14ac:dyDescent="0.2">
      <c r="BV374" s="3"/>
      <c r="BW374" s="3"/>
    </row>
    <row r="375" spans="74:75" x14ac:dyDescent="0.2">
      <c r="BV375" s="3"/>
      <c r="BW375" s="3"/>
    </row>
    <row r="376" spans="74:75" x14ac:dyDescent="0.2">
      <c r="BV376" s="3"/>
      <c r="BW376" s="3"/>
    </row>
    <row r="377" spans="74:75" x14ac:dyDescent="0.2">
      <c r="BV377" s="3"/>
      <c r="BW377" s="3"/>
    </row>
    <row r="378" spans="74:75" x14ac:dyDescent="0.2">
      <c r="BV378" s="3"/>
      <c r="BW378" s="3"/>
    </row>
    <row r="379" spans="74:75" x14ac:dyDescent="0.2">
      <c r="BV379" s="3"/>
      <c r="BW379" s="3"/>
    </row>
    <row r="380" spans="74:75" x14ac:dyDescent="0.2">
      <c r="BV380" s="3"/>
      <c r="BW380" s="3"/>
    </row>
    <row r="381" spans="74:75" x14ac:dyDescent="0.2">
      <c r="BV381" s="3"/>
      <c r="BW381" s="3"/>
    </row>
    <row r="382" spans="74:75" x14ac:dyDescent="0.2">
      <c r="BV382" s="3"/>
      <c r="BW382" s="3"/>
    </row>
    <row r="383" spans="74:75" x14ac:dyDescent="0.2">
      <c r="BV383" s="3"/>
      <c r="BW383" s="3"/>
    </row>
    <row r="384" spans="74:75" x14ac:dyDescent="0.2">
      <c r="BV384" s="3"/>
      <c r="BW384" s="3"/>
    </row>
    <row r="385" spans="74:75" x14ac:dyDescent="0.2">
      <c r="BV385" s="3"/>
      <c r="BW385" s="3"/>
    </row>
    <row r="386" spans="74:75" x14ac:dyDescent="0.2">
      <c r="BV386" s="3"/>
      <c r="BW386" s="3"/>
    </row>
    <row r="387" spans="74:75" x14ac:dyDescent="0.2">
      <c r="BV387" s="3"/>
      <c r="BW387" s="3"/>
    </row>
    <row r="388" spans="74:75" x14ac:dyDescent="0.2">
      <c r="BV388" s="3"/>
      <c r="BW388" s="3"/>
    </row>
    <row r="389" spans="74:75" x14ac:dyDescent="0.2">
      <c r="BV389" s="3"/>
      <c r="BW389" s="3"/>
    </row>
    <row r="390" spans="74:75" x14ac:dyDescent="0.2">
      <c r="BV390" s="3"/>
      <c r="BW390" s="3"/>
    </row>
    <row r="391" spans="74:75" x14ac:dyDescent="0.2">
      <c r="BV391" s="3"/>
      <c r="BW391" s="3"/>
    </row>
    <row r="392" spans="74:75" x14ac:dyDescent="0.2">
      <c r="BV392" s="3"/>
      <c r="BW392" s="3"/>
    </row>
    <row r="393" spans="74:75" x14ac:dyDescent="0.2">
      <c r="BV393" s="3"/>
      <c r="BW393" s="3"/>
    </row>
  </sheetData>
  <mergeCells count="348">
    <mergeCell ref="A6:P6"/>
    <mergeCell ref="A9:C11"/>
    <mergeCell ref="D9:F10"/>
    <mergeCell ref="G9:AD9"/>
    <mergeCell ref="AE9:AE11"/>
    <mergeCell ref="AF9:AF11"/>
    <mergeCell ref="U10:V10"/>
    <mergeCell ref="W10:X10"/>
    <mergeCell ref="Y10:Z10"/>
    <mergeCell ref="AA10:AB10"/>
    <mergeCell ref="AG9:AG11"/>
    <mergeCell ref="AH9:AH11"/>
    <mergeCell ref="AI9:AI11"/>
    <mergeCell ref="G10:H10"/>
    <mergeCell ref="I10:J10"/>
    <mergeCell ref="K10:L10"/>
    <mergeCell ref="M10:N10"/>
    <mergeCell ref="O10:P10"/>
    <mergeCell ref="Q10:R10"/>
    <mergeCell ref="S10:T10"/>
    <mergeCell ref="AC10:AD10"/>
    <mergeCell ref="A12:C12"/>
    <mergeCell ref="A13:C13"/>
    <mergeCell ref="A14:C14"/>
    <mergeCell ref="A15:C15"/>
    <mergeCell ref="A17:C18"/>
    <mergeCell ref="D17:F17"/>
    <mergeCell ref="G17:H17"/>
    <mergeCell ref="I17:J17"/>
    <mergeCell ref="K17:L17"/>
    <mergeCell ref="AK17:AK18"/>
    <mergeCell ref="A19:C19"/>
    <mergeCell ref="A20:C20"/>
    <mergeCell ref="Y17:Z17"/>
    <mergeCell ref="AA17:AB17"/>
    <mergeCell ref="AC17:AD17"/>
    <mergeCell ref="AE17:AE18"/>
    <mergeCell ref="AF17:AF18"/>
    <mergeCell ref="AG17:AG18"/>
    <mergeCell ref="M17:N17"/>
    <mergeCell ref="O17:P17"/>
    <mergeCell ref="Q17:R17"/>
    <mergeCell ref="S17:T17"/>
    <mergeCell ref="U17:V17"/>
    <mergeCell ref="W17:X17"/>
    <mergeCell ref="A21:C21"/>
    <mergeCell ref="A22:C22"/>
    <mergeCell ref="A23:C23"/>
    <mergeCell ref="A24:C24"/>
    <mergeCell ref="A25:C25"/>
    <mergeCell ref="A26:C26"/>
    <mergeCell ref="AH17:AH18"/>
    <mergeCell ref="AI17:AI18"/>
    <mergeCell ref="AJ17:AJ18"/>
    <mergeCell ref="A33:C33"/>
    <mergeCell ref="A34:C34"/>
    <mergeCell ref="A35:C35"/>
    <mergeCell ref="A36:C36"/>
    <mergeCell ref="A37:C37"/>
    <mergeCell ref="A38:C38"/>
    <mergeCell ref="A27:C27"/>
    <mergeCell ref="A28:C28"/>
    <mergeCell ref="A29:C29"/>
    <mergeCell ref="A30:C30"/>
    <mergeCell ref="A31:C31"/>
    <mergeCell ref="A32:C32"/>
    <mergeCell ref="A40:C42"/>
    <mergeCell ref="D40:F41"/>
    <mergeCell ref="G40:AD40"/>
    <mergeCell ref="AE40:AE42"/>
    <mergeCell ref="AF40:AF42"/>
    <mergeCell ref="AG40:AG42"/>
    <mergeCell ref="W41:X41"/>
    <mergeCell ref="Y41:Z41"/>
    <mergeCell ref="AA41:AB41"/>
    <mergeCell ref="AC41:AD41"/>
    <mergeCell ref="AH40:AH42"/>
    <mergeCell ref="AI40:AI42"/>
    <mergeCell ref="G41:H41"/>
    <mergeCell ref="I41:J41"/>
    <mergeCell ref="K41:L41"/>
    <mergeCell ref="M41:N41"/>
    <mergeCell ref="O41:P41"/>
    <mergeCell ref="Q41:R41"/>
    <mergeCell ref="S41:T41"/>
    <mergeCell ref="U41:V41"/>
    <mergeCell ref="A49:C49"/>
    <mergeCell ref="A50:B56"/>
    <mergeCell ref="A57:B60"/>
    <mergeCell ref="A62:C62"/>
    <mergeCell ref="A63:C63"/>
    <mergeCell ref="A64:A65"/>
    <mergeCell ref="B64:C64"/>
    <mergeCell ref="B65:C65"/>
    <mergeCell ref="A43:C43"/>
    <mergeCell ref="A44:C44"/>
    <mergeCell ref="A45:C45"/>
    <mergeCell ref="A46:C46"/>
    <mergeCell ref="A47:C47"/>
    <mergeCell ref="A48:C48"/>
    <mergeCell ref="A72:C72"/>
    <mergeCell ref="A73:C73"/>
    <mergeCell ref="A75:C76"/>
    <mergeCell ref="D75:F75"/>
    <mergeCell ref="A77:A78"/>
    <mergeCell ref="B77:C77"/>
    <mergeCell ref="B78:C78"/>
    <mergeCell ref="A66:C66"/>
    <mergeCell ref="A67:C67"/>
    <mergeCell ref="A68:C68"/>
    <mergeCell ref="A69:C69"/>
    <mergeCell ref="A70:C70"/>
    <mergeCell ref="A71:C71"/>
    <mergeCell ref="A86:C86"/>
    <mergeCell ref="A87:C87"/>
    <mergeCell ref="A88:C88"/>
    <mergeCell ref="A89:C89"/>
    <mergeCell ref="A90:C90"/>
    <mergeCell ref="A91:C91"/>
    <mergeCell ref="R80:R81"/>
    <mergeCell ref="S80:S81"/>
    <mergeCell ref="A82:C82"/>
    <mergeCell ref="A83:C83"/>
    <mergeCell ref="A84:C84"/>
    <mergeCell ref="A85:C85"/>
    <mergeCell ref="A80:C81"/>
    <mergeCell ref="D80:F80"/>
    <mergeCell ref="G80:N80"/>
    <mergeCell ref="O80:O81"/>
    <mergeCell ref="P80:P81"/>
    <mergeCell ref="Q80:Q81"/>
    <mergeCell ref="A98:C98"/>
    <mergeCell ref="A99:C99"/>
    <mergeCell ref="A100:C100"/>
    <mergeCell ref="A101:C101"/>
    <mergeCell ref="A102:C102"/>
    <mergeCell ref="A103:C103"/>
    <mergeCell ref="A92:C92"/>
    <mergeCell ref="A93:C93"/>
    <mergeCell ref="A94:C94"/>
    <mergeCell ref="A95:C95"/>
    <mergeCell ref="A96:C96"/>
    <mergeCell ref="A97:C97"/>
    <mergeCell ref="A110:C110"/>
    <mergeCell ref="A111:C111"/>
    <mergeCell ref="A113:C115"/>
    <mergeCell ref="D113:F114"/>
    <mergeCell ref="G113:N113"/>
    <mergeCell ref="O113:O115"/>
    <mergeCell ref="N114:N115"/>
    <mergeCell ref="A104:C104"/>
    <mergeCell ref="A105:C105"/>
    <mergeCell ref="A106:C106"/>
    <mergeCell ref="A107:C107"/>
    <mergeCell ref="A108:C108"/>
    <mergeCell ref="A109:C109"/>
    <mergeCell ref="P113:P115"/>
    <mergeCell ref="Q113:Q115"/>
    <mergeCell ref="R113:R115"/>
    <mergeCell ref="G114:G115"/>
    <mergeCell ref="H114:H115"/>
    <mergeCell ref="I114:I115"/>
    <mergeCell ref="J114:J115"/>
    <mergeCell ref="K114:K115"/>
    <mergeCell ref="L114:L115"/>
    <mergeCell ref="M114:M115"/>
    <mergeCell ref="A122:C122"/>
    <mergeCell ref="A124:C126"/>
    <mergeCell ref="D124:F125"/>
    <mergeCell ref="G125:H125"/>
    <mergeCell ref="I125:J125"/>
    <mergeCell ref="K125:L125"/>
    <mergeCell ref="G124:N124"/>
    <mergeCell ref="A116:C116"/>
    <mergeCell ref="A117:C117"/>
    <mergeCell ref="A118:C118"/>
    <mergeCell ref="A119:C119"/>
    <mergeCell ref="A120:C120"/>
    <mergeCell ref="A121:C121"/>
    <mergeCell ref="A142:A145"/>
    <mergeCell ref="B142:B143"/>
    <mergeCell ref="B144:B145"/>
    <mergeCell ref="A146:A150"/>
    <mergeCell ref="B146:C146"/>
    <mergeCell ref="B147:B148"/>
    <mergeCell ref="B149:B150"/>
    <mergeCell ref="A127:A136"/>
    <mergeCell ref="B127:C127"/>
    <mergeCell ref="B128:C128"/>
    <mergeCell ref="B129:C129"/>
    <mergeCell ref="B130:B136"/>
    <mergeCell ref="A137:A140"/>
    <mergeCell ref="B137:B140"/>
    <mergeCell ref="AC157:AC159"/>
    <mergeCell ref="AD157:AD159"/>
    <mergeCell ref="G158:H158"/>
    <mergeCell ref="I158:J158"/>
    <mergeCell ref="K158:L158"/>
    <mergeCell ref="M158:N158"/>
    <mergeCell ref="O158:P158"/>
    <mergeCell ref="A151:A153"/>
    <mergeCell ref="B151:B153"/>
    <mergeCell ref="A154:A155"/>
    <mergeCell ref="B154:B155"/>
    <mergeCell ref="A157:C159"/>
    <mergeCell ref="D157:F158"/>
    <mergeCell ref="Q158:R158"/>
    <mergeCell ref="S158:T158"/>
    <mergeCell ref="U158:V158"/>
    <mergeCell ref="W158:X158"/>
    <mergeCell ref="Y158:Z158"/>
    <mergeCell ref="A160:C160"/>
    <mergeCell ref="G157:Z157"/>
    <mergeCell ref="AA157:AA159"/>
    <mergeCell ref="AB157:AB159"/>
    <mergeCell ref="G166:J166"/>
    <mergeCell ref="G167:G168"/>
    <mergeCell ref="H167:H168"/>
    <mergeCell ref="I167:I168"/>
    <mergeCell ref="J167:J168"/>
    <mergeCell ref="A169:C169"/>
    <mergeCell ref="A161:C161"/>
    <mergeCell ref="A162:C162"/>
    <mergeCell ref="A163:C163"/>
    <mergeCell ref="A164:C164"/>
    <mergeCell ref="A166:C168"/>
    <mergeCell ref="D166:F167"/>
    <mergeCell ref="Z174:Z176"/>
    <mergeCell ref="G175:H175"/>
    <mergeCell ref="I175:J175"/>
    <mergeCell ref="K175:L175"/>
    <mergeCell ref="M175:N175"/>
    <mergeCell ref="O175:P175"/>
    <mergeCell ref="Q175:R175"/>
    <mergeCell ref="S175:T175"/>
    <mergeCell ref="A170:C170"/>
    <mergeCell ref="A171:C171"/>
    <mergeCell ref="A172:C172"/>
    <mergeCell ref="A174:C176"/>
    <mergeCell ref="D174:F175"/>
    <mergeCell ref="G174:V174"/>
    <mergeCell ref="U175:V175"/>
    <mergeCell ref="Y175:Y176"/>
    <mergeCell ref="X174:X176"/>
    <mergeCell ref="A177:A178"/>
    <mergeCell ref="B177:C177"/>
    <mergeCell ref="B178:C178"/>
    <mergeCell ref="A179:A182"/>
    <mergeCell ref="B179:C179"/>
    <mergeCell ref="B180:C180"/>
    <mergeCell ref="B181:C181"/>
    <mergeCell ref="B182:C182"/>
    <mergeCell ref="W174:W176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191:A194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37:C237"/>
    <mergeCell ref="A232:C234"/>
    <mergeCell ref="D232:F233"/>
    <mergeCell ref="G232:N232"/>
    <mergeCell ref="O232:O234"/>
    <mergeCell ref="P232:P234"/>
    <mergeCell ref="G233:G234"/>
    <mergeCell ref="H233:H234"/>
    <mergeCell ref="I233:I234"/>
    <mergeCell ref="J233:J234"/>
    <mergeCell ref="K233:K234"/>
    <mergeCell ref="O124:O126"/>
    <mergeCell ref="P124:P126"/>
    <mergeCell ref="M125:N125"/>
    <mergeCell ref="A255:B255"/>
    <mergeCell ref="A256:B256"/>
    <mergeCell ref="A257:B257"/>
    <mergeCell ref="A258:B258"/>
    <mergeCell ref="D242:D245"/>
    <mergeCell ref="E242:E245"/>
    <mergeCell ref="A251:B251"/>
    <mergeCell ref="A252:B252"/>
    <mergeCell ref="A253:B253"/>
    <mergeCell ref="A254:B254"/>
    <mergeCell ref="A238:C238"/>
    <mergeCell ref="A239:C239"/>
    <mergeCell ref="A240:C240"/>
    <mergeCell ref="A242:A245"/>
    <mergeCell ref="B242:B245"/>
    <mergeCell ref="C242:C245"/>
    <mergeCell ref="L233:L234"/>
    <mergeCell ref="M233:M234"/>
    <mergeCell ref="N233:N234"/>
    <mergeCell ref="A235:C235"/>
    <mergeCell ref="A236:C236"/>
  </mergeCells>
  <dataValidations count="1">
    <dataValidation operator="greaterThanOrEqual" allowBlank="1" showInputMessage="1" showErrorMessage="1" error="Valor no Permitido" sqref="A1:XFD1048576" xr:uid="{63A7906D-2E45-48A1-AFC5-998A3F541B06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60A91-E8D2-42BA-AA9E-B82A37690A12}">
  <dimension ref="A1:DQ393"/>
  <sheetViews>
    <sheetView topLeftCell="Z22" workbookViewId="0">
      <selection activeCell="AF19" sqref="AF19:AF37"/>
    </sheetView>
  </sheetViews>
  <sheetFormatPr baseColWidth="10" defaultColWidth="11.42578125" defaultRowHeight="14.25" x14ac:dyDescent="0.2"/>
  <cols>
    <col min="1" max="1" width="30.85546875" style="2" customWidth="1"/>
    <col min="2" max="2" width="27.28515625" style="2" customWidth="1"/>
    <col min="3" max="3" width="43" style="2" customWidth="1"/>
    <col min="4" max="4" width="14.140625" style="2" customWidth="1"/>
    <col min="5" max="13" width="13.28515625" style="2" customWidth="1"/>
    <col min="14" max="14" width="15.140625" style="2" customWidth="1"/>
    <col min="15" max="15" width="14.140625" style="2" customWidth="1"/>
    <col min="16" max="16" width="14.5703125" style="2" customWidth="1"/>
    <col min="17" max="17" width="13.140625" style="2" customWidth="1"/>
    <col min="18" max="18" width="12.5703125" style="2" customWidth="1"/>
    <col min="19" max="19" width="14.28515625" style="2" customWidth="1"/>
    <col min="20" max="22" width="11.42578125" style="2"/>
    <col min="23" max="23" width="13.42578125" style="2" customWidth="1"/>
    <col min="24" max="24" width="12.7109375" style="2" customWidth="1"/>
    <col min="25" max="25" width="11.42578125" style="2"/>
    <col min="26" max="26" width="12.85546875" style="2" customWidth="1"/>
    <col min="27" max="27" width="15.140625" style="2" customWidth="1"/>
    <col min="28" max="28" width="13.140625" style="2" customWidth="1"/>
    <col min="29" max="30" width="11.42578125" style="2"/>
    <col min="31" max="31" width="14.140625" style="2" customWidth="1"/>
    <col min="32" max="32" width="14.7109375" style="2" customWidth="1"/>
    <col min="33" max="33" width="15.140625" style="2" customWidth="1"/>
    <col min="34" max="34" width="14" style="2" customWidth="1"/>
    <col min="35" max="35" width="14.85546875" style="2" customWidth="1"/>
    <col min="36" max="36" width="14.42578125" style="2" customWidth="1"/>
    <col min="37" max="37" width="13.42578125" style="2" customWidth="1"/>
    <col min="38" max="72" width="11.42578125" style="2"/>
    <col min="73" max="73" width="10.140625" style="2" customWidth="1"/>
    <col min="74" max="75" width="11.42578125" style="2"/>
    <col min="76" max="78" width="11.42578125" style="4"/>
    <col min="79" max="103" width="11.42578125" style="5" hidden="1" customWidth="1"/>
    <col min="104" max="104" width="1.42578125" style="5" hidden="1" customWidth="1"/>
    <col min="105" max="118" width="11.42578125" style="3"/>
    <col min="119" max="16384" width="11.42578125" style="2"/>
  </cols>
  <sheetData>
    <row r="1" spans="1:90" ht="16.149999999999999" customHeight="1" x14ac:dyDescent="0.2">
      <c r="A1" s="1" t="s">
        <v>0</v>
      </c>
      <c r="BU1" s="3"/>
      <c r="BV1" s="3"/>
      <c r="BW1" s="3"/>
    </row>
    <row r="2" spans="1:90" ht="16.149999999999999" customHeight="1" x14ac:dyDescent="0.2">
      <c r="A2" s="6" t="str">
        <f>CONCATENATE("COMUNA: ",[7]NOMBRE!B2," - ","( ",[7]NOMBRE!C2,[7]NOMBRE!D2,[7]NOMBRE!E2,[7]NOMBRE!F2,[7]NOMBRE!G2," )")</f>
        <v>COMUNA: LINARES - ( 07401 )</v>
      </c>
      <c r="BU2" s="3"/>
      <c r="BV2" s="3"/>
      <c r="BW2" s="3"/>
    </row>
    <row r="3" spans="1:90" ht="16.149999999999999" customHeight="1" x14ac:dyDescent="0.2">
      <c r="A3" s="6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BU3" s="3"/>
      <c r="BV3" s="3"/>
      <c r="BW3" s="3"/>
    </row>
    <row r="4" spans="1:90" ht="16.149999999999999" customHeight="1" x14ac:dyDescent="0.2">
      <c r="A4" s="6" t="str">
        <f>CONCATENATE("MES: ",[7]NOMBRE!B6," - ","( ",[7]NOMBRE!C6,[7]NOMBRE!D6," )")</f>
        <v>MES: JUNIO - ( 06 )</v>
      </c>
      <c r="BU4" s="3"/>
      <c r="BV4" s="3"/>
      <c r="BW4" s="3"/>
    </row>
    <row r="5" spans="1:90" ht="16.149999999999999" customHeight="1" x14ac:dyDescent="0.2">
      <c r="A5" s="6" t="str">
        <f>CONCATENATE("AÑO: ",[7]NOMBRE!B7)</f>
        <v>AÑO: 2019</v>
      </c>
      <c r="BU5" s="3"/>
      <c r="BV5" s="3"/>
      <c r="BW5" s="3"/>
    </row>
    <row r="6" spans="1:90" ht="15" x14ac:dyDescent="0.2">
      <c r="A6" s="1070" t="s">
        <v>1</v>
      </c>
      <c r="B6" s="1070"/>
      <c r="C6" s="1070"/>
      <c r="D6" s="1070"/>
      <c r="E6" s="1070"/>
      <c r="F6" s="1070"/>
      <c r="G6" s="1070"/>
      <c r="H6" s="1070"/>
      <c r="I6" s="1070"/>
      <c r="J6" s="1070"/>
      <c r="K6" s="1070"/>
      <c r="L6" s="1070"/>
      <c r="M6" s="1070"/>
      <c r="N6" s="1070"/>
      <c r="O6" s="1070"/>
      <c r="P6" s="1070"/>
      <c r="BU6" s="3"/>
      <c r="BV6" s="3"/>
      <c r="BW6" s="3"/>
    </row>
    <row r="7" spans="1:90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BU7" s="3"/>
      <c r="BV7" s="3"/>
      <c r="BW7" s="3"/>
    </row>
    <row r="8" spans="1:90" ht="31.9" customHeight="1" x14ac:dyDescent="0.2">
      <c r="A8" s="9" t="s">
        <v>2</v>
      </c>
      <c r="B8" s="10"/>
      <c r="C8" s="10"/>
      <c r="D8" s="11"/>
      <c r="E8" s="11"/>
      <c r="F8" s="11"/>
      <c r="G8" s="12"/>
      <c r="H8" s="11"/>
      <c r="I8" s="11"/>
      <c r="J8" s="11"/>
      <c r="K8" s="11"/>
      <c r="L8" s="11"/>
      <c r="M8" s="11"/>
      <c r="N8" s="11"/>
      <c r="O8" s="11"/>
      <c r="P8" s="12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BU8" s="3"/>
      <c r="BV8" s="3"/>
      <c r="BW8" s="3"/>
    </row>
    <row r="9" spans="1:90" ht="30.75" customHeight="1" x14ac:dyDescent="0.2">
      <c r="A9" s="1098" t="s">
        <v>3</v>
      </c>
      <c r="B9" s="1098"/>
      <c r="C9" s="1099"/>
      <c r="D9" s="894" t="s">
        <v>4</v>
      </c>
      <c r="E9" s="895"/>
      <c r="F9" s="896"/>
      <c r="G9" s="862" t="s">
        <v>5</v>
      </c>
      <c r="H9" s="900"/>
      <c r="I9" s="900"/>
      <c r="J9" s="900"/>
      <c r="K9" s="900"/>
      <c r="L9" s="900"/>
      <c r="M9" s="900"/>
      <c r="N9" s="900"/>
      <c r="O9" s="900"/>
      <c r="P9" s="900"/>
      <c r="Q9" s="900"/>
      <c r="R9" s="900"/>
      <c r="S9" s="900"/>
      <c r="T9" s="900"/>
      <c r="U9" s="900"/>
      <c r="V9" s="900"/>
      <c r="W9" s="900"/>
      <c r="X9" s="900"/>
      <c r="Y9" s="900"/>
      <c r="Z9" s="900"/>
      <c r="AA9" s="900"/>
      <c r="AB9" s="900"/>
      <c r="AC9" s="900"/>
      <c r="AD9" s="901"/>
      <c r="AE9" s="896" t="s">
        <v>6</v>
      </c>
      <c r="AF9" s="1095" t="s">
        <v>7</v>
      </c>
      <c r="AG9" s="1095" t="s">
        <v>8</v>
      </c>
      <c r="AH9" s="985" t="s">
        <v>9</v>
      </c>
      <c r="AI9" s="985" t="s">
        <v>10</v>
      </c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BU9" s="3"/>
      <c r="BV9" s="3"/>
      <c r="BW9" s="3"/>
      <c r="CG9" s="13"/>
      <c r="CH9" s="13"/>
      <c r="CI9" s="13"/>
      <c r="CJ9" s="13"/>
      <c r="CK9" s="13"/>
      <c r="CL9" s="13"/>
    </row>
    <row r="10" spans="1:90" ht="27.75" customHeight="1" x14ac:dyDescent="0.2">
      <c r="A10" s="1073"/>
      <c r="B10" s="1073"/>
      <c r="C10" s="1074"/>
      <c r="D10" s="897"/>
      <c r="E10" s="1080"/>
      <c r="F10" s="1081"/>
      <c r="G10" s="974" t="s">
        <v>11</v>
      </c>
      <c r="H10" s="975"/>
      <c r="I10" s="862" t="s">
        <v>12</v>
      </c>
      <c r="J10" s="970"/>
      <c r="K10" s="900" t="s">
        <v>13</v>
      </c>
      <c r="L10" s="970"/>
      <c r="M10" s="862" t="s">
        <v>14</v>
      </c>
      <c r="N10" s="970"/>
      <c r="O10" s="862" t="s">
        <v>15</v>
      </c>
      <c r="P10" s="970"/>
      <c r="Q10" s="862" t="s">
        <v>16</v>
      </c>
      <c r="R10" s="970"/>
      <c r="S10" s="862" t="s">
        <v>17</v>
      </c>
      <c r="T10" s="970"/>
      <c r="U10" s="982" t="s">
        <v>18</v>
      </c>
      <c r="V10" s="983"/>
      <c r="W10" s="982" t="s">
        <v>19</v>
      </c>
      <c r="X10" s="983"/>
      <c r="Y10" s="982" t="s">
        <v>20</v>
      </c>
      <c r="Z10" s="983"/>
      <c r="AA10" s="982" t="s">
        <v>21</v>
      </c>
      <c r="AB10" s="983"/>
      <c r="AC10" s="982" t="s">
        <v>22</v>
      </c>
      <c r="AD10" s="984"/>
      <c r="AE10" s="902"/>
      <c r="AF10" s="1069"/>
      <c r="AG10" s="1069"/>
      <c r="AH10" s="986"/>
      <c r="AI10" s="986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BU10" s="3"/>
      <c r="BV10" s="3"/>
      <c r="BW10" s="3"/>
      <c r="CG10" s="13"/>
      <c r="CH10" s="13"/>
      <c r="CI10" s="13"/>
      <c r="CJ10" s="13"/>
      <c r="CK10" s="13"/>
      <c r="CL10" s="13"/>
    </row>
    <row r="11" spans="1:90" ht="32.25" customHeight="1" x14ac:dyDescent="0.2">
      <c r="A11" s="1100"/>
      <c r="B11" s="1100"/>
      <c r="C11" s="1101"/>
      <c r="D11" s="14" t="s">
        <v>23</v>
      </c>
      <c r="E11" s="15" t="s">
        <v>24</v>
      </c>
      <c r="F11" s="699" t="s">
        <v>25</v>
      </c>
      <c r="G11" s="694" t="s">
        <v>24</v>
      </c>
      <c r="H11" s="699" t="s">
        <v>25</v>
      </c>
      <c r="I11" s="694" t="s">
        <v>24</v>
      </c>
      <c r="J11" s="699" t="s">
        <v>25</v>
      </c>
      <c r="K11" s="694" t="s">
        <v>24</v>
      </c>
      <c r="L11" s="699" t="s">
        <v>25</v>
      </c>
      <c r="M11" s="694" t="s">
        <v>24</v>
      </c>
      <c r="N11" s="699" t="s">
        <v>25</v>
      </c>
      <c r="O11" s="694" t="s">
        <v>24</v>
      </c>
      <c r="P11" s="699" t="s">
        <v>25</v>
      </c>
      <c r="Q11" s="694" t="s">
        <v>24</v>
      </c>
      <c r="R11" s="699" t="s">
        <v>25</v>
      </c>
      <c r="S11" s="694" t="s">
        <v>24</v>
      </c>
      <c r="T11" s="699" t="s">
        <v>25</v>
      </c>
      <c r="U11" s="694" t="s">
        <v>24</v>
      </c>
      <c r="V11" s="699" t="s">
        <v>25</v>
      </c>
      <c r="W11" s="694" t="s">
        <v>24</v>
      </c>
      <c r="X11" s="699" t="s">
        <v>25</v>
      </c>
      <c r="Y11" s="694" t="s">
        <v>24</v>
      </c>
      <c r="Z11" s="699" t="s">
        <v>25</v>
      </c>
      <c r="AA11" s="694" t="s">
        <v>24</v>
      </c>
      <c r="AB11" s="699" t="s">
        <v>25</v>
      </c>
      <c r="AC11" s="694" t="s">
        <v>24</v>
      </c>
      <c r="AD11" s="696" t="s">
        <v>25</v>
      </c>
      <c r="AE11" s="1081"/>
      <c r="AF11" s="1060"/>
      <c r="AG11" s="1060"/>
      <c r="AH11" s="987"/>
      <c r="AI11" s="987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BU11" s="3"/>
      <c r="BV11" s="3"/>
      <c r="BW11" s="3"/>
      <c r="CG11" s="13"/>
      <c r="CH11" s="13"/>
      <c r="CI11" s="13"/>
      <c r="CJ11" s="13"/>
      <c r="CK11" s="13"/>
      <c r="CL11" s="13"/>
    </row>
    <row r="12" spans="1:90" ht="16.149999999999999" customHeight="1" x14ac:dyDescent="0.2">
      <c r="A12" s="1065" t="s">
        <v>26</v>
      </c>
      <c r="B12" s="1065"/>
      <c r="C12" s="1065"/>
      <c r="D12" s="19">
        <f>SUM(E12+F12)</f>
        <v>250</v>
      </c>
      <c r="E12" s="20">
        <f t="shared" ref="E12:F15" si="0">SUM(G12+I12+K12+M12+O12+Q12+S12+U12+W12+Y12+AA12+AC12)</f>
        <v>92</v>
      </c>
      <c r="F12" s="701">
        <f>SUM(H12+J12+L12+N12+P12+R12+T12+V12+X12+Z12+AB12+AD12)</f>
        <v>158</v>
      </c>
      <c r="G12" s="22">
        <v>1</v>
      </c>
      <c r="H12" s="23">
        <v>0</v>
      </c>
      <c r="I12" s="24">
        <v>1</v>
      </c>
      <c r="J12" s="23">
        <v>0</v>
      </c>
      <c r="K12" s="24">
        <v>0</v>
      </c>
      <c r="L12" s="23">
        <v>1</v>
      </c>
      <c r="M12" s="22">
        <v>1</v>
      </c>
      <c r="N12" s="23">
        <v>1</v>
      </c>
      <c r="O12" s="22">
        <v>6</v>
      </c>
      <c r="P12" s="23">
        <v>5</v>
      </c>
      <c r="Q12" s="22">
        <v>2</v>
      </c>
      <c r="R12" s="25">
        <v>2</v>
      </c>
      <c r="S12" s="22">
        <v>2</v>
      </c>
      <c r="T12" s="25">
        <v>3</v>
      </c>
      <c r="U12" s="22">
        <v>1</v>
      </c>
      <c r="V12" s="25">
        <v>2</v>
      </c>
      <c r="W12" s="22">
        <v>14</v>
      </c>
      <c r="X12" s="25">
        <v>11</v>
      </c>
      <c r="Y12" s="22">
        <v>18</v>
      </c>
      <c r="Z12" s="25">
        <v>23</v>
      </c>
      <c r="AA12" s="22">
        <v>35</v>
      </c>
      <c r="AB12" s="25">
        <v>87</v>
      </c>
      <c r="AC12" s="26">
        <v>11</v>
      </c>
      <c r="AD12" s="27">
        <v>23</v>
      </c>
      <c r="AE12" s="23">
        <v>5</v>
      </c>
      <c r="AF12" s="28">
        <v>0</v>
      </c>
      <c r="AG12" s="28">
        <v>0</v>
      </c>
      <c r="AH12" s="28">
        <v>0</v>
      </c>
      <c r="AI12" s="28">
        <v>0</v>
      </c>
      <c r="AJ12" s="29" t="str">
        <f>CA12&amp;CB12&amp;CC12&amp;CD12&amp;CE12</f>
        <v/>
      </c>
      <c r="AK12" s="30"/>
      <c r="AL12" s="30"/>
      <c r="AM12" s="30"/>
      <c r="AN12" s="30"/>
      <c r="AO12" s="30"/>
      <c r="AP12" s="30"/>
      <c r="AQ12" s="30"/>
      <c r="AR12" s="30"/>
      <c r="AS12" s="30"/>
      <c r="AT12" s="8"/>
      <c r="AU12" s="8"/>
      <c r="AV12" s="8"/>
      <c r="AW12" s="8"/>
      <c r="BU12" s="3"/>
      <c r="BV12" s="3"/>
      <c r="BW12" s="3"/>
      <c r="CA12" s="31" t="str">
        <f>IF(CG12=1,"* Las consultas de 60 años NO DEBEN ser mayor que el total de Consultas entre 20-64 Años. ","")</f>
        <v/>
      </c>
      <c r="CB12" s="31" t="str">
        <f>IF(CH12=1,"* Las actividades de usuarios en situación de discapacidad NO DEBEN superar el total. ","")</f>
        <v/>
      </c>
      <c r="CC12" s="31" t="str">
        <f>IF(AND(AE12="",D12&lt;&gt;0),"* Recuerde que las Embarazadas deben ser incluídas en el ingreso por rango Etario (Digite CEROS si no tiene). ",IF(F12&lt;AE12,"* Las Embarazadas NO DEBEN ser mayor al total de mujeres. ",""))</f>
        <v/>
      </c>
      <c r="CD12" s="31" t="str">
        <f>IF(AND(AH12="",D12&lt;&gt;0),"* No olvide digitar la población SENAME (Digite CEROS si no tiene). ",IF(D12&lt;AH12,"* La Población SENAME NO DEBE ser mayor al Total. ",""))</f>
        <v/>
      </c>
      <c r="CE12" s="31" t="str">
        <f>IF(AND(AI12="",D12&lt;&gt;0),"* No olvide digitar la población Migrante (Digite CEROS si no tiene). ",IF(D12&lt;AI12,"* La Población Migrante NO DEBE ser mayor al Total. ",""))</f>
        <v/>
      </c>
      <c r="CF12" s="31"/>
      <c r="CG12" s="32">
        <f>IF(AF12&gt;(AA12+AB12),1,0)</f>
        <v>0</v>
      </c>
      <c r="CH12" s="32">
        <f>IF(D12&lt;AG12,1,0)</f>
        <v>0</v>
      </c>
      <c r="CI12" s="32">
        <f>IF(AND(AE12="",D12&lt;&gt;0),1,IF(F12&lt;AE12,1,0))</f>
        <v>0</v>
      </c>
      <c r="CJ12" s="32">
        <f>IF(AND(AH12="",D12&lt;&gt;0),1,IF(D12&lt;AH12,1,0))</f>
        <v>0</v>
      </c>
      <c r="CK12" s="32">
        <f>IF(AND(AI12="",D12&lt;&gt;0),1,IF(D12&lt;AI12,1,0))</f>
        <v>0</v>
      </c>
      <c r="CL12" s="32"/>
    </row>
    <row r="13" spans="1:90" ht="16.149999999999999" customHeight="1" x14ac:dyDescent="0.2">
      <c r="A13" s="1065" t="s">
        <v>27</v>
      </c>
      <c r="B13" s="1065"/>
      <c r="C13" s="1065"/>
      <c r="D13" s="19">
        <f>SUM(E13+F13)</f>
        <v>805</v>
      </c>
      <c r="E13" s="20">
        <f t="shared" si="0"/>
        <v>351</v>
      </c>
      <c r="F13" s="701">
        <f t="shared" si="0"/>
        <v>454</v>
      </c>
      <c r="G13" s="33">
        <v>1</v>
      </c>
      <c r="H13" s="34">
        <v>0</v>
      </c>
      <c r="I13" s="33">
        <v>0</v>
      </c>
      <c r="J13" s="34">
        <v>0</v>
      </c>
      <c r="K13" s="33">
        <v>1</v>
      </c>
      <c r="L13" s="34">
        <v>0</v>
      </c>
      <c r="M13" s="33">
        <v>4</v>
      </c>
      <c r="N13" s="34">
        <v>3</v>
      </c>
      <c r="O13" s="33">
        <v>10</v>
      </c>
      <c r="P13" s="34">
        <v>12</v>
      </c>
      <c r="Q13" s="33">
        <v>12</v>
      </c>
      <c r="R13" s="35">
        <v>5</v>
      </c>
      <c r="S13" s="33">
        <v>11</v>
      </c>
      <c r="T13" s="35">
        <v>2</v>
      </c>
      <c r="U13" s="33">
        <v>31</v>
      </c>
      <c r="V13" s="35">
        <v>8</v>
      </c>
      <c r="W13" s="33">
        <v>74</v>
      </c>
      <c r="X13" s="35">
        <v>81</v>
      </c>
      <c r="Y13" s="33">
        <v>94</v>
      </c>
      <c r="Z13" s="35">
        <v>108</v>
      </c>
      <c r="AA13" s="33">
        <v>71</v>
      </c>
      <c r="AB13" s="35">
        <v>185</v>
      </c>
      <c r="AC13" s="36">
        <v>42</v>
      </c>
      <c r="AD13" s="37">
        <v>50</v>
      </c>
      <c r="AE13" s="34">
        <v>6</v>
      </c>
      <c r="AF13" s="38">
        <v>0</v>
      </c>
      <c r="AG13" s="38">
        <v>0</v>
      </c>
      <c r="AH13" s="38">
        <v>0</v>
      </c>
      <c r="AI13" s="38">
        <v>0</v>
      </c>
      <c r="AJ13" s="29" t="str">
        <f t="shared" ref="AJ13:AJ15" si="1">CA13&amp;CB13&amp;CC13&amp;CD13&amp;CE13</f>
        <v/>
      </c>
      <c r="AK13" s="30"/>
      <c r="AL13" s="30"/>
      <c r="AM13" s="30"/>
      <c r="AN13" s="30"/>
      <c r="AO13" s="30"/>
      <c r="AP13" s="30"/>
      <c r="AQ13" s="30"/>
      <c r="AR13" s="30"/>
      <c r="AS13" s="30"/>
      <c r="AT13" s="8"/>
      <c r="AU13" s="8"/>
      <c r="AV13" s="8"/>
      <c r="AW13" s="8"/>
      <c r="BU13" s="3"/>
      <c r="BV13" s="3"/>
      <c r="BW13" s="3"/>
      <c r="CA13" s="31" t="str">
        <f t="shared" ref="CA13:CA15" si="2">IF(CG13=1,"* Las consultas de 60 años NO DEBEN ser mayor que el total de Consultas entre 20-64 Años. ","")</f>
        <v/>
      </c>
      <c r="CB13" s="31" t="str">
        <f t="shared" ref="CB13:CB15" si="3">IF(CH13=1,"* Las actividades de usuarios en situación de discapacidad NO DEBEN superar el total. ","")</f>
        <v/>
      </c>
      <c r="CC13" s="31" t="str">
        <f t="shared" ref="CC13:CC15" si="4">IF(AND(AE13="",D13&lt;&gt;0),"* Recuerde que las Embarazadas deben ser incluídas en el ingreso por rango Etario (Digite CEROS si no tiene). ",IF(F13&lt;AE13,"* Las Embarazadas NO DEBEN ser mayor al total de mujeres. ",""))</f>
        <v/>
      </c>
      <c r="CD13" s="31" t="str">
        <f t="shared" ref="CD13:CD15" si="5">IF(AND(AH13="",D13&lt;&gt;0),"* No olvide digitar la población SENAME (Digite CEROS si no tiene). ",IF(D13&lt;AH13,"* La Población SENAME NO DEBE ser mayor al Total. ",""))</f>
        <v/>
      </c>
      <c r="CE13" s="31" t="str">
        <f t="shared" ref="CE13:CE15" si="6">IF(AND(AI13="",D13&lt;&gt;0),"* No olvide digitar la población Migrante (Digite CEROS si no tiene). ",IF(D13&lt;AI13,"* La Población Migrante NO DEBE ser mayor al Total. ",""))</f>
        <v/>
      </c>
      <c r="CF13" s="31"/>
      <c r="CG13" s="32">
        <f t="shared" ref="CG13:CG15" si="7">IF(AF13&gt;(AA13+AB13),1,0)</f>
        <v>0</v>
      </c>
      <c r="CH13" s="32">
        <f t="shared" ref="CH13:CH14" si="8">IF(D13&lt;AG13,1,0)</f>
        <v>0</v>
      </c>
      <c r="CI13" s="32">
        <f t="shared" ref="CI13:CI14" si="9">IF(AND(AE13="",D13&lt;&gt;0),1,IF(F13&lt;AE13,1,0))</f>
        <v>0</v>
      </c>
      <c r="CJ13" s="32">
        <f t="shared" ref="CJ13:CJ15" si="10">IF(AND(AH13="",D13&lt;&gt;0),1,IF(D13&lt;AH13,1,0))</f>
        <v>0</v>
      </c>
      <c r="CK13" s="32">
        <f t="shared" ref="CK13:CK15" si="11">IF(AND(AI13="",D13&lt;&gt;0),1,IF(D13&lt;AI13,1,0))</f>
        <v>0</v>
      </c>
      <c r="CL13" s="32"/>
    </row>
    <row r="14" spans="1:90" ht="16.149999999999999" customHeight="1" x14ac:dyDescent="0.2">
      <c r="A14" s="1065" t="s">
        <v>28</v>
      </c>
      <c r="B14" s="1065"/>
      <c r="C14" s="1065"/>
      <c r="D14" s="19">
        <f>SUM(E14+F14)</f>
        <v>17</v>
      </c>
      <c r="E14" s="20">
        <f t="shared" si="0"/>
        <v>7</v>
      </c>
      <c r="F14" s="701">
        <f t="shared" si="0"/>
        <v>10</v>
      </c>
      <c r="G14" s="33">
        <v>1</v>
      </c>
      <c r="H14" s="34">
        <v>0</v>
      </c>
      <c r="I14" s="33">
        <v>0</v>
      </c>
      <c r="J14" s="34">
        <v>0</v>
      </c>
      <c r="K14" s="33">
        <v>0</v>
      </c>
      <c r="L14" s="34">
        <v>1</v>
      </c>
      <c r="M14" s="33">
        <v>0</v>
      </c>
      <c r="N14" s="35">
        <v>0</v>
      </c>
      <c r="O14" s="33">
        <v>0</v>
      </c>
      <c r="P14" s="35">
        <v>1</v>
      </c>
      <c r="Q14" s="33">
        <v>1</v>
      </c>
      <c r="R14" s="35">
        <v>0</v>
      </c>
      <c r="S14" s="33">
        <v>0</v>
      </c>
      <c r="T14" s="35">
        <v>1</v>
      </c>
      <c r="U14" s="33">
        <v>0</v>
      </c>
      <c r="V14" s="35">
        <v>0</v>
      </c>
      <c r="W14" s="33">
        <v>5</v>
      </c>
      <c r="X14" s="35">
        <v>3</v>
      </c>
      <c r="Y14" s="33">
        <v>0</v>
      </c>
      <c r="Z14" s="35">
        <v>0</v>
      </c>
      <c r="AA14" s="33">
        <v>0</v>
      </c>
      <c r="AB14" s="35">
        <v>4</v>
      </c>
      <c r="AC14" s="33">
        <v>0</v>
      </c>
      <c r="AD14" s="37">
        <v>0</v>
      </c>
      <c r="AE14" s="34">
        <v>0</v>
      </c>
      <c r="AF14" s="38">
        <v>0</v>
      </c>
      <c r="AG14" s="38">
        <v>0</v>
      </c>
      <c r="AH14" s="38">
        <v>0</v>
      </c>
      <c r="AI14" s="38">
        <v>0</v>
      </c>
      <c r="AJ14" s="29" t="str">
        <f t="shared" si="1"/>
        <v/>
      </c>
      <c r="AK14" s="30"/>
      <c r="AL14" s="30"/>
      <c r="AM14" s="30"/>
      <c r="AN14" s="30"/>
      <c r="AO14" s="30"/>
      <c r="AP14" s="30"/>
      <c r="AQ14" s="30"/>
      <c r="AR14" s="30"/>
      <c r="AS14" s="30"/>
      <c r="AT14" s="8"/>
      <c r="AU14" s="8"/>
      <c r="AV14" s="8"/>
      <c r="AW14" s="8"/>
      <c r="BU14" s="3"/>
      <c r="BV14" s="3"/>
      <c r="BW14" s="3"/>
      <c r="CA14" s="31" t="str">
        <f t="shared" si="2"/>
        <v/>
      </c>
      <c r="CB14" s="31" t="str">
        <f t="shared" si="3"/>
        <v/>
      </c>
      <c r="CC14" s="31" t="str">
        <f t="shared" si="4"/>
        <v/>
      </c>
      <c r="CD14" s="31" t="str">
        <f t="shared" si="5"/>
        <v/>
      </c>
      <c r="CE14" s="31" t="str">
        <f t="shared" si="6"/>
        <v/>
      </c>
      <c r="CF14" s="31"/>
      <c r="CG14" s="32">
        <f t="shared" si="7"/>
        <v>0</v>
      </c>
      <c r="CH14" s="32">
        <f t="shared" si="8"/>
        <v>0</v>
      </c>
      <c r="CI14" s="32">
        <f t="shared" si="9"/>
        <v>0</v>
      </c>
      <c r="CJ14" s="32">
        <f t="shared" si="10"/>
        <v>0</v>
      </c>
      <c r="CK14" s="32">
        <f t="shared" si="11"/>
        <v>0</v>
      </c>
      <c r="CL14" s="32"/>
    </row>
    <row r="15" spans="1:90" ht="16.149999999999999" customHeight="1" x14ac:dyDescent="0.2">
      <c r="A15" s="1097" t="s">
        <v>29</v>
      </c>
      <c r="B15" s="1097"/>
      <c r="C15" s="1097"/>
      <c r="D15" s="39">
        <f>SUM(E15+F15)</f>
        <v>203</v>
      </c>
      <c r="E15" s="40">
        <f t="shared" si="0"/>
        <v>77</v>
      </c>
      <c r="F15" s="716">
        <f t="shared" si="0"/>
        <v>126</v>
      </c>
      <c r="G15" s="42">
        <v>0</v>
      </c>
      <c r="H15" s="43">
        <v>1</v>
      </c>
      <c r="I15" s="42">
        <v>0</v>
      </c>
      <c r="J15" s="43">
        <v>1</v>
      </c>
      <c r="K15" s="42">
        <v>0</v>
      </c>
      <c r="L15" s="43">
        <v>0</v>
      </c>
      <c r="M15" s="42">
        <v>4</v>
      </c>
      <c r="N15" s="44">
        <v>2</v>
      </c>
      <c r="O15" s="42">
        <v>3</v>
      </c>
      <c r="P15" s="44">
        <v>4</v>
      </c>
      <c r="Q15" s="42">
        <v>8</v>
      </c>
      <c r="R15" s="44">
        <v>8</v>
      </c>
      <c r="S15" s="42">
        <v>0</v>
      </c>
      <c r="T15" s="44">
        <v>5</v>
      </c>
      <c r="U15" s="42">
        <v>3</v>
      </c>
      <c r="V15" s="44">
        <v>1</v>
      </c>
      <c r="W15" s="42">
        <v>9</v>
      </c>
      <c r="X15" s="44">
        <v>6</v>
      </c>
      <c r="Y15" s="42">
        <v>19</v>
      </c>
      <c r="Z15" s="44">
        <v>29</v>
      </c>
      <c r="AA15" s="42">
        <v>22</v>
      </c>
      <c r="AB15" s="44">
        <v>62</v>
      </c>
      <c r="AC15" s="42">
        <v>9</v>
      </c>
      <c r="AD15" s="45">
        <v>7</v>
      </c>
      <c r="AE15" s="43">
        <v>1</v>
      </c>
      <c r="AF15" s="46">
        <v>0</v>
      </c>
      <c r="AG15" s="46">
        <v>0</v>
      </c>
      <c r="AH15" s="46">
        <v>0</v>
      </c>
      <c r="AI15" s="46">
        <v>0</v>
      </c>
      <c r="AJ15" s="29" t="str">
        <f t="shared" si="1"/>
        <v/>
      </c>
      <c r="AK15" s="30"/>
      <c r="AL15" s="30"/>
      <c r="AM15" s="30"/>
      <c r="AN15" s="30"/>
      <c r="AO15" s="30"/>
      <c r="AP15" s="30"/>
      <c r="AQ15" s="30"/>
      <c r="AR15" s="30"/>
      <c r="AS15" s="30"/>
      <c r="AT15" s="8"/>
      <c r="AU15" s="8"/>
      <c r="AV15" s="8"/>
      <c r="AW15" s="8"/>
      <c r="AX15" s="8"/>
      <c r="AY15" s="8"/>
      <c r="BU15" s="3"/>
      <c r="BV15" s="3"/>
      <c r="BW15" s="3"/>
      <c r="CA15" s="31" t="str">
        <f t="shared" si="2"/>
        <v/>
      </c>
      <c r="CB15" s="31" t="str">
        <f t="shared" si="3"/>
        <v/>
      </c>
      <c r="CC15" s="31" t="str">
        <f t="shared" si="4"/>
        <v/>
      </c>
      <c r="CD15" s="31" t="str">
        <f t="shared" si="5"/>
        <v/>
      </c>
      <c r="CE15" s="31" t="str">
        <f t="shared" si="6"/>
        <v/>
      </c>
      <c r="CF15" s="31"/>
      <c r="CG15" s="32">
        <f t="shared" si="7"/>
        <v>0</v>
      </c>
      <c r="CH15" s="32">
        <f>IF(D15&lt;AG15,1,0)</f>
        <v>0</v>
      </c>
      <c r="CI15" s="32">
        <f>IF(AND(AE15="",D15&lt;&gt;0),1,IF(F15&lt;AE15,1,0))</f>
        <v>0</v>
      </c>
      <c r="CJ15" s="32">
        <f t="shared" si="10"/>
        <v>0</v>
      </c>
      <c r="CK15" s="32">
        <f t="shared" si="11"/>
        <v>0</v>
      </c>
      <c r="CL15" s="32"/>
    </row>
    <row r="16" spans="1:90" ht="31.9" customHeight="1" x14ac:dyDescent="0.2">
      <c r="A16" s="47" t="s">
        <v>30</v>
      </c>
      <c r="B16" s="10"/>
      <c r="C16" s="10"/>
      <c r="D16" s="11"/>
      <c r="E16" s="11"/>
      <c r="F16" s="11"/>
      <c r="G16" s="48"/>
      <c r="H16" s="48"/>
      <c r="I16" s="11"/>
      <c r="J16" s="11"/>
      <c r="K16" s="11"/>
      <c r="L16" s="11"/>
      <c r="M16" s="11"/>
      <c r="N16" s="11"/>
      <c r="O16" s="11"/>
      <c r="P16" s="49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BU16" s="3"/>
      <c r="BV16" s="3"/>
      <c r="BW16" s="3"/>
      <c r="CG16" s="13"/>
      <c r="CH16" s="13"/>
      <c r="CI16" s="13"/>
      <c r="CJ16" s="13"/>
      <c r="CK16" s="13"/>
      <c r="CL16" s="13"/>
    </row>
    <row r="17" spans="1:118" ht="33" customHeight="1" x14ac:dyDescent="0.2">
      <c r="A17" s="885" t="s">
        <v>31</v>
      </c>
      <c r="B17" s="886"/>
      <c r="C17" s="887"/>
      <c r="D17" s="862" t="s">
        <v>32</v>
      </c>
      <c r="E17" s="900"/>
      <c r="F17" s="970"/>
      <c r="G17" s="1067" t="s">
        <v>11</v>
      </c>
      <c r="H17" s="1068"/>
      <c r="I17" s="862" t="s">
        <v>12</v>
      </c>
      <c r="J17" s="970"/>
      <c r="K17" s="862" t="s">
        <v>13</v>
      </c>
      <c r="L17" s="970"/>
      <c r="M17" s="862" t="s">
        <v>14</v>
      </c>
      <c r="N17" s="970"/>
      <c r="O17" s="900" t="s">
        <v>15</v>
      </c>
      <c r="P17" s="900"/>
      <c r="Q17" s="862" t="s">
        <v>16</v>
      </c>
      <c r="R17" s="970"/>
      <c r="S17" s="900" t="s">
        <v>17</v>
      </c>
      <c r="T17" s="900"/>
      <c r="U17" s="982" t="s">
        <v>18</v>
      </c>
      <c r="V17" s="983"/>
      <c r="W17" s="982" t="s">
        <v>19</v>
      </c>
      <c r="X17" s="983"/>
      <c r="Y17" s="982" t="s">
        <v>20</v>
      </c>
      <c r="Z17" s="983"/>
      <c r="AA17" s="982" t="s">
        <v>21</v>
      </c>
      <c r="AB17" s="983"/>
      <c r="AC17" s="982" t="s">
        <v>22</v>
      </c>
      <c r="AD17" s="984"/>
      <c r="AE17" s="896" t="s">
        <v>6</v>
      </c>
      <c r="AF17" s="1095" t="s">
        <v>33</v>
      </c>
      <c r="AG17" s="1095" t="s">
        <v>7</v>
      </c>
      <c r="AH17" s="1095" t="s">
        <v>34</v>
      </c>
      <c r="AI17" s="903" t="s">
        <v>8</v>
      </c>
      <c r="AJ17" s="1096" t="s">
        <v>9</v>
      </c>
      <c r="AK17" s="1096" t="s">
        <v>10</v>
      </c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4"/>
      <c r="BU17" s="4"/>
      <c r="BV17" s="4"/>
      <c r="BW17" s="4"/>
      <c r="CG17" s="13"/>
      <c r="CH17" s="13"/>
      <c r="CI17" s="13"/>
      <c r="CJ17" s="13"/>
      <c r="CK17" s="13"/>
      <c r="CZ17" s="4"/>
      <c r="DA17" s="4"/>
      <c r="DN17" s="2"/>
    </row>
    <row r="18" spans="1:118" ht="44.25" customHeight="1" x14ac:dyDescent="0.2">
      <c r="A18" s="891"/>
      <c r="B18" s="1084"/>
      <c r="C18" s="1085"/>
      <c r="D18" s="50" t="s">
        <v>23</v>
      </c>
      <c r="E18" s="51" t="s">
        <v>24</v>
      </c>
      <c r="F18" s="715" t="s">
        <v>25</v>
      </c>
      <c r="G18" s="50" t="s">
        <v>24</v>
      </c>
      <c r="H18" s="699" t="s">
        <v>25</v>
      </c>
      <c r="I18" s="576" t="s">
        <v>24</v>
      </c>
      <c r="J18" s="711" t="s">
        <v>25</v>
      </c>
      <c r="K18" s="576" t="s">
        <v>24</v>
      </c>
      <c r="L18" s="709" t="s">
        <v>25</v>
      </c>
      <c r="M18" s="576" t="s">
        <v>24</v>
      </c>
      <c r="N18" s="697" t="s">
        <v>25</v>
      </c>
      <c r="O18" s="576" t="s">
        <v>24</v>
      </c>
      <c r="P18" s="711" t="s">
        <v>25</v>
      </c>
      <c r="Q18" s="576" t="s">
        <v>24</v>
      </c>
      <c r="R18" s="697" t="s">
        <v>25</v>
      </c>
      <c r="S18" s="576" t="s">
        <v>24</v>
      </c>
      <c r="T18" s="711" t="s">
        <v>25</v>
      </c>
      <c r="U18" s="710" t="s">
        <v>24</v>
      </c>
      <c r="V18" s="697" t="s">
        <v>25</v>
      </c>
      <c r="W18" s="710" t="s">
        <v>24</v>
      </c>
      <c r="X18" s="697" t="s">
        <v>25</v>
      </c>
      <c r="Y18" s="710" t="s">
        <v>24</v>
      </c>
      <c r="Z18" s="697" t="s">
        <v>25</v>
      </c>
      <c r="AA18" s="710" t="s">
        <v>24</v>
      </c>
      <c r="AB18" s="697" t="s">
        <v>25</v>
      </c>
      <c r="AC18" s="710" t="s">
        <v>24</v>
      </c>
      <c r="AD18" s="577" t="s">
        <v>25</v>
      </c>
      <c r="AE18" s="1064"/>
      <c r="AF18" s="1060"/>
      <c r="AG18" s="1060"/>
      <c r="AH18" s="1060"/>
      <c r="AI18" s="1092"/>
      <c r="AJ18" s="1062"/>
      <c r="AK18" s="1062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4"/>
      <c r="BU18" s="4"/>
      <c r="BV18" s="4"/>
      <c r="BW18" s="4"/>
      <c r="CG18" s="13"/>
      <c r="CH18" s="13"/>
      <c r="CI18" s="13"/>
      <c r="CJ18" s="13"/>
      <c r="CK18" s="13"/>
      <c r="CZ18" s="4"/>
      <c r="DA18" s="4"/>
      <c r="DN18" s="2"/>
    </row>
    <row r="19" spans="1:118" ht="16.149999999999999" customHeight="1" x14ac:dyDescent="0.2">
      <c r="A19" s="948" t="s">
        <v>35</v>
      </c>
      <c r="B19" s="949"/>
      <c r="C19" s="1063"/>
      <c r="D19" s="59">
        <f t="shared" ref="D19:D29" si="12">SUM(E19+F19)</f>
        <v>3</v>
      </c>
      <c r="E19" s="60">
        <f>SUM(G19+I19+K19+M19+O19+Q19+S19+U19+W19+Y19+AA19+AC19)</f>
        <v>1</v>
      </c>
      <c r="F19" s="61">
        <f>SUM(H19+J19+L19+N19+P19+R19+T19+V19+X19+Z19+AB19+AD19)</f>
        <v>2</v>
      </c>
      <c r="G19" s="24">
        <v>0</v>
      </c>
      <c r="H19" s="62">
        <v>0</v>
      </c>
      <c r="I19" s="24">
        <v>0</v>
      </c>
      <c r="J19" s="63">
        <v>0</v>
      </c>
      <c r="K19" s="24">
        <v>0</v>
      </c>
      <c r="L19" s="62">
        <v>0</v>
      </c>
      <c r="M19" s="24">
        <v>0</v>
      </c>
      <c r="N19" s="62">
        <v>0</v>
      </c>
      <c r="O19" s="24">
        <v>0</v>
      </c>
      <c r="P19" s="63">
        <v>0</v>
      </c>
      <c r="Q19" s="24">
        <v>0</v>
      </c>
      <c r="R19" s="62">
        <v>0</v>
      </c>
      <c r="S19" s="24">
        <v>0</v>
      </c>
      <c r="T19" s="63">
        <v>0</v>
      </c>
      <c r="U19" s="24">
        <v>1</v>
      </c>
      <c r="V19" s="62">
        <v>0</v>
      </c>
      <c r="W19" s="24">
        <v>0</v>
      </c>
      <c r="X19" s="62">
        <v>1</v>
      </c>
      <c r="Y19" s="24">
        <v>0</v>
      </c>
      <c r="Z19" s="62">
        <v>1</v>
      </c>
      <c r="AA19" s="24">
        <v>0</v>
      </c>
      <c r="AB19" s="62">
        <v>0</v>
      </c>
      <c r="AC19" s="24">
        <v>0</v>
      </c>
      <c r="AD19" s="64">
        <v>0</v>
      </c>
      <c r="AE19" s="62">
        <v>0</v>
      </c>
      <c r="AF19" s="65">
        <v>3</v>
      </c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6" t="str">
        <f>CA19&amp;CB19&amp;CC19&amp;CD19&amp;CE19&amp;CF19</f>
        <v/>
      </c>
      <c r="AM19" s="30"/>
      <c r="AN19" s="30"/>
      <c r="AO19" s="30"/>
      <c r="AP19" s="30"/>
      <c r="AQ19" s="30"/>
      <c r="AR19" s="30"/>
      <c r="AS19" s="30"/>
      <c r="AT19" s="30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4"/>
      <c r="BU19" s="4"/>
      <c r="BV19" s="4"/>
      <c r="BW19" s="4"/>
      <c r="CA19" s="31" t="str">
        <f t="shared" ref="CA19:CA37" si="13">IF(CG19=1,"* Las consultas de 60 años NO DEBEN ser mayor que el total de Consultas entre 20-64 Años. ","")</f>
        <v/>
      </c>
      <c r="CB19" s="31" t="str">
        <f>IF(CH19=1,"* Las actividades de usuarios en situación de discapacidad NO DEBEN superar el total. ","")</f>
        <v/>
      </c>
      <c r="CC19" s="31" t="str">
        <f>IF(AND(AE19="",D19&lt;&gt;0),"* Recuerde que las Embarazadas deben ser incluídas en el ingreso por rango Etario (Digite CEROS si no tiene). ",IF(F19&lt;AE19,"* Las Embarazadas NO DEBEN ser mayor al total de mujeres. ",""))</f>
        <v/>
      </c>
      <c r="CD19" s="31" t="str">
        <f>IF(AND(AF19="",D19&lt;&gt;0),"* No olvide digitar la columna Beneficiarios (Digite CEROS si no tiene). ",IF(D19&lt;AF19,"* El número de Beneficiarios NO DEBE ser mayor que el Total. ",""))</f>
        <v/>
      </c>
      <c r="CE19" s="31" t="str">
        <f>IF(AND(AJ19="",D19&lt;&gt;0),"* No olvide digitar la Población SENAME (Digite CEROS si no tiene). ",IF(D19&lt;AJ19,"* La Población SENAME NO DEBE ser mayor al Total. ",""))</f>
        <v/>
      </c>
      <c r="CF19" s="31" t="str">
        <f>IF(AND(AK19="",D19&lt;&gt;0),"* No olvide digitar la Población Migrante (Digite CEROS si no tiene). ",IF(D19&lt;AK19,"* La Población Migrante NO DEBE superar el Total. ",""))</f>
        <v/>
      </c>
      <c r="CG19" s="32">
        <f>IF(AG19&gt;(AA19+AB19),1,0)</f>
        <v>0</v>
      </c>
      <c r="CH19" s="32">
        <f>IF(D19&lt;AI19,1,0)</f>
        <v>0</v>
      </c>
      <c r="CI19" s="32">
        <f>IF(AND(AE19="",D19&lt;&gt;0),1,IF(F19&lt;AE19,1,0))</f>
        <v>0</v>
      </c>
      <c r="CJ19" s="32">
        <f>IF(AND(AF19="",D19&lt;&gt;0),1,IF(D19&lt;AF19,1,0))</f>
        <v>0</v>
      </c>
      <c r="CK19" s="32">
        <f>IF(AND(AJ19="",D19&lt;&gt;0),1,IF(D19&lt;AJ19,1,0))</f>
        <v>0</v>
      </c>
      <c r="CL19" s="32">
        <f>IF(AND(AK19="",D19&lt;&gt;0),1,IF(D19&lt;AK19,1,0))</f>
        <v>0</v>
      </c>
      <c r="CZ19" s="4"/>
      <c r="DA19" s="4"/>
      <c r="DN19" s="2"/>
    </row>
    <row r="20" spans="1:118" ht="16.149999999999999" customHeight="1" x14ac:dyDescent="0.2">
      <c r="A20" s="948" t="s">
        <v>36</v>
      </c>
      <c r="B20" s="949"/>
      <c r="C20" s="1063"/>
      <c r="D20" s="67">
        <f t="shared" si="12"/>
        <v>0</v>
      </c>
      <c r="E20" s="68">
        <f>SUM(U20+W20+Y20+AA20+AC20)</f>
        <v>0</v>
      </c>
      <c r="F20" s="69">
        <f>SUM(V20+X20+Z20+AB20+AD20)</f>
        <v>0</v>
      </c>
      <c r="G20" s="70"/>
      <c r="H20" s="71"/>
      <c r="I20" s="70"/>
      <c r="J20" s="72"/>
      <c r="K20" s="70"/>
      <c r="L20" s="72"/>
      <c r="M20" s="70"/>
      <c r="N20" s="72"/>
      <c r="O20" s="70"/>
      <c r="P20" s="72"/>
      <c r="Q20" s="70"/>
      <c r="R20" s="72"/>
      <c r="S20" s="70"/>
      <c r="T20" s="72"/>
      <c r="U20" s="22"/>
      <c r="V20" s="23"/>
      <c r="W20" s="22"/>
      <c r="X20" s="23"/>
      <c r="Y20" s="22"/>
      <c r="Z20" s="23"/>
      <c r="AA20" s="22"/>
      <c r="AB20" s="23"/>
      <c r="AC20" s="22"/>
      <c r="AD20" s="73"/>
      <c r="AE20" s="23"/>
      <c r="AF20" s="74">
        <v>0</v>
      </c>
      <c r="AG20" s="74"/>
      <c r="AH20" s="74"/>
      <c r="AI20" s="74"/>
      <c r="AJ20" s="74"/>
      <c r="AK20" s="74"/>
      <c r="AL20" s="66" t="str">
        <f t="shared" ref="AL20:AL37" si="14">CA20&amp;CB20&amp;CC20&amp;CD20&amp;CE20&amp;CF20</f>
        <v/>
      </c>
      <c r="AM20" s="30"/>
      <c r="AN20" s="30"/>
      <c r="AO20" s="30"/>
      <c r="AP20" s="30"/>
      <c r="AQ20" s="30"/>
      <c r="AR20" s="30"/>
      <c r="AS20" s="30"/>
      <c r="AT20" s="30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4"/>
      <c r="BU20" s="4"/>
      <c r="BV20" s="4"/>
      <c r="BW20" s="4"/>
      <c r="CA20" s="31" t="str">
        <f t="shared" si="13"/>
        <v/>
      </c>
      <c r="CB20" s="31" t="str">
        <f t="shared" ref="CB20:CB37" si="15">IF(CH20=1,"* Las actividades de usuarios en situación de discapacidad NO DEBEN superar el total. ","")</f>
        <v/>
      </c>
      <c r="CC20" s="31" t="str">
        <f t="shared" ref="CC20:CC37" si="16">IF(AND(AE20="",D20&lt;&gt;0),"* Recuerde que las Embarazadas deben ser incluídas en el ingreso por rango Etario (Digite CEROS si no tiene). ",IF(F20&lt;AE20,"* Las Embarazadas NO DEBEN ser mayor al total de mujeres. ",""))</f>
        <v/>
      </c>
      <c r="CD20" s="31" t="str">
        <f t="shared" ref="CD20:CD37" si="17">IF(AND(AF20="",D20&lt;&gt;0),"* No olvide digitar la columna Beneficiarios (Digite CEROS si no tiene). ",IF(D20&lt;AF20,"* El número de Beneficiarios NO DEBE ser mayor que el Total. ",""))</f>
        <v/>
      </c>
      <c r="CE20" s="31" t="str">
        <f t="shared" ref="CE20:CE37" si="18">IF(AND(AJ20="",D20&lt;&gt;0),"* No olvide digitar la Población SENAME (Digite CEROS si no tiene). ",IF(D20&lt;AJ20,"* La Población SENAME NO DEBE ser mayor al Total. ",""))</f>
        <v/>
      </c>
      <c r="CF20" s="31" t="str">
        <f t="shared" ref="CF20:CF37" si="19">IF(AND(AK20="",D20&lt;&gt;0),"* No olvide digitar la Población Migrante (Digite CEROS si no tiene). ",IF(D20&lt;AK20,"* La Población Migrante NO DEBE superar el Total. ",""))</f>
        <v/>
      </c>
      <c r="CG20" s="32">
        <f t="shared" ref="CG20:CG37" si="20">IF(AG20&gt;(AA20+AB20),1,0)</f>
        <v>0</v>
      </c>
      <c r="CH20" s="32">
        <f t="shared" ref="CH20:CH37" si="21">IF(D20&lt;AI20,1,0)</f>
        <v>0</v>
      </c>
      <c r="CI20" s="32">
        <f t="shared" ref="CI20:CI37" si="22">IF(AND(AE20="",D20&lt;&gt;0),1,IF(F20&lt;AE20,1,0))</f>
        <v>0</v>
      </c>
      <c r="CJ20" s="32">
        <f t="shared" ref="CJ20:CJ37" si="23">IF(AND(AF20="",D20&lt;&gt;0),1,IF(D20&lt;AF20,1,0))</f>
        <v>0</v>
      </c>
      <c r="CK20" s="32">
        <f t="shared" ref="CK20:CK37" si="24">IF(AND(AJ20="",D20&lt;&gt;0),1,IF(D20&lt;AJ20,1,0))</f>
        <v>0</v>
      </c>
      <c r="CL20" s="32">
        <f t="shared" ref="CL20:CL37" si="25">IF(AND(AK20="",D20&lt;&gt;0),1,IF(D20&lt;AK20,1,0))</f>
        <v>0</v>
      </c>
      <c r="CZ20" s="4"/>
      <c r="DA20" s="4"/>
      <c r="DN20" s="2"/>
    </row>
    <row r="21" spans="1:118" ht="16.149999999999999" customHeight="1" x14ac:dyDescent="0.2">
      <c r="A21" s="1056"/>
      <c r="B21" s="1057"/>
      <c r="C21" s="1058"/>
      <c r="D21" s="75"/>
      <c r="E21" s="76"/>
      <c r="F21" s="77"/>
      <c r="G21" s="75"/>
      <c r="H21" s="78"/>
      <c r="I21" s="75"/>
      <c r="J21" s="79"/>
      <c r="K21" s="75"/>
      <c r="L21" s="79"/>
      <c r="M21" s="75"/>
      <c r="N21" s="79"/>
      <c r="O21" s="75"/>
      <c r="P21" s="79"/>
      <c r="Q21" s="75"/>
      <c r="R21" s="79"/>
      <c r="S21" s="75"/>
      <c r="T21" s="79"/>
      <c r="U21" s="75"/>
      <c r="V21" s="79"/>
      <c r="W21" s="75"/>
      <c r="X21" s="79"/>
      <c r="Y21" s="75"/>
      <c r="Z21" s="79"/>
      <c r="AA21" s="75"/>
      <c r="AB21" s="79"/>
      <c r="AC21" s="75"/>
      <c r="AD21" s="79"/>
      <c r="AE21" s="75"/>
      <c r="AF21" s="79"/>
      <c r="AG21" s="75"/>
      <c r="AH21" s="79"/>
      <c r="AI21" s="75"/>
      <c r="AJ21" s="75"/>
      <c r="AK21" s="75"/>
      <c r="AL21" s="66" t="str">
        <f t="shared" si="14"/>
        <v/>
      </c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4"/>
      <c r="BU21" s="4"/>
      <c r="BV21" s="4"/>
      <c r="BW21" s="81"/>
      <c r="BX21" s="81"/>
      <c r="BY21" s="81"/>
      <c r="CA21" s="31" t="str">
        <f t="shared" si="13"/>
        <v/>
      </c>
      <c r="CB21" s="31" t="str">
        <f t="shared" si="15"/>
        <v/>
      </c>
      <c r="CC21" s="31" t="str">
        <f t="shared" si="16"/>
        <v/>
      </c>
      <c r="CD21" s="31" t="str">
        <f t="shared" si="17"/>
        <v/>
      </c>
      <c r="CE21" s="31" t="str">
        <f t="shared" si="18"/>
        <v/>
      </c>
      <c r="CF21" s="31" t="str">
        <f t="shared" si="19"/>
        <v/>
      </c>
      <c r="CG21" s="32">
        <f t="shared" si="20"/>
        <v>0</v>
      </c>
      <c r="CH21" s="32">
        <f t="shared" si="21"/>
        <v>0</v>
      </c>
      <c r="CI21" s="32">
        <f t="shared" si="22"/>
        <v>0</v>
      </c>
      <c r="CJ21" s="32">
        <f t="shared" si="23"/>
        <v>0</v>
      </c>
      <c r="CK21" s="32">
        <f t="shared" si="24"/>
        <v>0</v>
      </c>
      <c r="CL21" s="32">
        <f t="shared" si="25"/>
        <v>0</v>
      </c>
      <c r="CM21" s="82"/>
      <c r="CN21" s="82"/>
      <c r="CO21" s="82"/>
      <c r="CZ21" s="4"/>
      <c r="DA21" s="4"/>
      <c r="DN21" s="2"/>
    </row>
    <row r="22" spans="1:118" ht="16.149999999999999" customHeight="1" x14ac:dyDescent="0.2">
      <c r="A22" s="879" t="s">
        <v>37</v>
      </c>
      <c r="B22" s="880"/>
      <c r="C22" s="881"/>
      <c r="D22" s="59">
        <f t="shared" si="12"/>
        <v>0</v>
      </c>
      <c r="E22" s="60">
        <f t="shared" ref="E22:E29" si="26">SUM(G22+I22+K22+M22+O22+Q22+S22+U22+W22+Y22+AA22+AC22)</f>
        <v>0</v>
      </c>
      <c r="F22" s="61">
        <f t="shared" ref="F22:F29" si="27">SUM(H22+J22+L22+N22+P22+R22+T22+V22+X22+Z22+AB22+AD22)</f>
        <v>0</v>
      </c>
      <c r="G22" s="24"/>
      <c r="H22" s="62"/>
      <c r="I22" s="24"/>
      <c r="J22" s="63"/>
      <c r="K22" s="24"/>
      <c r="L22" s="62"/>
      <c r="M22" s="24"/>
      <c r="N22" s="62"/>
      <c r="O22" s="24"/>
      <c r="P22" s="63"/>
      <c r="Q22" s="24"/>
      <c r="R22" s="62"/>
      <c r="S22" s="24"/>
      <c r="T22" s="63"/>
      <c r="U22" s="24"/>
      <c r="V22" s="62"/>
      <c r="W22" s="24"/>
      <c r="X22" s="62"/>
      <c r="Y22" s="24"/>
      <c r="Z22" s="62"/>
      <c r="AA22" s="24"/>
      <c r="AB22" s="62"/>
      <c r="AC22" s="24"/>
      <c r="AD22" s="64"/>
      <c r="AE22" s="62"/>
      <c r="AF22" s="65">
        <v>0</v>
      </c>
      <c r="AG22" s="65"/>
      <c r="AH22" s="65"/>
      <c r="AI22" s="65"/>
      <c r="AJ22" s="65"/>
      <c r="AK22" s="65"/>
      <c r="AL22" s="66" t="str">
        <f t="shared" si="14"/>
        <v/>
      </c>
      <c r="AM22" s="30"/>
      <c r="AN22" s="30"/>
      <c r="AO22" s="30"/>
      <c r="AP22" s="30"/>
      <c r="AQ22" s="30"/>
      <c r="AR22" s="30"/>
      <c r="AS22" s="30"/>
      <c r="AT22" s="30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4"/>
      <c r="BU22" s="4"/>
      <c r="BV22" s="4"/>
      <c r="BW22" s="4"/>
      <c r="CA22" s="31" t="str">
        <f t="shared" si="13"/>
        <v/>
      </c>
      <c r="CB22" s="31" t="str">
        <f t="shared" si="15"/>
        <v/>
      </c>
      <c r="CC22" s="31" t="str">
        <f t="shared" si="16"/>
        <v/>
      </c>
      <c r="CD22" s="31" t="str">
        <f t="shared" si="17"/>
        <v/>
      </c>
      <c r="CE22" s="31" t="str">
        <f t="shared" si="18"/>
        <v/>
      </c>
      <c r="CF22" s="31" t="str">
        <f t="shared" si="19"/>
        <v/>
      </c>
      <c r="CG22" s="32">
        <f t="shared" si="20"/>
        <v>0</v>
      </c>
      <c r="CH22" s="32">
        <f t="shared" si="21"/>
        <v>0</v>
      </c>
      <c r="CI22" s="32">
        <f t="shared" si="22"/>
        <v>0</v>
      </c>
      <c r="CJ22" s="32">
        <f t="shared" si="23"/>
        <v>0</v>
      </c>
      <c r="CK22" s="32">
        <f t="shared" si="24"/>
        <v>0</v>
      </c>
      <c r="CL22" s="32">
        <f t="shared" si="25"/>
        <v>0</v>
      </c>
      <c r="CZ22" s="4"/>
      <c r="DA22" s="4"/>
      <c r="DN22" s="2"/>
    </row>
    <row r="23" spans="1:118" ht="16.149999999999999" customHeight="1" x14ac:dyDescent="0.2">
      <c r="A23" s="882" t="s">
        <v>38</v>
      </c>
      <c r="B23" s="883"/>
      <c r="C23" s="884"/>
      <c r="D23" s="83">
        <f t="shared" si="12"/>
        <v>20</v>
      </c>
      <c r="E23" s="84">
        <f>SUM(G23+I23+K23+M23+O23+Q23+S23+U23+W23+Y23+AA23+AC23)</f>
        <v>1</v>
      </c>
      <c r="F23" s="85">
        <f t="shared" si="27"/>
        <v>19</v>
      </c>
      <c r="G23" s="33">
        <v>0</v>
      </c>
      <c r="H23" s="34">
        <v>0</v>
      </c>
      <c r="I23" s="33">
        <v>0</v>
      </c>
      <c r="J23" s="86">
        <v>0</v>
      </c>
      <c r="K23" s="33">
        <v>0</v>
      </c>
      <c r="L23" s="34">
        <v>0</v>
      </c>
      <c r="M23" s="33">
        <v>0</v>
      </c>
      <c r="N23" s="34">
        <v>0</v>
      </c>
      <c r="O23" s="33">
        <v>0</v>
      </c>
      <c r="P23" s="86">
        <v>3</v>
      </c>
      <c r="Q23" s="33">
        <v>0</v>
      </c>
      <c r="R23" s="34">
        <v>0</v>
      </c>
      <c r="S23" s="33">
        <v>0</v>
      </c>
      <c r="T23" s="86">
        <v>0</v>
      </c>
      <c r="U23" s="33">
        <v>0</v>
      </c>
      <c r="V23" s="34">
        <v>12</v>
      </c>
      <c r="W23" s="33">
        <v>1</v>
      </c>
      <c r="X23" s="34">
        <v>2</v>
      </c>
      <c r="Y23" s="33">
        <v>0</v>
      </c>
      <c r="Z23" s="34">
        <v>2</v>
      </c>
      <c r="AA23" s="33">
        <v>0</v>
      </c>
      <c r="AB23" s="34">
        <v>0</v>
      </c>
      <c r="AC23" s="33">
        <v>0</v>
      </c>
      <c r="AD23" s="87">
        <v>0</v>
      </c>
      <c r="AE23" s="34">
        <v>0</v>
      </c>
      <c r="AF23" s="88">
        <v>20</v>
      </c>
      <c r="AG23" s="88">
        <v>0</v>
      </c>
      <c r="AH23" s="88">
        <v>0</v>
      </c>
      <c r="AI23" s="88">
        <v>0</v>
      </c>
      <c r="AJ23" s="88">
        <v>0</v>
      </c>
      <c r="AK23" s="88">
        <v>0</v>
      </c>
      <c r="AL23" s="66" t="str">
        <f t="shared" si="14"/>
        <v/>
      </c>
      <c r="AM23" s="30"/>
      <c r="AN23" s="30"/>
      <c r="AO23" s="30"/>
      <c r="AP23" s="30"/>
      <c r="AQ23" s="30"/>
      <c r="AR23" s="30"/>
      <c r="AS23" s="30"/>
      <c r="AT23" s="30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4"/>
      <c r="BU23" s="4"/>
      <c r="BV23" s="4"/>
      <c r="BW23" s="4"/>
      <c r="CA23" s="31" t="str">
        <f t="shared" si="13"/>
        <v/>
      </c>
      <c r="CB23" s="31" t="str">
        <f t="shared" si="15"/>
        <v/>
      </c>
      <c r="CC23" s="31" t="str">
        <f t="shared" si="16"/>
        <v/>
      </c>
      <c r="CD23" s="31" t="str">
        <f t="shared" si="17"/>
        <v/>
      </c>
      <c r="CE23" s="31" t="str">
        <f t="shared" si="18"/>
        <v/>
      </c>
      <c r="CF23" s="31" t="str">
        <f t="shared" si="19"/>
        <v/>
      </c>
      <c r="CG23" s="32">
        <f t="shared" si="20"/>
        <v>0</v>
      </c>
      <c r="CH23" s="32">
        <f t="shared" si="21"/>
        <v>0</v>
      </c>
      <c r="CI23" s="32">
        <f t="shared" si="22"/>
        <v>0</v>
      </c>
      <c r="CJ23" s="32">
        <f t="shared" si="23"/>
        <v>0</v>
      </c>
      <c r="CK23" s="32">
        <f t="shared" si="24"/>
        <v>0</v>
      </c>
      <c r="CL23" s="32">
        <f t="shared" si="25"/>
        <v>0</v>
      </c>
      <c r="CZ23" s="4"/>
      <c r="DA23" s="4"/>
      <c r="DN23" s="2"/>
    </row>
    <row r="24" spans="1:118" ht="16.149999999999999" customHeight="1" x14ac:dyDescent="0.2">
      <c r="A24" s="882" t="s">
        <v>39</v>
      </c>
      <c r="B24" s="883"/>
      <c r="C24" s="884"/>
      <c r="D24" s="83">
        <f t="shared" si="12"/>
        <v>1</v>
      </c>
      <c r="E24" s="84">
        <f t="shared" si="26"/>
        <v>0</v>
      </c>
      <c r="F24" s="85">
        <f t="shared" si="27"/>
        <v>1</v>
      </c>
      <c r="G24" s="33">
        <v>0</v>
      </c>
      <c r="H24" s="34">
        <v>0</v>
      </c>
      <c r="I24" s="33">
        <v>0</v>
      </c>
      <c r="J24" s="86">
        <v>0</v>
      </c>
      <c r="K24" s="33">
        <v>0</v>
      </c>
      <c r="L24" s="34">
        <v>0</v>
      </c>
      <c r="M24" s="33">
        <v>0</v>
      </c>
      <c r="N24" s="34">
        <v>0</v>
      </c>
      <c r="O24" s="33">
        <v>0</v>
      </c>
      <c r="P24" s="86">
        <v>0</v>
      </c>
      <c r="Q24" s="33">
        <v>0</v>
      </c>
      <c r="R24" s="34">
        <v>0</v>
      </c>
      <c r="S24" s="33">
        <v>0</v>
      </c>
      <c r="T24" s="86">
        <v>0</v>
      </c>
      <c r="U24" s="33">
        <v>0</v>
      </c>
      <c r="V24" s="34">
        <v>1</v>
      </c>
      <c r="W24" s="33">
        <v>0</v>
      </c>
      <c r="X24" s="34">
        <v>0</v>
      </c>
      <c r="Y24" s="33">
        <v>0</v>
      </c>
      <c r="Z24" s="34">
        <v>0</v>
      </c>
      <c r="AA24" s="33">
        <v>0</v>
      </c>
      <c r="AB24" s="34">
        <v>0</v>
      </c>
      <c r="AC24" s="33">
        <v>0</v>
      </c>
      <c r="AD24" s="87">
        <v>0</v>
      </c>
      <c r="AE24" s="34">
        <v>0</v>
      </c>
      <c r="AF24" s="88">
        <v>1</v>
      </c>
      <c r="AG24" s="88">
        <v>0</v>
      </c>
      <c r="AH24" s="88">
        <v>0</v>
      </c>
      <c r="AI24" s="88">
        <v>0</v>
      </c>
      <c r="AJ24" s="88">
        <v>0</v>
      </c>
      <c r="AK24" s="88">
        <v>0</v>
      </c>
      <c r="AL24" s="66" t="str">
        <f t="shared" si="14"/>
        <v/>
      </c>
      <c r="AM24" s="30"/>
      <c r="AN24" s="30"/>
      <c r="AO24" s="30"/>
      <c r="AP24" s="30"/>
      <c r="AQ24" s="30"/>
      <c r="AR24" s="30"/>
      <c r="AS24" s="30"/>
      <c r="AT24" s="30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4"/>
      <c r="BU24" s="4"/>
      <c r="BV24" s="4"/>
      <c r="BW24" s="4"/>
      <c r="CA24" s="31" t="str">
        <f t="shared" si="13"/>
        <v/>
      </c>
      <c r="CB24" s="31" t="str">
        <f t="shared" si="15"/>
        <v/>
      </c>
      <c r="CC24" s="31" t="str">
        <f t="shared" si="16"/>
        <v/>
      </c>
      <c r="CD24" s="31" t="str">
        <f t="shared" si="17"/>
        <v/>
      </c>
      <c r="CE24" s="31" t="str">
        <f t="shared" si="18"/>
        <v/>
      </c>
      <c r="CF24" s="31" t="str">
        <f t="shared" si="19"/>
        <v/>
      </c>
      <c r="CG24" s="32">
        <f t="shared" si="20"/>
        <v>0</v>
      </c>
      <c r="CH24" s="32">
        <f t="shared" si="21"/>
        <v>0</v>
      </c>
      <c r="CI24" s="32">
        <f t="shared" si="22"/>
        <v>0</v>
      </c>
      <c r="CJ24" s="32">
        <f t="shared" si="23"/>
        <v>0</v>
      </c>
      <c r="CK24" s="32">
        <f t="shared" si="24"/>
        <v>0</v>
      </c>
      <c r="CL24" s="32">
        <f t="shared" si="25"/>
        <v>0</v>
      </c>
      <c r="CZ24" s="4"/>
      <c r="DA24" s="4"/>
      <c r="DN24" s="2"/>
    </row>
    <row r="25" spans="1:118" ht="16.149999999999999" customHeight="1" x14ac:dyDescent="0.2">
      <c r="A25" s="882" t="s">
        <v>40</v>
      </c>
      <c r="B25" s="883"/>
      <c r="C25" s="884"/>
      <c r="D25" s="83">
        <f t="shared" si="12"/>
        <v>3</v>
      </c>
      <c r="E25" s="84">
        <f t="shared" si="26"/>
        <v>2</v>
      </c>
      <c r="F25" s="85">
        <f t="shared" si="27"/>
        <v>1</v>
      </c>
      <c r="G25" s="33">
        <v>0</v>
      </c>
      <c r="H25" s="34">
        <v>0</v>
      </c>
      <c r="I25" s="33">
        <v>0</v>
      </c>
      <c r="J25" s="86">
        <v>0</v>
      </c>
      <c r="K25" s="33">
        <v>0</v>
      </c>
      <c r="L25" s="34">
        <v>0</v>
      </c>
      <c r="M25" s="33">
        <v>0</v>
      </c>
      <c r="N25" s="34">
        <v>0</v>
      </c>
      <c r="O25" s="33">
        <v>0</v>
      </c>
      <c r="P25" s="86">
        <v>0</v>
      </c>
      <c r="Q25" s="33">
        <v>0</v>
      </c>
      <c r="R25" s="34">
        <v>0</v>
      </c>
      <c r="S25" s="33">
        <v>0</v>
      </c>
      <c r="T25" s="86">
        <v>0</v>
      </c>
      <c r="U25" s="33">
        <v>1</v>
      </c>
      <c r="V25" s="34">
        <v>0</v>
      </c>
      <c r="W25" s="33">
        <v>0</v>
      </c>
      <c r="X25" s="34">
        <v>0</v>
      </c>
      <c r="Y25" s="33">
        <v>1</v>
      </c>
      <c r="Z25" s="34">
        <v>1</v>
      </c>
      <c r="AA25" s="33">
        <v>0</v>
      </c>
      <c r="AB25" s="34">
        <v>0</v>
      </c>
      <c r="AC25" s="33">
        <v>0</v>
      </c>
      <c r="AD25" s="87">
        <v>0</v>
      </c>
      <c r="AE25" s="34">
        <v>0</v>
      </c>
      <c r="AF25" s="88">
        <v>3</v>
      </c>
      <c r="AG25" s="88">
        <v>0</v>
      </c>
      <c r="AH25" s="88">
        <v>0</v>
      </c>
      <c r="AI25" s="88">
        <v>0</v>
      </c>
      <c r="AJ25" s="88">
        <v>0</v>
      </c>
      <c r="AK25" s="88">
        <v>0</v>
      </c>
      <c r="AL25" s="66" t="str">
        <f t="shared" si="14"/>
        <v/>
      </c>
      <c r="AM25" s="30"/>
      <c r="AN25" s="30"/>
      <c r="AO25" s="30"/>
      <c r="AP25" s="30"/>
      <c r="AQ25" s="30"/>
      <c r="AR25" s="30"/>
      <c r="AS25" s="30"/>
      <c r="AT25" s="30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4"/>
      <c r="BU25" s="4"/>
      <c r="BV25" s="4"/>
      <c r="BW25" s="4"/>
      <c r="CA25" s="31" t="str">
        <f t="shared" si="13"/>
        <v/>
      </c>
      <c r="CB25" s="31" t="str">
        <f t="shared" si="15"/>
        <v/>
      </c>
      <c r="CC25" s="31" t="str">
        <f t="shared" si="16"/>
        <v/>
      </c>
      <c r="CD25" s="31" t="str">
        <f t="shared" si="17"/>
        <v/>
      </c>
      <c r="CE25" s="31" t="str">
        <f t="shared" si="18"/>
        <v/>
      </c>
      <c r="CF25" s="31" t="str">
        <f t="shared" si="19"/>
        <v/>
      </c>
      <c r="CG25" s="32">
        <f t="shared" si="20"/>
        <v>0</v>
      </c>
      <c r="CH25" s="32">
        <f t="shared" si="21"/>
        <v>0</v>
      </c>
      <c r="CI25" s="32">
        <f t="shared" si="22"/>
        <v>0</v>
      </c>
      <c r="CJ25" s="32">
        <f t="shared" si="23"/>
        <v>0</v>
      </c>
      <c r="CK25" s="32">
        <f t="shared" si="24"/>
        <v>0</v>
      </c>
      <c r="CL25" s="32">
        <f t="shared" si="25"/>
        <v>0</v>
      </c>
      <c r="CZ25" s="4"/>
      <c r="DA25" s="4"/>
      <c r="DN25" s="2"/>
    </row>
    <row r="26" spans="1:118" ht="16.149999999999999" customHeight="1" x14ac:dyDescent="0.2">
      <c r="A26" s="882" t="s">
        <v>41</v>
      </c>
      <c r="B26" s="883"/>
      <c r="C26" s="884"/>
      <c r="D26" s="83">
        <f t="shared" si="12"/>
        <v>0</v>
      </c>
      <c r="E26" s="84">
        <f t="shared" si="26"/>
        <v>0</v>
      </c>
      <c r="F26" s="85">
        <f t="shared" si="27"/>
        <v>0</v>
      </c>
      <c r="G26" s="33">
        <v>0</v>
      </c>
      <c r="H26" s="34">
        <v>0</v>
      </c>
      <c r="I26" s="33">
        <v>0</v>
      </c>
      <c r="J26" s="86">
        <v>0</v>
      </c>
      <c r="K26" s="33">
        <v>0</v>
      </c>
      <c r="L26" s="34">
        <v>0</v>
      </c>
      <c r="M26" s="33">
        <v>0</v>
      </c>
      <c r="N26" s="34">
        <v>0</v>
      </c>
      <c r="O26" s="33">
        <v>0</v>
      </c>
      <c r="P26" s="86">
        <v>0</v>
      </c>
      <c r="Q26" s="33">
        <v>0</v>
      </c>
      <c r="R26" s="34">
        <v>0</v>
      </c>
      <c r="S26" s="33">
        <v>0</v>
      </c>
      <c r="T26" s="86">
        <v>0</v>
      </c>
      <c r="U26" s="33">
        <v>0</v>
      </c>
      <c r="V26" s="34">
        <v>0</v>
      </c>
      <c r="W26" s="33">
        <v>0</v>
      </c>
      <c r="X26" s="34">
        <v>0</v>
      </c>
      <c r="Y26" s="33">
        <v>0</v>
      </c>
      <c r="Z26" s="34">
        <v>0</v>
      </c>
      <c r="AA26" s="33">
        <v>0</v>
      </c>
      <c r="AB26" s="34">
        <v>0</v>
      </c>
      <c r="AC26" s="33">
        <v>0</v>
      </c>
      <c r="AD26" s="87">
        <v>0</v>
      </c>
      <c r="AE26" s="34">
        <v>0</v>
      </c>
      <c r="AF26" s="88">
        <v>0</v>
      </c>
      <c r="AG26" s="88">
        <v>0</v>
      </c>
      <c r="AH26" s="88">
        <v>0</v>
      </c>
      <c r="AI26" s="88">
        <v>0</v>
      </c>
      <c r="AJ26" s="88">
        <v>0</v>
      </c>
      <c r="AK26" s="88">
        <v>0</v>
      </c>
      <c r="AL26" s="66" t="str">
        <f t="shared" si="14"/>
        <v/>
      </c>
      <c r="AM26" s="30"/>
      <c r="AN26" s="30"/>
      <c r="AO26" s="30"/>
      <c r="AP26" s="30"/>
      <c r="AQ26" s="30"/>
      <c r="AR26" s="30"/>
      <c r="AS26" s="30"/>
      <c r="AT26" s="30"/>
      <c r="AU26" s="8"/>
      <c r="AV26" s="8"/>
      <c r="AW26" s="8"/>
      <c r="AX26" s="8"/>
      <c r="BT26" s="3"/>
      <c r="BU26" s="3"/>
      <c r="BV26" s="3"/>
      <c r="BW26" s="4"/>
      <c r="CA26" s="31" t="str">
        <f t="shared" si="13"/>
        <v/>
      </c>
      <c r="CB26" s="31" t="str">
        <f t="shared" si="15"/>
        <v/>
      </c>
      <c r="CC26" s="31" t="str">
        <f t="shared" si="16"/>
        <v/>
      </c>
      <c r="CD26" s="31" t="str">
        <f t="shared" si="17"/>
        <v/>
      </c>
      <c r="CE26" s="31" t="str">
        <f t="shared" si="18"/>
        <v/>
      </c>
      <c r="CF26" s="31" t="str">
        <f t="shared" si="19"/>
        <v/>
      </c>
      <c r="CG26" s="32">
        <f t="shared" si="20"/>
        <v>0</v>
      </c>
      <c r="CH26" s="32">
        <f t="shared" si="21"/>
        <v>0</v>
      </c>
      <c r="CI26" s="32">
        <f t="shared" si="22"/>
        <v>0</v>
      </c>
      <c r="CJ26" s="32">
        <f t="shared" si="23"/>
        <v>0</v>
      </c>
      <c r="CK26" s="32">
        <f t="shared" si="24"/>
        <v>0</v>
      </c>
      <c r="CL26" s="32">
        <f t="shared" si="25"/>
        <v>0</v>
      </c>
      <c r="CZ26" s="3"/>
      <c r="DN26" s="2"/>
    </row>
    <row r="27" spans="1:118" ht="16.149999999999999" customHeight="1" x14ac:dyDescent="0.2">
      <c r="A27" s="1007" t="s">
        <v>42</v>
      </c>
      <c r="B27" s="1008"/>
      <c r="C27" s="1009"/>
      <c r="D27" s="83">
        <f t="shared" si="12"/>
        <v>2</v>
      </c>
      <c r="E27" s="84">
        <f t="shared" si="26"/>
        <v>1</v>
      </c>
      <c r="F27" s="85">
        <f t="shared" si="27"/>
        <v>1</v>
      </c>
      <c r="G27" s="33">
        <v>0</v>
      </c>
      <c r="H27" s="34">
        <v>0</v>
      </c>
      <c r="I27" s="33">
        <v>0</v>
      </c>
      <c r="J27" s="86">
        <v>0</v>
      </c>
      <c r="K27" s="33">
        <v>0</v>
      </c>
      <c r="L27" s="34">
        <v>0</v>
      </c>
      <c r="M27" s="33">
        <v>0</v>
      </c>
      <c r="N27" s="34">
        <v>0</v>
      </c>
      <c r="O27" s="33">
        <v>0</v>
      </c>
      <c r="P27" s="86">
        <v>0</v>
      </c>
      <c r="Q27" s="33">
        <v>0</v>
      </c>
      <c r="R27" s="34">
        <v>0</v>
      </c>
      <c r="S27" s="33">
        <v>0</v>
      </c>
      <c r="T27" s="86">
        <v>0</v>
      </c>
      <c r="U27" s="33">
        <v>0</v>
      </c>
      <c r="V27" s="34">
        <v>0</v>
      </c>
      <c r="W27" s="33">
        <v>0</v>
      </c>
      <c r="X27" s="34">
        <v>0</v>
      </c>
      <c r="Y27" s="33">
        <v>0</v>
      </c>
      <c r="Z27" s="34">
        <v>0</v>
      </c>
      <c r="AA27" s="33">
        <v>1</v>
      </c>
      <c r="AB27" s="34">
        <v>0</v>
      </c>
      <c r="AC27" s="33">
        <v>0</v>
      </c>
      <c r="AD27" s="87">
        <v>1</v>
      </c>
      <c r="AE27" s="34">
        <v>0</v>
      </c>
      <c r="AF27" s="88">
        <v>2</v>
      </c>
      <c r="AG27" s="88">
        <v>0</v>
      </c>
      <c r="AH27" s="88">
        <v>0</v>
      </c>
      <c r="AI27" s="88">
        <v>0</v>
      </c>
      <c r="AJ27" s="88">
        <v>0</v>
      </c>
      <c r="AK27" s="88">
        <v>0</v>
      </c>
      <c r="AL27" s="66" t="str">
        <f t="shared" si="14"/>
        <v/>
      </c>
      <c r="AM27" s="30"/>
      <c r="AN27" s="30"/>
      <c r="AO27" s="30"/>
      <c r="AP27" s="30"/>
      <c r="AQ27" s="30"/>
      <c r="AR27" s="30"/>
      <c r="AS27" s="30"/>
      <c r="AT27" s="30"/>
      <c r="AU27" s="8"/>
      <c r="AV27" s="8"/>
      <c r="AW27" s="8"/>
      <c r="AX27" s="8"/>
      <c r="BT27" s="3"/>
      <c r="BU27" s="3"/>
      <c r="BV27" s="3"/>
      <c r="BW27" s="4"/>
      <c r="CA27" s="31" t="str">
        <f t="shared" si="13"/>
        <v/>
      </c>
      <c r="CB27" s="31" t="str">
        <f t="shared" si="15"/>
        <v/>
      </c>
      <c r="CC27" s="31" t="str">
        <f t="shared" si="16"/>
        <v/>
      </c>
      <c r="CD27" s="31" t="str">
        <f t="shared" si="17"/>
        <v/>
      </c>
      <c r="CE27" s="31" t="str">
        <f t="shared" si="18"/>
        <v/>
      </c>
      <c r="CF27" s="31" t="str">
        <f t="shared" si="19"/>
        <v/>
      </c>
      <c r="CG27" s="32">
        <f t="shared" si="20"/>
        <v>0</v>
      </c>
      <c r="CH27" s="32">
        <f t="shared" si="21"/>
        <v>0</v>
      </c>
      <c r="CI27" s="32">
        <f t="shared" si="22"/>
        <v>0</v>
      </c>
      <c r="CJ27" s="32">
        <f t="shared" si="23"/>
        <v>0</v>
      </c>
      <c r="CK27" s="32">
        <f t="shared" si="24"/>
        <v>0</v>
      </c>
      <c r="CL27" s="32">
        <f t="shared" si="25"/>
        <v>0</v>
      </c>
      <c r="CZ27" s="3"/>
      <c r="DN27" s="2"/>
    </row>
    <row r="28" spans="1:118" ht="16.149999999999999" customHeight="1" x14ac:dyDescent="0.2">
      <c r="A28" s="879" t="s">
        <v>43</v>
      </c>
      <c r="B28" s="880"/>
      <c r="C28" s="881"/>
      <c r="D28" s="89">
        <f t="shared" si="12"/>
        <v>14</v>
      </c>
      <c r="E28" s="90">
        <f t="shared" si="26"/>
        <v>4</v>
      </c>
      <c r="F28" s="91">
        <f t="shared" si="27"/>
        <v>10</v>
      </c>
      <c r="G28" s="24">
        <v>0</v>
      </c>
      <c r="H28" s="62">
        <v>0</v>
      </c>
      <c r="I28" s="24">
        <v>0</v>
      </c>
      <c r="J28" s="63">
        <v>0</v>
      </c>
      <c r="K28" s="24">
        <v>0</v>
      </c>
      <c r="L28" s="62">
        <v>0</v>
      </c>
      <c r="M28" s="24">
        <v>0</v>
      </c>
      <c r="N28" s="62">
        <v>0</v>
      </c>
      <c r="O28" s="24">
        <v>0</v>
      </c>
      <c r="P28" s="63">
        <v>0</v>
      </c>
      <c r="Q28" s="24">
        <v>0</v>
      </c>
      <c r="R28" s="62">
        <v>0</v>
      </c>
      <c r="S28" s="24">
        <v>0</v>
      </c>
      <c r="T28" s="63">
        <v>0</v>
      </c>
      <c r="U28" s="24">
        <v>0</v>
      </c>
      <c r="V28" s="62">
        <v>0</v>
      </c>
      <c r="W28" s="24">
        <v>2</v>
      </c>
      <c r="X28" s="62">
        <v>0</v>
      </c>
      <c r="Y28" s="24">
        <v>0</v>
      </c>
      <c r="Z28" s="62">
        <v>1</v>
      </c>
      <c r="AA28" s="24">
        <v>2</v>
      </c>
      <c r="AB28" s="62">
        <v>8</v>
      </c>
      <c r="AC28" s="24">
        <v>0</v>
      </c>
      <c r="AD28" s="64">
        <v>1</v>
      </c>
      <c r="AE28" s="62">
        <v>0</v>
      </c>
      <c r="AF28" s="65">
        <v>14</v>
      </c>
      <c r="AG28" s="92">
        <v>0</v>
      </c>
      <c r="AH28" s="92">
        <v>0</v>
      </c>
      <c r="AI28" s="92">
        <v>0</v>
      </c>
      <c r="AJ28" s="92">
        <v>0</v>
      </c>
      <c r="AK28" s="92">
        <v>0</v>
      </c>
      <c r="AL28" s="66" t="str">
        <f t="shared" si="14"/>
        <v/>
      </c>
      <c r="AM28" s="30"/>
      <c r="AN28" s="30"/>
      <c r="AO28" s="30"/>
      <c r="AP28" s="30"/>
      <c r="AQ28" s="30"/>
      <c r="AR28" s="30"/>
      <c r="AS28" s="30"/>
      <c r="AT28" s="30"/>
      <c r="AU28" s="8"/>
      <c r="AV28" s="8"/>
      <c r="AW28" s="8"/>
      <c r="AX28" s="8"/>
      <c r="BT28" s="3"/>
      <c r="BU28" s="3"/>
      <c r="BV28" s="3"/>
      <c r="BW28" s="4"/>
      <c r="CA28" s="31" t="str">
        <f t="shared" si="13"/>
        <v/>
      </c>
      <c r="CB28" s="31" t="str">
        <f t="shared" si="15"/>
        <v/>
      </c>
      <c r="CC28" s="31" t="str">
        <f t="shared" si="16"/>
        <v/>
      </c>
      <c r="CD28" s="31" t="str">
        <f t="shared" si="17"/>
        <v/>
      </c>
      <c r="CE28" s="31" t="str">
        <f t="shared" si="18"/>
        <v/>
      </c>
      <c r="CF28" s="31" t="str">
        <f t="shared" si="19"/>
        <v/>
      </c>
      <c r="CG28" s="32">
        <f t="shared" si="20"/>
        <v>0</v>
      </c>
      <c r="CH28" s="32">
        <f t="shared" si="21"/>
        <v>0</v>
      </c>
      <c r="CI28" s="32">
        <f t="shared" si="22"/>
        <v>0</v>
      </c>
      <c r="CJ28" s="32">
        <f t="shared" si="23"/>
        <v>0</v>
      </c>
      <c r="CK28" s="32">
        <f t="shared" si="24"/>
        <v>0</v>
      </c>
      <c r="CL28" s="32">
        <f t="shared" si="25"/>
        <v>0</v>
      </c>
      <c r="CZ28" s="3"/>
      <c r="DN28" s="2"/>
    </row>
    <row r="29" spans="1:118" ht="16.149999999999999" customHeight="1" x14ac:dyDescent="0.2">
      <c r="A29" s="882" t="s">
        <v>44</v>
      </c>
      <c r="B29" s="883"/>
      <c r="C29" s="884"/>
      <c r="D29" s="93">
        <f t="shared" si="12"/>
        <v>0</v>
      </c>
      <c r="E29" s="94">
        <f t="shared" si="26"/>
        <v>0</v>
      </c>
      <c r="F29" s="95">
        <f t="shared" si="27"/>
        <v>0</v>
      </c>
      <c r="G29" s="22"/>
      <c r="H29" s="23"/>
      <c r="I29" s="22"/>
      <c r="J29" s="96"/>
      <c r="K29" s="22"/>
      <c r="L29" s="23"/>
      <c r="M29" s="22"/>
      <c r="N29" s="23"/>
      <c r="O29" s="22"/>
      <c r="P29" s="96"/>
      <c r="Q29" s="22"/>
      <c r="R29" s="23"/>
      <c r="S29" s="22"/>
      <c r="T29" s="96"/>
      <c r="U29" s="22"/>
      <c r="V29" s="23"/>
      <c r="W29" s="22"/>
      <c r="X29" s="23"/>
      <c r="Y29" s="22"/>
      <c r="Z29" s="23"/>
      <c r="AA29" s="22"/>
      <c r="AB29" s="23"/>
      <c r="AC29" s="22"/>
      <c r="AD29" s="73"/>
      <c r="AE29" s="23"/>
      <c r="AF29" s="74">
        <v>0</v>
      </c>
      <c r="AG29" s="74"/>
      <c r="AH29" s="74"/>
      <c r="AI29" s="74"/>
      <c r="AJ29" s="74"/>
      <c r="AK29" s="74"/>
      <c r="AL29" s="66" t="str">
        <f t="shared" si="14"/>
        <v/>
      </c>
      <c r="AM29" s="30"/>
      <c r="AN29" s="30"/>
      <c r="AO29" s="30"/>
      <c r="AP29" s="30"/>
      <c r="AQ29" s="30"/>
      <c r="AR29" s="30"/>
      <c r="AS29" s="30"/>
      <c r="AT29" s="30"/>
      <c r="AU29" s="8"/>
      <c r="AV29" s="8"/>
      <c r="AW29" s="8"/>
      <c r="AX29" s="8"/>
      <c r="BT29" s="3"/>
      <c r="BU29" s="3"/>
      <c r="BV29" s="3"/>
      <c r="BW29" s="4"/>
      <c r="CA29" s="31" t="str">
        <f t="shared" si="13"/>
        <v/>
      </c>
      <c r="CB29" s="31" t="str">
        <f t="shared" si="15"/>
        <v/>
      </c>
      <c r="CC29" s="31" t="str">
        <f t="shared" si="16"/>
        <v/>
      </c>
      <c r="CD29" s="31" t="str">
        <f t="shared" si="17"/>
        <v/>
      </c>
      <c r="CE29" s="31" t="str">
        <f t="shared" si="18"/>
        <v/>
      </c>
      <c r="CF29" s="31" t="str">
        <f t="shared" si="19"/>
        <v/>
      </c>
      <c r="CG29" s="32">
        <f t="shared" si="20"/>
        <v>0</v>
      </c>
      <c r="CH29" s="32">
        <f t="shared" si="21"/>
        <v>0</v>
      </c>
      <c r="CI29" s="32">
        <f t="shared" si="22"/>
        <v>0</v>
      </c>
      <c r="CJ29" s="32">
        <f t="shared" si="23"/>
        <v>0</v>
      </c>
      <c r="CK29" s="32">
        <f t="shared" si="24"/>
        <v>0</v>
      </c>
      <c r="CL29" s="32">
        <f t="shared" si="25"/>
        <v>0</v>
      </c>
      <c r="CZ29" s="3"/>
      <c r="DN29" s="2"/>
    </row>
    <row r="30" spans="1:118" ht="16.149999999999999" customHeight="1" x14ac:dyDescent="0.2">
      <c r="A30" s="882" t="s">
        <v>45</v>
      </c>
      <c r="B30" s="883"/>
      <c r="C30" s="884"/>
      <c r="D30" s="83">
        <f t="shared" ref="D30:D37" si="28">SUM(E30+F30)</f>
        <v>0</v>
      </c>
      <c r="E30" s="84">
        <f t="shared" ref="E30:F33" si="29">SUM(G30+I30+K30+M30+O30+Q30+S30+U30+W30+Y30+AA30+AC30)</f>
        <v>0</v>
      </c>
      <c r="F30" s="85">
        <f t="shared" si="29"/>
        <v>0</v>
      </c>
      <c r="G30" s="33"/>
      <c r="H30" s="34"/>
      <c r="I30" s="33"/>
      <c r="J30" s="86"/>
      <c r="K30" s="33"/>
      <c r="L30" s="34"/>
      <c r="M30" s="33"/>
      <c r="N30" s="34"/>
      <c r="O30" s="33"/>
      <c r="P30" s="86"/>
      <c r="Q30" s="33"/>
      <c r="R30" s="34"/>
      <c r="S30" s="33"/>
      <c r="T30" s="86"/>
      <c r="U30" s="33"/>
      <c r="V30" s="34"/>
      <c r="W30" s="33"/>
      <c r="X30" s="34"/>
      <c r="Y30" s="33"/>
      <c r="Z30" s="34"/>
      <c r="AA30" s="33"/>
      <c r="AB30" s="34"/>
      <c r="AC30" s="33"/>
      <c r="AD30" s="87"/>
      <c r="AE30" s="34"/>
      <c r="AF30" s="88">
        <v>0</v>
      </c>
      <c r="AG30" s="97"/>
      <c r="AH30" s="97"/>
      <c r="AI30" s="97"/>
      <c r="AJ30" s="97"/>
      <c r="AK30" s="97"/>
      <c r="AL30" s="66" t="str">
        <f t="shared" si="14"/>
        <v/>
      </c>
      <c r="AM30" s="30"/>
      <c r="AN30" s="30"/>
      <c r="AO30" s="30"/>
      <c r="AP30" s="30"/>
      <c r="AQ30" s="30"/>
      <c r="AR30" s="30"/>
      <c r="AS30" s="30"/>
      <c r="AT30" s="30"/>
      <c r="AU30" s="8"/>
      <c r="AV30" s="8"/>
      <c r="AW30" s="8"/>
      <c r="AX30" s="8"/>
      <c r="BT30" s="3"/>
      <c r="BU30" s="3"/>
      <c r="BV30" s="3"/>
      <c r="BW30" s="4"/>
      <c r="CA30" s="31" t="str">
        <f t="shared" si="13"/>
        <v/>
      </c>
      <c r="CB30" s="31" t="str">
        <f t="shared" si="15"/>
        <v/>
      </c>
      <c r="CC30" s="31" t="str">
        <f t="shared" si="16"/>
        <v/>
      </c>
      <c r="CD30" s="31" t="str">
        <f t="shared" si="17"/>
        <v/>
      </c>
      <c r="CE30" s="31" t="str">
        <f t="shared" si="18"/>
        <v/>
      </c>
      <c r="CF30" s="31" t="str">
        <f t="shared" si="19"/>
        <v/>
      </c>
      <c r="CG30" s="32">
        <f t="shared" si="20"/>
        <v>0</v>
      </c>
      <c r="CH30" s="32">
        <f t="shared" si="21"/>
        <v>0</v>
      </c>
      <c r="CI30" s="32">
        <f t="shared" si="22"/>
        <v>0</v>
      </c>
      <c r="CJ30" s="32">
        <f t="shared" si="23"/>
        <v>0</v>
      </c>
      <c r="CK30" s="32">
        <f t="shared" si="24"/>
        <v>0</v>
      </c>
      <c r="CL30" s="32">
        <f t="shared" si="25"/>
        <v>0</v>
      </c>
      <c r="CZ30" s="3"/>
      <c r="DN30" s="2"/>
    </row>
    <row r="31" spans="1:118" ht="16.149999999999999" customHeight="1" x14ac:dyDescent="0.2">
      <c r="A31" s="882" t="s">
        <v>46</v>
      </c>
      <c r="B31" s="883"/>
      <c r="C31" s="884"/>
      <c r="D31" s="83">
        <f t="shared" si="28"/>
        <v>0</v>
      </c>
      <c r="E31" s="84">
        <f t="shared" si="29"/>
        <v>0</v>
      </c>
      <c r="F31" s="85">
        <f t="shared" si="29"/>
        <v>0</v>
      </c>
      <c r="G31" s="33"/>
      <c r="H31" s="34"/>
      <c r="I31" s="33"/>
      <c r="J31" s="86"/>
      <c r="K31" s="33"/>
      <c r="L31" s="34"/>
      <c r="M31" s="33"/>
      <c r="N31" s="34"/>
      <c r="O31" s="33"/>
      <c r="P31" s="86"/>
      <c r="Q31" s="33"/>
      <c r="R31" s="34"/>
      <c r="S31" s="33"/>
      <c r="T31" s="86"/>
      <c r="U31" s="33"/>
      <c r="V31" s="34"/>
      <c r="W31" s="33"/>
      <c r="X31" s="34"/>
      <c r="Y31" s="33"/>
      <c r="Z31" s="34"/>
      <c r="AA31" s="33"/>
      <c r="AB31" s="34"/>
      <c r="AC31" s="33"/>
      <c r="AD31" s="87"/>
      <c r="AE31" s="34"/>
      <c r="AF31" s="88">
        <v>0</v>
      </c>
      <c r="AG31" s="97"/>
      <c r="AH31" s="97"/>
      <c r="AI31" s="97"/>
      <c r="AJ31" s="97"/>
      <c r="AK31" s="97"/>
      <c r="AL31" s="66" t="str">
        <f t="shared" si="14"/>
        <v/>
      </c>
      <c r="AM31" s="30"/>
      <c r="AN31" s="30"/>
      <c r="AO31" s="30"/>
      <c r="AP31" s="30"/>
      <c r="AQ31" s="30"/>
      <c r="AR31" s="30"/>
      <c r="AS31" s="30"/>
      <c r="AT31" s="30"/>
      <c r="AU31" s="8"/>
      <c r="AV31" s="8"/>
      <c r="AW31" s="8"/>
      <c r="AX31" s="8"/>
      <c r="BT31" s="3"/>
      <c r="BU31" s="3"/>
      <c r="BV31" s="3"/>
      <c r="BW31" s="4"/>
      <c r="CA31" s="31" t="str">
        <f t="shared" si="13"/>
        <v/>
      </c>
      <c r="CB31" s="31" t="str">
        <f t="shared" si="15"/>
        <v/>
      </c>
      <c r="CC31" s="31" t="str">
        <f t="shared" si="16"/>
        <v/>
      </c>
      <c r="CD31" s="31" t="str">
        <f t="shared" si="17"/>
        <v/>
      </c>
      <c r="CE31" s="31" t="str">
        <f t="shared" si="18"/>
        <v/>
      </c>
      <c r="CF31" s="31" t="str">
        <f t="shared" si="19"/>
        <v/>
      </c>
      <c r="CG31" s="32">
        <f t="shared" si="20"/>
        <v>0</v>
      </c>
      <c r="CH31" s="32">
        <f t="shared" si="21"/>
        <v>0</v>
      </c>
      <c r="CI31" s="32">
        <f t="shared" si="22"/>
        <v>0</v>
      </c>
      <c r="CJ31" s="32">
        <f t="shared" si="23"/>
        <v>0</v>
      </c>
      <c r="CK31" s="32">
        <f t="shared" si="24"/>
        <v>0</v>
      </c>
      <c r="CL31" s="32">
        <f t="shared" si="25"/>
        <v>0</v>
      </c>
      <c r="CZ31" s="3"/>
      <c r="DN31" s="2"/>
    </row>
    <row r="32" spans="1:118" ht="16.149999999999999" customHeight="1" x14ac:dyDescent="0.2">
      <c r="A32" s="882" t="s">
        <v>47</v>
      </c>
      <c r="B32" s="883"/>
      <c r="C32" s="884"/>
      <c r="D32" s="83">
        <f t="shared" si="28"/>
        <v>0</v>
      </c>
      <c r="E32" s="84">
        <f t="shared" si="29"/>
        <v>0</v>
      </c>
      <c r="F32" s="85">
        <f t="shared" si="29"/>
        <v>0</v>
      </c>
      <c r="G32" s="33"/>
      <c r="H32" s="34"/>
      <c r="I32" s="33"/>
      <c r="J32" s="86"/>
      <c r="K32" s="33"/>
      <c r="L32" s="34"/>
      <c r="M32" s="33"/>
      <c r="N32" s="34"/>
      <c r="O32" s="33"/>
      <c r="P32" s="86"/>
      <c r="Q32" s="33"/>
      <c r="R32" s="34"/>
      <c r="S32" s="33"/>
      <c r="T32" s="86"/>
      <c r="U32" s="33"/>
      <c r="V32" s="34"/>
      <c r="W32" s="33"/>
      <c r="X32" s="34"/>
      <c r="Y32" s="33"/>
      <c r="Z32" s="34"/>
      <c r="AA32" s="33"/>
      <c r="AB32" s="34"/>
      <c r="AC32" s="33"/>
      <c r="AD32" s="87"/>
      <c r="AE32" s="34"/>
      <c r="AF32" s="88">
        <v>0</v>
      </c>
      <c r="AG32" s="97"/>
      <c r="AH32" s="97"/>
      <c r="AI32" s="97"/>
      <c r="AJ32" s="97"/>
      <c r="AK32" s="97"/>
      <c r="AL32" s="66" t="str">
        <f t="shared" si="14"/>
        <v/>
      </c>
      <c r="AM32" s="30"/>
      <c r="AN32" s="30"/>
      <c r="AO32" s="30"/>
      <c r="AP32" s="30"/>
      <c r="AQ32" s="30"/>
      <c r="AR32" s="30"/>
      <c r="AS32" s="30"/>
      <c r="AT32" s="30"/>
      <c r="AU32" s="8"/>
      <c r="AV32" s="8"/>
      <c r="AW32" s="8"/>
      <c r="AX32" s="8"/>
      <c r="BT32" s="3"/>
      <c r="BU32" s="3"/>
      <c r="BV32" s="3"/>
      <c r="BW32" s="4"/>
      <c r="CA32" s="31" t="str">
        <f t="shared" si="13"/>
        <v/>
      </c>
      <c r="CB32" s="31" t="str">
        <f t="shared" si="15"/>
        <v/>
      </c>
      <c r="CC32" s="31" t="str">
        <f t="shared" si="16"/>
        <v/>
      </c>
      <c r="CD32" s="31" t="str">
        <f t="shared" si="17"/>
        <v/>
      </c>
      <c r="CE32" s="31" t="str">
        <f t="shared" si="18"/>
        <v/>
      </c>
      <c r="CF32" s="31" t="str">
        <f t="shared" si="19"/>
        <v/>
      </c>
      <c r="CG32" s="32">
        <f t="shared" si="20"/>
        <v>0</v>
      </c>
      <c r="CH32" s="32">
        <f t="shared" si="21"/>
        <v>0</v>
      </c>
      <c r="CI32" s="32">
        <f t="shared" si="22"/>
        <v>0</v>
      </c>
      <c r="CJ32" s="32">
        <f t="shared" si="23"/>
        <v>0</v>
      </c>
      <c r="CK32" s="32">
        <f t="shared" si="24"/>
        <v>0</v>
      </c>
      <c r="CL32" s="32">
        <f t="shared" si="25"/>
        <v>0</v>
      </c>
      <c r="CZ32" s="3"/>
      <c r="DN32" s="2"/>
    </row>
    <row r="33" spans="1:118" ht="16.149999999999999" customHeight="1" x14ac:dyDescent="0.2">
      <c r="A33" s="882" t="s">
        <v>48</v>
      </c>
      <c r="B33" s="883"/>
      <c r="C33" s="884"/>
      <c r="D33" s="83">
        <f t="shared" si="28"/>
        <v>0</v>
      </c>
      <c r="E33" s="84">
        <f t="shared" si="29"/>
        <v>0</v>
      </c>
      <c r="F33" s="85">
        <f t="shared" si="29"/>
        <v>0</v>
      </c>
      <c r="G33" s="33"/>
      <c r="H33" s="34"/>
      <c r="I33" s="33"/>
      <c r="J33" s="86"/>
      <c r="K33" s="33"/>
      <c r="L33" s="34"/>
      <c r="M33" s="33"/>
      <c r="N33" s="34"/>
      <c r="O33" s="33"/>
      <c r="P33" s="86"/>
      <c r="Q33" s="33"/>
      <c r="R33" s="34"/>
      <c r="S33" s="33"/>
      <c r="T33" s="86"/>
      <c r="U33" s="33"/>
      <c r="V33" s="34"/>
      <c r="W33" s="33"/>
      <c r="X33" s="34"/>
      <c r="Y33" s="33"/>
      <c r="Z33" s="34"/>
      <c r="AA33" s="33"/>
      <c r="AB33" s="34"/>
      <c r="AC33" s="33"/>
      <c r="AD33" s="87"/>
      <c r="AE33" s="34"/>
      <c r="AF33" s="88">
        <v>0</v>
      </c>
      <c r="AG33" s="97"/>
      <c r="AH33" s="97"/>
      <c r="AI33" s="97"/>
      <c r="AJ33" s="97"/>
      <c r="AK33" s="97"/>
      <c r="AL33" s="66" t="str">
        <f t="shared" si="14"/>
        <v/>
      </c>
      <c r="AM33" s="30"/>
      <c r="AN33" s="30"/>
      <c r="AO33" s="30"/>
      <c r="AP33" s="30"/>
      <c r="AQ33" s="30"/>
      <c r="AR33" s="30"/>
      <c r="AS33" s="30"/>
      <c r="AT33" s="30"/>
      <c r="AU33" s="8"/>
      <c r="AV33" s="8"/>
      <c r="AW33" s="8"/>
      <c r="AX33" s="8"/>
      <c r="BT33" s="3"/>
      <c r="BU33" s="3"/>
      <c r="BV33" s="3"/>
      <c r="BW33" s="4"/>
      <c r="CA33" s="31" t="str">
        <f t="shared" si="13"/>
        <v/>
      </c>
      <c r="CB33" s="31" t="str">
        <f t="shared" si="15"/>
        <v/>
      </c>
      <c r="CC33" s="31" t="str">
        <f t="shared" si="16"/>
        <v/>
      </c>
      <c r="CD33" s="31" t="str">
        <f t="shared" si="17"/>
        <v/>
      </c>
      <c r="CE33" s="31" t="str">
        <f t="shared" si="18"/>
        <v/>
      </c>
      <c r="CF33" s="31" t="str">
        <f t="shared" si="19"/>
        <v/>
      </c>
      <c r="CG33" s="32">
        <f t="shared" si="20"/>
        <v>0</v>
      </c>
      <c r="CH33" s="32">
        <f t="shared" si="21"/>
        <v>0</v>
      </c>
      <c r="CI33" s="32">
        <f t="shared" si="22"/>
        <v>0</v>
      </c>
      <c r="CJ33" s="32">
        <f t="shared" si="23"/>
        <v>0</v>
      </c>
      <c r="CK33" s="32">
        <f t="shared" si="24"/>
        <v>0</v>
      </c>
      <c r="CL33" s="32">
        <f t="shared" si="25"/>
        <v>0</v>
      </c>
      <c r="CZ33" s="3"/>
      <c r="DN33" s="2"/>
    </row>
    <row r="34" spans="1:118" ht="16.149999999999999" customHeight="1" x14ac:dyDescent="0.2">
      <c r="A34" s="882" t="s">
        <v>49</v>
      </c>
      <c r="B34" s="883"/>
      <c r="C34" s="884"/>
      <c r="D34" s="83">
        <f t="shared" si="28"/>
        <v>0</v>
      </c>
      <c r="E34" s="84">
        <f>SUM(Q34+S34+U34+W34+Y34+AA34+AC34)</f>
        <v>0</v>
      </c>
      <c r="F34" s="85">
        <f>SUM(R34+T34+V34+X34+Z34+AB34+AD34)</f>
        <v>0</v>
      </c>
      <c r="G34" s="98"/>
      <c r="H34" s="99"/>
      <c r="I34" s="98"/>
      <c r="J34" s="100"/>
      <c r="K34" s="98"/>
      <c r="L34" s="100"/>
      <c r="M34" s="98"/>
      <c r="N34" s="100"/>
      <c r="O34" s="98"/>
      <c r="P34" s="100"/>
      <c r="Q34" s="33"/>
      <c r="R34" s="34"/>
      <c r="S34" s="33"/>
      <c r="T34" s="86"/>
      <c r="U34" s="33"/>
      <c r="V34" s="34"/>
      <c r="W34" s="33"/>
      <c r="X34" s="34"/>
      <c r="Y34" s="33"/>
      <c r="Z34" s="34"/>
      <c r="AA34" s="33"/>
      <c r="AB34" s="34"/>
      <c r="AC34" s="33"/>
      <c r="AD34" s="87"/>
      <c r="AE34" s="34"/>
      <c r="AF34" s="88">
        <v>0</v>
      </c>
      <c r="AG34" s="97"/>
      <c r="AH34" s="97"/>
      <c r="AI34" s="97"/>
      <c r="AJ34" s="97"/>
      <c r="AK34" s="97"/>
      <c r="AL34" s="66" t="str">
        <f t="shared" si="14"/>
        <v/>
      </c>
      <c r="AM34" s="30"/>
      <c r="AN34" s="30"/>
      <c r="AO34" s="30"/>
      <c r="AP34" s="30"/>
      <c r="AQ34" s="30"/>
      <c r="AR34" s="30"/>
      <c r="AS34" s="30"/>
      <c r="AT34" s="30"/>
      <c r="AU34" s="8"/>
      <c r="AV34" s="8"/>
      <c r="AW34" s="8"/>
      <c r="AX34" s="8"/>
      <c r="BT34" s="3"/>
      <c r="BU34" s="3"/>
      <c r="BV34" s="3"/>
      <c r="BW34" s="4"/>
      <c r="CA34" s="31" t="str">
        <f t="shared" si="13"/>
        <v/>
      </c>
      <c r="CB34" s="31" t="str">
        <f t="shared" si="15"/>
        <v/>
      </c>
      <c r="CC34" s="31" t="str">
        <f t="shared" si="16"/>
        <v/>
      </c>
      <c r="CD34" s="31" t="str">
        <f t="shared" si="17"/>
        <v/>
      </c>
      <c r="CE34" s="31" t="str">
        <f t="shared" si="18"/>
        <v/>
      </c>
      <c r="CF34" s="31" t="str">
        <f t="shared" si="19"/>
        <v/>
      </c>
      <c r="CG34" s="32">
        <f t="shared" si="20"/>
        <v>0</v>
      </c>
      <c r="CH34" s="32">
        <f t="shared" si="21"/>
        <v>0</v>
      </c>
      <c r="CI34" s="32">
        <f t="shared" si="22"/>
        <v>0</v>
      </c>
      <c r="CJ34" s="32">
        <f t="shared" si="23"/>
        <v>0</v>
      </c>
      <c r="CK34" s="32">
        <f t="shared" si="24"/>
        <v>0</v>
      </c>
      <c r="CL34" s="32">
        <f t="shared" si="25"/>
        <v>0</v>
      </c>
      <c r="CZ34" s="3"/>
      <c r="DN34" s="2"/>
    </row>
    <row r="35" spans="1:118" ht="16.149999999999999" customHeight="1" x14ac:dyDescent="0.2">
      <c r="A35" s="868"/>
      <c r="B35" s="869"/>
      <c r="C35" s="870"/>
      <c r="D35" s="101"/>
      <c r="E35" s="102"/>
      <c r="F35" s="103"/>
      <c r="G35" s="104"/>
      <c r="H35" s="105"/>
      <c r="I35" s="104"/>
      <c r="J35" s="106"/>
      <c r="K35" s="104"/>
      <c r="L35" s="105"/>
      <c r="M35" s="104"/>
      <c r="N35" s="105"/>
      <c r="O35" s="104"/>
      <c r="P35" s="106"/>
      <c r="Q35" s="104"/>
      <c r="R35" s="105"/>
      <c r="S35" s="104"/>
      <c r="T35" s="106"/>
      <c r="U35" s="104"/>
      <c r="V35" s="105"/>
      <c r="W35" s="104"/>
      <c r="X35" s="105"/>
      <c r="Y35" s="104"/>
      <c r="Z35" s="105"/>
      <c r="AA35" s="104"/>
      <c r="AB35" s="105"/>
      <c r="AC35" s="104"/>
      <c r="AD35" s="107"/>
      <c r="AE35" s="105"/>
      <c r="AF35" s="108"/>
      <c r="AG35" s="109"/>
      <c r="AH35" s="109"/>
      <c r="AI35" s="109"/>
      <c r="AJ35" s="109"/>
      <c r="AK35" s="109"/>
      <c r="AL35" s="66" t="str">
        <f t="shared" si="14"/>
        <v/>
      </c>
      <c r="AM35" s="30"/>
      <c r="AN35" s="30"/>
      <c r="AO35" s="30"/>
      <c r="AP35" s="30"/>
      <c r="AQ35" s="30"/>
      <c r="AR35" s="30"/>
      <c r="AS35" s="30"/>
      <c r="AT35" s="30"/>
      <c r="AU35" s="8"/>
      <c r="AV35" s="8"/>
      <c r="AW35" s="8"/>
      <c r="AX35" s="8"/>
      <c r="BT35" s="3"/>
      <c r="BU35" s="3"/>
      <c r="BV35" s="3"/>
      <c r="BW35" s="4"/>
      <c r="CA35" s="31" t="str">
        <f t="shared" si="13"/>
        <v/>
      </c>
      <c r="CB35" s="31" t="str">
        <f t="shared" si="15"/>
        <v/>
      </c>
      <c r="CC35" s="31" t="str">
        <f t="shared" si="16"/>
        <v/>
      </c>
      <c r="CD35" s="31" t="str">
        <f t="shared" si="17"/>
        <v/>
      </c>
      <c r="CE35" s="31" t="str">
        <f t="shared" si="18"/>
        <v/>
      </c>
      <c r="CF35" s="31" t="str">
        <f t="shared" si="19"/>
        <v/>
      </c>
      <c r="CG35" s="32">
        <f t="shared" si="20"/>
        <v>0</v>
      </c>
      <c r="CH35" s="32">
        <f t="shared" si="21"/>
        <v>0</v>
      </c>
      <c r="CI35" s="32">
        <f t="shared" si="22"/>
        <v>0</v>
      </c>
      <c r="CJ35" s="32">
        <f t="shared" si="23"/>
        <v>0</v>
      </c>
      <c r="CK35" s="32">
        <f t="shared" si="24"/>
        <v>0</v>
      </c>
      <c r="CL35" s="32">
        <f t="shared" si="25"/>
        <v>0</v>
      </c>
      <c r="CZ35" s="3"/>
      <c r="DN35" s="2"/>
    </row>
    <row r="36" spans="1:118" ht="16.149999999999999" customHeight="1" x14ac:dyDescent="0.2">
      <c r="A36" s="882" t="s">
        <v>50</v>
      </c>
      <c r="B36" s="883"/>
      <c r="C36" s="884"/>
      <c r="D36" s="83">
        <f t="shared" si="28"/>
        <v>0</v>
      </c>
      <c r="E36" s="84">
        <f t="shared" ref="E36:F37" si="30">SUM(G36+I36+K36+M36+O36+Q36+S36+U36+W36+Y36+AA36+AC36)</f>
        <v>0</v>
      </c>
      <c r="F36" s="85">
        <f t="shared" si="30"/>
        <v>0</v>
      </c>
      <c r="G36" s="33"/>
      <c r="H36" s="34"/>
      <c r="I36" s="33"/>
      <c r="J36" s="86"/>
      <c r="K36" s="33"/>
      <c r="L36" s="34"/>
      <c r="M36" s="33"/>
      <c r="N36" s="34"/>
      <c r="O36" s="33"/>
      <c r="P36" s="86"/>
      <c r="Q36" s="33"/>
      <c r="R36" s="34"/>
      <c r="S36" s="33"/>
      <c r="T36" s="86"/>
      <c r="U36" s="33"/>
      <c r="V36" s="34"/>
      <c r="W36" s="33"/>
      <c r="X36" s="34"/>
      <c r="Y36" s="33"/>
      <c r="Z36" s="34"/>
      <c r="AA36" s="33"/>
      <c r="AB36" s="34"/>
      <c r="AC36" s="33"/>
      <c r="AD36" s="87"/>
      <c r="AE36" s="34"/>
      <c r="AF36" s="88">
        <v>0</v>
      </c>
      <c r="AG36" s="97"/>
      <c r="AH36" s="97"/>
      <c r="AI36" s="97"/>
      <c r="AJ36" s="97"/>
      <c r="AK36" s="97"/>
      <c r="AL36" s="66" t="str">
        <f t="shared" si="14"/>
        <v/>
      </c>
      <c r="AM36" s="30"/>
      <c r="AN36" s="30"/>
      <c r="AO36" s="30"/>
      <c r="AP36" s="30"/>
      <c r="AQ36" s="30"/>
      <c r="AR36" s="30"/>
      <c r="AS36" s="30"/>
      <c r="AT36" s="30"/>
      <c r="AU36" s="8"/>
      <c r="AV36" s="8"/>
      <c r="AW36" s="8"/>
      <c r="AX36" s="8"/>
      <c r="BT36" s="3"/>
      <c r="BU36" s="3"/>
      <c r="BV36" s="3"/>
      <c r="BW36" s="4"/>
      <c r="CA36" s="31" t="str">
        <f t="shared" si="13"/>
        <v/>
      </c>
      <c r="CB36" s="31" t="str">
        <f t="shared" si="15"/>
        <v/>
      </c>
      <c r="CC36" s="31" t="str">
        <f t="shared" si="16"/>
        <v/>
      </c>
      <c r="CD36" s="31" t="str">
        <f t="shared" si="17"/>
        <v/>
      </c>
      <c r="CE36" s="31" t="str">
        <f t="shared" si="18"/>
        <v/>
      </c>
      <c r="CF36" s="31" t="str">
        <f t="shared" si="19"/>
        <v/>
      </c>
      <c r="CG36" s="32">
        <f t="shared" si="20"/>
        <v>0</v>
      </c>
      <c r="CH36" s="32">
        <f t="shared" si="21"/>
        <v>0</v>
      </c>
      <c r="CI36" s="32">
        <f t="shared" si="22"/>
        <v>0</v>
      </c>
      <c r="CJ36" s="32">
        <f t="shared" si="23"/>
        <v>0</v>
      </c>
      <c r="CK36" s="32">
        <f t="shared" si="24"/>
        <v>0</v>
      </c>
      <c r="CL36" s="32">
        <f t="shared" si="25"/>
        <v>0</v>
      </c>
      <c r="CZ36" s="3"/>
      <c r="DN36" s="2"/>
    </row>
    <row r="37" spans="1:118" ht="16.149999999999999" customHeight="1" x14ac:dyDescent="0.2">
      <c r="A37" s="1004" t="s">
        <v>51</v>
      </c>
      <c r="B37" s="1005"/>
      <c r="C37" s="1006"/>
      <c r="D37" s="110">
        <f t="shared" si="28"/>
        <v>488</v>
      </c>
      <c r="E37" s="111">
        <f t="shared" si="30"/>
        <v>140</v>
      </c>
      <c r="F37" s="112">
        <f t="shared" si="30"/>
        <v>348</v>
      </c>
      <c r="G37" s="113">
        <v>0</v>
      </c>
      <c r="H37" s="114">
        <v>0</v>
      </c>
      <c r="I37" s="115">
        <v>0</v>
      </c>
      <c r="J37" s="116">
        <v>0</v>
      </c>
      <c r="K37" s="113">
        <v>0</v>
      </c>
      <c r="L37" s="114">
        <v>0</v>
      </c>
      <c r="M37" s="113">
        <v>4</v>
      </c>
      <c r="N37" s="114">
        <v>0</v>
      </c>
      <c r="O37" s="113">
        <v>3</v>
      </c>
      <c r="P37" s="116">
        <v>5</v>
      </c>
      <c r="Q37" s="113">
        <v>6</v>
      </c>
      <c r="R37" s="114">
        <v>6</v>
      </c>
      <c r="S37" s="113">
        <v>1</v>
      </c>
      <c r="T37" s="116">
        <v>3</v>
      </c>
      <c r="U37" s="113">
        <v>11</v>
      </c>
      <c r="V37" s="114">
        <v>11</v>
      </c>
      <c r="W37" s="113">
        <v>20</v>
      </c>
      <c r="X37" s="114">
        <v>9</v>
      </c>
      <c r="Y37" s="113">
        <v>5</v>
      </c>
      <c r="Z37" s="114">
        <v>26</v>
      </c>
      <c r="AA37" s="113">
        <v>86</v>
      </c>
      <c r="AB37" s="114">
        <v>252</v>
      </c>
      <c r="AC37" s="113">
        <v>4</v>
      </c>
      <c r="AD37" s="117">
        <v>36</v>
      </c>
      <c r="AE37" s="114">
        <v>0</v>
      </c>
      <c r="AF37" s="114">
        <v>488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66" t="str">
        <f t="shared" si="14"/>
        <v/>
      </c>
      <c r="AM37" s="30"/>
      <c r="AN37" s="30"/>
      <c r="AO37" s="30"/>
      <c r="AP37" s="30"/>
      <c r="AQ37" s="30"/>
      <c r="AR37" s="30"/>
      <c r="AS37" s="30"/>
      <c r="AT37" s="30"/>
      <c r="AU37" s="8"/>
      <c r="AV37" s="8"/>
      <c r="AW37" s="8"/>
      <c r="AX37" s="8"/>
      <c r="BT37" s="3"/>
      <c r="BU37" s="3"/>
      <c r="BV37" s="3"/>
      <c r="BW37" s="4"/>
      <c r="CA37" s="31" t="str">
        <f t="shared" si="13"/>
        <v/>
      </c>
      <c r="CB37" s="31" t="str">
        <f t="shared" si="15"/>
        <v/>
      </c>
      <c r="CC37" s="31" t="str">
        <f t="shared" si="16"/>
        <v/>
      </c>
      <c r="CD37" s="31" t="str">
        <f t="shared" si="17"/>
        <v/>
      </c>
      <c r="CE37" s="31" t="str">
        <f t="shared" si="18"/>
        <v/>
      </c>
      <c r="CF37" s="31" t="str">
        <f t="shared" si="19"/>
        <v/>
      </c>
      <c r="CG37" s="32">
        <f t="shared" si="20"/>
        <v>0</v>
      </c>
      <c r="CH37" s="32">
        <f t="shared" si="21"/>
        <v>0</v>
      </c>
      <c r="CI37" s="32">
        <f t="shared" si="22"/>
        <v>0</v>
      </c>
      <c r="CJ37" s="32">
        <f t="shared" si="23"/>
        <v>0</v>
      </c>
      <c r="CK37" s="32">
        <f t="shared" si="24"/>
        <v>0</v>
      </c>
      <c r="CL37" s="32">
        <f t="shared" si="25"/>
        <v>0</v>
      </c>
      <c r="CZ37" s="3"/>
      <c r="DN37" s="2"/>
    </row>
    <row r="38" spans="1:118" ht="16.149999999999999" customHeight="1" x14ac:dyDescent="0.2">
      <c r="A38" s="1055" t="s">
        <v>52</v>
      </c>
      <c r="B38" s="1055"/>
      <c r="C38" s="1055"/>
      <c r="D38" s="118">
        <f t="shared" ref="D38:AK38" si="31">SUM(D19:D37)</f>
        <v>531</v>
      </c>
      <c r="E38" s="119">
        <f t="shared" si="31"/>
        <v>149</v>
      </c>
      <c r="F38" s="120">
        <f t="shared" si="31"/>
        <v>382</v>
      </c>
      <c r="G38" s="118">
        <f t="shared" si="31"/>
        <v>0</v>
      </c>
      <c r="H38" s="120">
        <f t="shared" si="31"/>
        <v>0</v>
      </c>
      <c r="I38" s="118">
        <f t="shared" si="31"/>
        <v>0</v>
      </c>
      <c r="J38" s="120">
        <f t="shared" si="31"/>
        <v>0</v>
      </c>
      <c r="K38" s="118">
        <f t="shared" si="31"/>
        <v>0</v>
      </c>
      <c r="L38" s="120">
        <f t="shared" si="31"/>
        <v>0</v>
      </c>
      <c r="M38" s="118">
        <f t="shared" si="31"/>
        <v>4</v>
      </c>
      <c r="N38" s="120">
        <f t="shared" si="31"/>
        <v>0</v>
      </c>
      <c r="O38" s="118">
        <f t="shared" si="31"/>
        <v>3</v>
      </c>
      <c r="P38" s="120">
        <f t="shared" si="31"/>
        <v>8</v>
      </c>
      <c r="Q38" s="118">
        <f t="shared" si="31"/>
        <v>6</v>
      </c>
      <c r="R38" s="120">
        <f t="shared" si="31"/>
        <v>6</v>
      </c>
      <c r="S38" s="118">
        <f t="shared" si="31"/>
        <v>1</v>
      </c>
      <c r="T38" s="120">
        <f t="shared" si="31"/>
        <v>3</v>
      </c>
      <c r="U38" s="118">
        <f t="shared" si="31"/>
        <v>13</v>
      </c>
      <c r="V38" s="120">
        <f t="shared" si="31"/>
        <v>24</v>
      </c>
      <c r="W38" s="118">
        <f t="shared" si="31"/>
        <v>23</v>
      </c>
      <c r="X38" s="120">
        <f t="shared" si="31"/>
        <v>12</v>
      </c>
      <c r="Y38" s="118">
        <f t="shared" si="31"/>
        <v>6</v>
      </c>
      <c r="Z38" s="120">
        <f t="shared" si="31"/>
        <v>31</v>
      </c>
      <c r="AA38" s="118">
        <f t="shared" si="31"/>
        <v>89</v>
      </c>
      <c r="AB38" s="120">
        <f t="shared" si="31"/>
        <v>260</v>
      </c>
      <c r="AC38" s="118">
        <f t="shared" si="31"/>
        <v>4</v>
      </c>
      <c r="AD38" s="120">
        <f t="shared" si="31"/>
        <v>38</v>
      </c>
      <c r="AE38" s="121">
        <f t="shared" si="31"/>
        <v>0</v>
      </c>
      <c r="AF38" s="121">
        <f t="shared" si="31"/>
        <v>531</v>
      </c>
      <c r="AG38" s="121">
        <f t="shared" si="31"/>
        <v>0</v>
      </c>
      <c r="AH38" s="121">
        <f t="shared" si="31"/>
        <v>0</v>
      </c>
      <c r="AI38" s="121">
        <f t="shared" si="31"/>
        <v>0</v>
      </c>
      <c r="AJ38" s="121">
        <f t="shared" si="31"/>
        <v>0</v>
      </c>
      <c r="AK38" s="121">
        <f t="shared" si="31"/>
        <v>0</v>
      </c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BT38" s="3"/>
      <c r="BU38" s="3"/>
      <c r="BV38" s="3"/>
      <c r="BW38" s="4"/>
      <c r="CG38" s="13"/>
      <c r="CH38" s="13"/>
      <c r="CI38" s="13"/>
      <c r="CJ38" s="13"/>
      <c r="CK38" s="13"/>
      <c r="CZ38" s="3"/>
      <c r="DN38" s="2"/>
    </row>
    <row r="39" spans="1:118" ht="31.9" customHeight="1" x14ac:dyDescent="0.2">
      <c r="A39" s="122" t="s">
        <v>53</v>
      </c>
      <c r="B39" s="123"/>
      <c r="C39" s="123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5"/>
      <c r="Q39" s="125"/>
      <c r="R39" s="684"/>
      <c r="S39" s="685"/>
      <c r="T39" s="685"/>
      <c r="U39" s="685"/>
      <c r="V39" s="685"/>
      <c r="W39" s="685"/>
      <c r="X39" s="685"/>
      <c r="Y39" s="685"/>
      <c r="Z39" s="685"/>
      <c r="AA39" s="685"/>
      <c r="AB39" s="685"/>
      <c r="AC39" s="685"/>
      <c r="AD39" s="685"/>
      <c r="AE39" s="685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BU39" s="3"/>
      <c r="BV39" s="3"/>
      <c r="BW39" s="3"/>
      <c r="CG39" s="13"/>
      <c r="CH39" s="13"/>
      <c r="CI39" s="13"/>
      <c r="CJ39" s="13"/>
      <c r="CK39" s="13"/>
      <c r="CL39" s="13"/>
    </row>
    <row r="40" spans="1:118" ht="26.25" customHeight="1" x14ac:dyDescent="0.2">
      <c r="A40" s="1090" t="s">
        <v>54</v>
      </c>
      <c r="B40" s="1091"/>
      <c r="C40" s="1091"/>
      <c r="D40" s="1090" t="s">
        <v>55</v>
      </c>
      <c r="E40" s="1091"/>
      <c r="F40" s="903"/>
      <c r="G40" s="940" t="s">
        <v>56</v>
      </c>
      <c r="H40" s="942"/>
      <c r="I40" s="942"/>
      <c r="J40" s="942"/>
      <c r="K40" s="942"/>
      <c r="L40" s="942"/>
      <c r="M40" s="942"/>
      <c r="N40" s="942"/>
      <c r="O40" s="942"/>
      <c r="P40" s="942"/>
      <c r="Q40" s="942"/>
      <c r="R40" s="942"/>
      <c r="S40" s="942"/>
      <c r="T40" s="942"/>
      <c r="U40" s="942"/>
      <c r="V40" s="942"/>
      <c r="W40" s="942"/>
      <c r="X40" s="942"/>
      <c r="Y40" s="942"/>
      <c r="Z40" s="942"/>
      <c r="AA40" s="942"/>
      <c r="AB40" s="942"/>
      <c r="AC40" s="942"/>
      <c r="AD40" s="962"/>
      <c r="AE40" s="1093" t="s">
        <v>6</v>
      </c>
      <c r="AF40" s="896" t="s">
        <v>7</v>
      </c>
      <c r="AG40" s="896" t="s">
        <v>8</v>
      </c>
      <c r="AH40" s="985" t="s">
        <v>9</v>
      </c>
      <c r="AI40" s="985" t="s">
        <v>10</v>
      </c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BU40" s="3"/>
      <c r="BV40" s="3"/>
      <c r="BW40" s="3"/>
      <c r="CG40" s="13"/>
      <c r="CH40" s="13"/>
      <c r="CI40" s="13"/>
      <c r="CJ40" s="13"/>
      <c r="CK40" s="13"/>
      <c r="CL40" s="13"/>
    </row>
    <row r="41" spans="1:118" ht="27" customHeight="1" x14ac:dyDescent="0.2">
      <c r="A41" s="1041"/>
      <c r="B41" s="1042"/>
      <c r="C41" s="1043"/>
      <c r="D41" s="1045"/>
      <c r="E41" s="1046"/>
      <c r="F41" s="1092"/>
      <c r="G41" s="1037" t="s">
        <v>11</v>
      </c>
      <c r="H41" s="1038"/>
      <c r="I41" s="942" t="s">
        <v>12</v>
      </c>
      <c r="J41" s="942"/>
      <c r="K41" s="940" t="s">
        <v>13</v>
      </c>
      <c r="L41" s="941"/>
      <c r="M41" s="940" t="s">
        <v>14</v>
      </c>
      <c r="N41" s="941"/>
      <c r="O41" s="940" t="s">
        <v>15</v>
      </c>
      <c r="P41" s="941"/>
      <c r="Q41" s="940" t="s">
        <v>16</v>
      </c>
      <c r="R41" s="941"/>
      <c r="S41" s="940" t="s">
        <v>17</v>
      </c>
      <c r="T41" s="941"/>
      <c r="U41" s="940" t="s">
        <v>57</v>
      </c>
      <c r="V41" s="941"/>
      <c r="W41" s="1094" t="s">
        <v>19</v>
      </c>
      <c r="X41" s="1094"/>
      <c r="Y41" s="940" t="s">
        <v>58</v>
      </c>
      <c r="Z41" s="941"/>
      <c r="AA41" s="1052" t="s">
        <v>21</v>
      </c>
      <c r="AB41" s="1053"/>
      <c r="AC41" s="1094" t="s">
        <v>22</v>
      </c>
      <c r="AD41" s="1054"/>
      <c r="AE41" s="1049"/>
      <c r="AF41" s="902"/>
      <c r="AG41" s="902"/>
      <c r="AH41" s="986"/>
      <c r="AI41" s="986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BU41" s="3"/>
      <c r="BV41" s="3"/>
      <c r="BW41" s="3"/>
      <c r="CG41" s="13"/>
      <c r="CH41" s="13"/>
      <c r="CI41" s="13"/>
      <c r="CJ41" s="13"/>
      <c r="CK41" s="13"/>
      <c r="CL41" s="13"/>
    </row>
    <row r="42" spans="1:118" ht="24" customHeight="1" x14ac:dyDescent="0.2">
      <c r="A42" s="1043"/>
      <c r="B42" s="1043"/>
      <c r="C42" s="904"/>
      <c r="D42" s="127" t="s">
        <v>23</v>
      </c>
      <c r="E42" s="128" t="s">
        <v>24</v>
      </c>
      <c r="F42" s="713" t="s">
        <v>25</v>
      </c>
      <c r="G42" s="128" t="s">
        <v>24</v>
      </c>
      <c r="H42" s="713" t="s">
        <v>25</v>
      </c>
      <c r="I42" s="128" t="s">
        <v>24</v>
      </c>
      <c r="J42" s="712" t="s">
        <v>25</v>
      </c>
      <c r="K42" s="128" t="s">
        <v>24</v>
      </c>
      <c r="L42" s="713" t="s">
        <v>25</v>
      </c>
      <c r="M42" s="128" t="s">
        <v>24</v>
      </c>
      <c r="N42" s="713" t="s">
        <v>25</v>
      </c>
      <c r="O42" s="128" t="s">
        <v>24</v>
      </c>
      <c r="P42" s="713" t="s">
        <v>25</v>
      </c>
      <c r="Q42" s="128" t="s">
        <v>24</v>
      </c>
      <c r="R42" s="713" t="s">
        <v>25</v>
      </c>
      <c r="S42" s="128" t="s">
        <v>24</v>
      </c>
      <c r="T42" s="713" t="s">
        <v>25</v>
      </c>
      <c r="U42" s="128" t="s">
        <v>24</v>
      </c>
      <c r="V42" s="713" t="s">
        <v>25</v>
      </c>
      <c r="W42" s="128" t="s">
        <v>24</v>
      </c>
      <c r="X42" s="713" t="s">
        <v>25</v>
      </c>
      <c r="Y42" s="128" t="s">
        <v>24</v>
      </c>
      <c r="Z42" s="713" t="s">
        <v>25</v>
      </c>
      <c r="AA42" s="128" t="s">
        <v>24</v>
      </c>
      <c r="AB42" s="704" t="s">
        <v>25</v>
      </c>
      <c r="AC42" s="712" t="s">
        <v>24</v>
      </c>
      <c r="AD42" s="714" t="s">
        <v>25</v>
      </c>
      <c r="AE42" s="1050"/>
      <c r="AF42" s="1081"/>
      <c r="AG42" s="1081"/>
      <c r="AH42" s="987"/>
      <c r="AI42" s="987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BU42" s="3"/>
      <c r="BV42" s="3"/>
      <c r="BW42" s="3"/>
      <c r="CG42" s="13"/>
      <c r="CH42" s="13"/>
      <c r="CI42" s="13"/>
      <c r="CJ42" s="13"/>
      <c r="CK42" s="13"/>
      <c r="CL42" s="13"/>
    </row>
    <row r="43" spans="1:118" ht="16.149999999999999" customHeight="1" x14ac:dyDescent="0.2">
      <c r="A43" s="967" t="s">
        <v>59</v>
      </c>
      <c r="B43" s="968"/>
      <c r="C43" s="969"/>
      <c r="D43" s="133">
        <f>SUM(E43+F43)</f>
        <v>0</v>
      </c>
      <c r="E43" s="134">
        <f>SUM(U43+W43+Y43+AA43+AC43)</f>
        <v>0</v>
      </c>
      <c r="F43" s="135">
        <f>SUM(V43+X43+Z43+AB43+AD43)</f>
        <v>0</v>
      </c>
      <c r="G43" s="98"/>
      <c r="H43" s="99"/>
      <c r="I43" s="98"/>
      <c r="J43" s="99"/>
      <c r="K43" s="98"/>
      <c r="L43" s="99"/>
      <c r="M43" s="98"/>
      <c r="N43" s="99"/>
      <c r="O43" s="98"/>
      <c r="P43" s="99"/>
      <c r="Q43" s="98"/>
      <c r="R43" s="99"/>
      <c r="S43" s="98"/>
      <c r="T43" s="99"/>
      <c r="U43" s="136"/>
      <c r="V43" s="137"/>
      <c r="W43" s="136"/>
      <c r="X43" s="137"/>
      <c r="Y43" s="136"/>
      <c r="Z43" s="137"/>
      <c r="AA43" s="138"/>
      <c r="AB43" s="137"/>
      <c r="AC43" s="139"/>
      <c r="AD43" s="140"/>
      <c r="AE43" s="141"/>
      <c r="AF43" s="141"/>
      <c r="AG43" s="141"/>
      <c r="AH43" s="141"/>
      <c r="AI43" s="141"/>
      <c r="AJ43" s="66" t="str">
        <f>CA43&amp;CB43&amp;CC43&amp;CD43&amp;CE43</f>
        <v/>
      </c>
      <c r="AK43" s="30"/>
      <c r="AL43" s="30"/>
      <c r="AM43" s="30"/>
      <c r="AN43" s="30"/>
      <c r="AO43" s="30"/>
      <c r="AP43" s="30"/>
      <c r="AQ43" s="30"/>
      <c r="AR43" s="30"/>
      <c r="AS43" s="30"/>
      <c r="AT43" s="8"/>
      <c r="AU43" s="8"/>
      <c r="BU43" s="3"/>
      <c r="BV43" s="3"/>
      <c r="BW43" s="3"/>
      <c r="CA43" s="31" t="str">
        <f>IF(CG43=1,"* Las consultas de 60 años NO DEBEN ser mayor que el total de Consultas entre 20-64 Años. ","")</f>
        <v/>
      </c>
      <c r="CB43" s="31" t="str">
        <f>IF(CH43=1,"* Las actividades de usuarios en situación de discapacidad NO DEBEN superar el total. ","")</f>
        <v/>
      </c>
      <c r="CC43" s="31"/>
      <c r="CD43" s="31" t="str">
        <f>IF(AND(AH43="",D43&lt;&gt;0),"* No olvide digitar la población SENAME (Digite CEROS si no tiene). ",IF(D43&lt;AH43,"* La Población SENAME NO DEBE ser mayor al Total. ",""))</f>
        <v/>
      </c>
      <c r="CE43" s="31" t="str">
        <f>IF(AND(AI43="",D43&lt;&gt;0),"* No olvide digitar la población Migrante (Digite CEROS si no tiene). ",IF(D43&lt;AI43,"* La Población Migrante NO DEBE ser mayor al Total. ",""))</f>
        <v/>
      </c>
      <c r="CG43" s="32">
        <f>IF((AA43+AB43)&lt;AF43,1,0)</f>
        <v>0</v>
      </c>
      <c r="CH43" s="32">
        <f>IF(D43&lt;AG43,1,0)</f>
        <v>0</v>
      </c>
      <c r="CI43" s="32">
        <f>IF(AND(AE43="",D43&lt;&gt;0),1,IF(F43&lt;AE43,1,0))</f>
        <v>0</v>
      </c>
      <c r="CJ43" s="32">
        <f>IF(AND(AH43="",D43&lt;&gt;0),1,IF(D43&lt;AH43,1,0))</f>
        <v>0</v>
      </c>
      <c r="CK43" s="32">
        <f>IF(AND(AI43="",D43&lt;&gt;0),1,IF(D43&lt;AI43,1,0))</f>
        <v>0</v>
      </c>
      <c r="CL43" s="13"/>
    </row>
    <row r="44" spans="1:118" ht="16.149999999999999" customHeight="1" x14ac:dyDescent="0.2">
      <c r="A44" s="882" t="s">
        <v>60</v>
      </c>
      <c r="B44" s="883"/>
      <c r="C44" s="884"/>
      <c r="D44" s="142">
        <f>SUM(E44+F44)</f>
        <v>0</v>
      </c>
      <c r="E44" s="143">
        <f>SUM(G44+I44+K44+M44+O44+Q44+S44)</f>
        <v>0</v>
      </c>
      <c r="F44" s="703">
        <f>SUM(H44+J44+L44+N44+P44+R44+T44)</f>
        <v>0</v>
      </c>
      <c r="G44" s="145"/>
      <c r="H44" s="146"/>
      <c r="I44" s="145"/>
      <c r="J44" s="147"/>
      <c r="K44" s="145"/>
      <c r="L44" s="146"/>
      <c r="M44" s="145"/>
      <c r="N44" s="146"/>
      <c r="O44" s="145"/>
      <c r="P44" s="146"/>
      <c r="Q44" s="145"/>
      <c r="R44" s="148"/>
      <c r="S44" s="145"/>
      <c r="T44" s="148"/>
      <c r="U44" s="98"/>
      <c r="V44" s="149"/>
      <c r="W44" s="98"/>
      <c r="X44" s="99"/>
      <c r="Y44" s="98"/>
      <c r="Z44" s="99"/>
      <c r="AA44" s="100"/>
      <c r="AB44" s="150"/>
      <c r="AC44" s="98"/>
      <c r="AD44" s="151"/>
      <c r="AE44" s="99"/>
      <c r="AF44" s="99"/>
      <c r="AG44" s="146"/>
      <c r="AH44" s="146"/>
      <c r="AI44" s="146"/>
      <c r="AJ44" s="66" t="str">
        <f t="shared" ref="AJ44:AJ59" si="32">CA44&amp;CB44&amp;CC44&amp;CD44&amp;CE44</f>
        <v/>
      </c>
      <c r="AK44" s="30"/>
      <c r="AL44" s="30"/>
      <c r="AM44" s="30"/>
      <c r="AN44" s="30"/>
      <c r="AO44" s="30"/>
      <c r="AP44" s="30"/>
      <c r="AQ44" s="30"/>
      <c r="AR44" s="30"/>
      <c r="AS44" s="30"/>
      <c r="AT44" s="8"/>
      <c r="AU44" s="8"/>
      <c r="BU44" s="3"/>
      <c r="BV44" s="3"/>
      <c r="BW44" s="3"/>
      <c r="CA44" s="31"/>
      <c r="CB44" s="31" t="str">
        <f t="shared" ref="CB44:CB59" si="33">IF(CH44=1,"* Las actividades de usuarios en situación de discapacidad NO DEBEN superar el total. ","")</f>
        <v/>
      </c>
      <c r="CC44" s="31"/>
      <c r="CD44" s="31" t="str">
        <f t="shared" ref="CD44:CD59" si="34">IF(AND(AH44="",D44&lt;&gt;0),"* No olvide digitar la población SENAME (Digite CEROS si no tiene). ",IF(D44&lt;AH44,"* La Población SENAME NO DEBE ser mayor al Total. ",""))</f>
        <v/>
      </c>
      <c r="CE44" s="31" t="str">
        <f t="shared" ref="CE44:CE59" si="35">IF(AND(AI44="",D44&lt;&gt;0),"* No olvide digitar la población Migrante (Digite CEROS si no tiene). ",IF(D44&lt;AI44,"* La Población Migrante NO DEBE ser mayor al Total. ",""))</f>
        <v/>
      </c>
      <c r="CG44" s="32"/>
      <c r="CH44" s="32">
        <f t="shared" ref="CH44:CH59" si="36">IF(D44&lt;AG44,1,0)</f>
        <v>0</v>
      </c>
      <c r="CI44" s="32"/>
      <c r="CJ44" s="32">
        <f t="shared" ref="CJ44:CJ59" si="37">IF(AND(AH44="",D44&lt;&gt;0),1,IF(D44&lt;AH44,1,0))</f>
        <v>0</v>
      </c>
      <c r="CK44" s="32">
        <f t="shared" ref="CK44:CK59" si="38">IF(AND(AI44="",D44&lt;&gt;0),1,IF(D44&lt;AI44,1,0))</f>
        <v>0</v>
      </c>
      <c r="CL44" s="13"/>
    </row>
    <row r="45" spans="1:118" ht="16.149999999999999" customHeight="1" x14ac:dyDescent="0.2">
      <c r="A45" s="882" t="s">
        <v>61</v>
      </c>
      <c r="B45" s="883"/>
      <c r="C45" s="884"/>
      <c r="D45" s="142">
        <f>SUM(E45+F45)</f>
        <v>0</v>
      </c>
      <c r="E45" s="143">
        <f>SUM(G45+I45+K45+M45+O45+Q45+S45)</f>
        <v>0</v>
      </c>
      <c r="F45" s="703">
        <f>SUM(H45+J45+L45+N45+P45+R45+T45)</f>
        <v>0</v>
      </c>
      <c r="G45" s="145"/>
      <c r="H45" s="146"/>
      <c r="I45" s="145"/>
      <c r="J45" s="147"/>
      <c r="K45" s="145"/>
      <c r="L45" s="146"/>
      <c r="M45" s="145"/>
      <c r="N45" s="146"/>
      <c r="O45" s="145"/>
      <c r="P45" s="146"/>
      <c r="Q45" s="145"/>
      <c r="R45" s="148"/>
      <c r="S45" s="145"/>
      <c r="T45" s="148"/>
      <c r="U45" s="98"/>
      <c r="V45" s="149"/>
      <c r="W45" s="98"/>
      <c r="X45" s="99"/>
      <c r="Y45" s="98"/>
      <c r="Z45" s="99"/>
      <c r="AA45" s="100"/>
      <c r="AB45" s="150"/>
      <c r="AC45" s="98"/>
      <c r="AD45" s="151"/>
      <c r="AE45" s="99"/>
      <c r="AF45" s="99"/>
      <c r="AG45" s="146"/>
      <c r="AH45" s="146"/>
      <c r="AI45" s="146"/>
      <c r="AJ45" s="66" t="str">
        <f t="shared" si="32"/>
        <v/>
      </c>
      <c r="AK45" s="30"/>
      <c r="AL45" s="30"/>
      <c r="AM45" s="30"/>
      <c r="AN45" s="30"/>
      <c r="AO45" s="30"/>
      <c r="AP45" s="30"/>
      <c r="AQ45" s="30"/>
      <c r="AR45" s="30"/>
      <c r="AS45" s="30"/>
      <c r="AT45" s="8"/>
      <c r="AU45" s="8"/>
      <c r="BU45" s="3"/>
      <c r="BV45" s="3"/>
      <c r="BW45" s="3"/>
      <c r="CA45" s="31"/>
      <c r="CB45" s="31" t="str">
        <f t="shared" si="33"/>
        <v/>
      </c>
      <c r="CC45" s="31"/>
      <c r="CD45" s="31" t="str">
        <f t="shared" si="34"/>
        <v/>
      </c>
      <c r="CE45" s="31" t="str">
        <f t="shared" si="35"/>
        <v/>
      </c>
      <c r="CG45" s="32"/>
      <c r="CH45" s="32">
        <f t="shared" si="36"/>
        <v>0</v>
      </c>
      <c r="CI45" s="32"/>
      <c r="CJ45" s="32">
        <f>IF(AND(AH45="",D45&lt;&gt;0),1,IF(D45&lt;AH45,1,0))</f>
        <v>0</v>
      </c>
      <c r="CK45" s="32">
        <f t="shared" si="38"/>
        <v>0</v>
      </c>
      <c r="CL45" s="13"/>
    </row>
    <row r="46" spans="1:118" ht="16.149999999999999" customHeight="1" x14ac:dyDescent="0.2">
      <c r="A46" s="882" t="s">
        <v>62</v>
      </c>
      <c r="B46" s="883"/>
      <c r="C46" s="884"/>
      <c r="D46" s="152">
        <f>SUM(E46+F46)</f>
        <v>0</v>
      </c>
      <c r="E46" s="153">
        <f t="shared" ref="E46:F48" si="39">SUM(U46+W46+Y46+AA46+AC46)</f>
        <v>0</v>
      </c>
      <c r="F46" s="154">
        <f t="shared" si="39"/>
        <v>0</v>
      </c>
      <c r="G46" s="98"/>
      <c r="H46" s="99"/>
      <c r="I46" s="98"/>
      <c r="J46" s="99"/>
      <c r="K46" s="98"/>
      <c r="L46" s="99"/>
      <c r="M46" s="98"/>
      <c r="N46" s="99"/>
      <c r="O46" s="98"/>
      <c r="P46" s="99"/>
      <c r="Q46" s="98"/>
      <c r="R46" s="99"/>
      <c r="S46" s="98"/>
      <c r="T46" s="99"/>
      <c r="U46" s="155"/>
      <c r="V46" s="156"/>
      <c r="W46" s="155"/>
      <c r="X46" s="156"/>
      <c r="Y46" s="155"/>
      <c r="Z46" s="156"/>
      <c r="AA46" s="157"/>
      <c r="AB46" s="158"/>
      <c r="AC46" s="155"/>
      <c r="AD46" s="159"/>
      <c r="AE46" s="160"/>
      <c r="AF46" s="160"/>
      <c r="AG46" s="160"/>
      <c r="AH46" s="160"/>
      <c r="AI46" s="160"/>
      <c r="AJ46" s="66" t="str">
        <f t="shared" si="32"/>
        <v/>
      </c>
      <c r="AK46" s="30"/>
      <c r="AL46" s="30"/>
      <c r="AM46" s="30"/>
      <c r="AN46" s="30"/>
      <c r="AO46" s="30"/>
      <c r="AP46" s="30"/>
      <c r="AQ46" s="30"/>
      <c r="AR46" s="30"/>
      <c r="AS46" s="30"/>
      <c r="AT46" s="8"/>
      <c r="AU46" s="8"/>
      <c r="BU46" s="3"/>
      <c r="BV46" s="3"/>
      <c r="BW46" s="3"/>
      <c r="CA46" s="31" t="str">
        <f t="shared" ref="CA46:CA59" si="40">IF(CG46=1,"* Las consultas de 60 años NO DEBEN ser mayor que el total de Consultas entre 20-64 Años. ","")</f>
        <v/>
      </c>
      <c r="CB46" s="31" t="str">
        <f t="shared" si="33"/>
        <v/>
      </c>
      <c r="CC46" s="31" t="str">
        <f t="shared" ref="CC46:CC59" si="41">IF(AND(AE46="",D46&lt;&gt;0),"* Recuerde que las Embarazadas deben ser incluídas en el ingreso por rango Etario (Digite CEROS si no tiene). ",IF(F46&lt;AE46,"* Las Embarazadas NO DEBEN ser mayor al total de mujeres. ",""))</f>
        <v/>
      </c>
      <c r="CD46" s="31" t="str">
        <f t="shared" si="34"/>
        <v/>
      </c>
      <c r="CE46" s="31" t="str">
        <f t="shared" si="35"/>
        <v/>
      </c>
      <c r="CG46" s="32">
        <f t="shared" ref="CG46:CG59" si="42">IF((AA46+AB46)&lt;AF46,1,0)</f>
        <v>0</v>
      </c>
      <c r="CH46" s="32">
        <f t="shared" si="36"/>
        <v>0</v>
      </c>
      <c r="CI46" s="32">
        <f t="shared" ref="CI46:CI59" si="43">IF(AND(AE46="",D46&lt;&gt;0),1,IF(F46&lt;AE46,1,0))</f>
        <v>0</v>
      </c>
      <c r="CJ46" s="32">
        <f t="shared" si="37"/>
        <v>0</v>
      </c>
      <c r="CK46" s="32">
        <f t="shared" si="38"/>
        <v>0</v>
      </c>
      <c r="CL46" s="13"/>
    </row>
    <row r="47" spans="1:118" ht="16.149999999999999" customHeight="1" x14ac:dyDescent="0.2">
      <c r="A47" s="882" t="s">
        <v>63</v>
      </c>
      <c r="B47" s="883"/>
      <c r="C47" s="884"/>
      <c r="D47" s="161">
        <f>SUM(E47+F47)</f>
        <v>0</v>
      </c>
      <c r="E47" s="162">
        <f t="shared" si="39"/>
        <v>0</v>
      </c>
      <c r="F47" s="163">
        <f t="shared" si="39"/>
        <v>0</v>
      </c>
      <c r="G47" s="70"/>
      <c r="H47" s="71"/>
      <c r="I47" s="70"/>
      <c r="J47" s="71"/>
      <c r="K47" s="70"/>
      <c r="L47" s="71"/>
      <c r="M47" s="70"/>
      <c r="N47" s="71"/>
      <c r="O47" s="70"/>
      <c r="P47" s="71"/>
      <c r="Q47" s="70"/>
      <c r="R47" s="71"/>
      <c r="S47" s="70"/>
      <c r="T47" s="71"/>
      <c r="U47" s="164"/>
      <c r="V47" s="165"/>
      <c r="W47" s="164"/>
      <c r="X47" s="165"/>
      <c r="Y47" s="164"/>
      <c r="Z47" s="165"/>
      <c r="AA47" s="166"/>
      <c r="AB47" s="167"/>
      <c r="AC47" s="164"/>
      <c r="AD47" s="168"/>
      <c r="AE47" s="169"/>
      <c r="AF47" s="170"/>
      <c r="AG47" s="171"/>
      <c r="AH47" s="171"/>
      <c r="AI47" s="171"/>
      <c r="AJ47" s="66" t="str">
        <f t="shared" si="32"/>
        <v/>
      </c>
      <c r="AK47" s="30"/>
      <c r="AL47" s="30"/>
      <c r="AM47" s="30"/>
      <c r="AN47" s="30"/>
      <c r="AO47" s="30"/>
      <c r="AP47" s="30"/>
      <c r="AQ47" s="30"/>
      <c r="AR47" s="30"/>
      <c r="AS47" s="30"/>
      <c r="AT47" s="8"/>
      <c r="AU47" s="8"/>
      <c r="BU47" s="3"/>
      <c r="BV47" s="3"/>
      <c r="BW47" s="3"/>
      <c r="CA47" s="31"/>
      <c r="CB47" s="31" t="str">
        <f t="shared" si="33"/>
        <v/>
      </c>
      <c r="CC47" s="31" t="str">
        <f t="shared" si="41"/>
        <v/>
      </c>
      <c r="CD47" s="31" t="str">
        <f t="shared" si="34"/>
        <v/>
      </c>
      <c r="CE47" s="31" t="str">
        <f t="shared" si="35"/>
        <v/>
      </c>
      <c r="CG47" s="32"/>
      <c r="CH47" s="32">
        <f t="shared" si="36"/>
        <v>0</v>
      </c>
      <c r="CI47" s="32">
        <f t="shared" si="43"/>
        <v>0</v>
      </c>
      <c r="CJ47" s="32">
        <f t="shared" si="37"/>
        <v>0</v>
      </c>
      <c r="CK47" s="32">
        <f t="shared" si="38"/>
        <v>0</v>
      </c>
      <c r="CL47" s="13"/>
    </row>
    <row r="48" spans="1:118" ht="16.149999999999999" customHeight="1" x14ac:dyDescent="0.2">
      <c r="A48" s="862" t="s">
        <v>64</v>
      </c>
      <c r="B48" s="900"/>
      <c r="C48" s="970"/>
      <c r="D48" s="50">
        <f t="shared" ref="D48:D55" si="44">SUM(E48+F48)</f>
        <v>0</v>
      </c>
      <c r="E48" s="51">
        <f t="shared" si="39"/>
        <v>0</v>
      </c>
      <c r="F48" s="699">
        <f t="shared" si="39"/>
        <v>0</v>
      </c>
      <c r="G48" s="172"/>
      <c r="H48" s="173"/>
      <c r="I48" s="172"/>
      <c r="J48" s="173"/>
      <c r="K48" s="172"/>
      <c r="L48" s="173"/>
      <c r="M48" s="172"/>
      <c r="N48" s="173"/>
      <c r="O48" s="172"/>
      <c r="P48" s="173"/>
      <c r="Q48" s="172"/>
      <c r="R48" s="173"/>
      <c r="S48" s="172"/>
      <c r="T48" s="173"/>
      <c r="U48" s="50">
        <f>SUM(U46:U47)</f>
        <v>0</v>
      </c>
      <c r="V48" s="174">
        <f t="shared" ref="V48:AE48" si="45">SUM(V46:V47)</f>
        <v>0</v>
      </c>
      <c r="W48" s="50">
        <f t="shared" si="45"/>
        <v>0</v>
      </c>
      <c r="X48" s="174">
        <f t="shared" si="45"/>
        <v>0</v>
      </c>
      <c r="Y48" s="50">
        <f t="shared" si="45"/>
        <v>0</v>
      </c>
      <c r="Z48" s="174">
        <f t="shared" si="45"/>
        <v>0</v>
      </c>
      <c r="AA48" s="50">
        <f t="shared" si="45"/>
        <v>0</v>
      </c>
      <c r="AB48" s="174">
        <f t="shared" si="45"/>
        <v>0</v>
      </c>
      <c r="AC48" s="50">
        <f t="shared" si="45"/>
        <v>0</v>
      </c>
      <c r="AD48" s="174">
        <f t="shared" si="45"/>
        <v>0</v>
      </c>
      <c r="AE48" s="175">
        <f t="shared" si="45"/>
        <v>0</v>
      </c>
      <c r="AF48" s="699">
        <f>SUM(AF46)</f>
        <v>0</v>
      </c>
      <c r="AG48" s="699">
        <f>SUM(AG46:AG47)</f>
        <v>0</v>
      </c>
      <c r="AH48" s="699">
        <f>SUM(AH46:AH47)</f>
        <v>0</v>
      </c>
      <c r="AI48" s="699">
        <f>SUM(AI46:AI47)</f>
        <v>0</v>
      </c>
      <c r="AJ48" s="66"/>
      <c r="AK48" s="176"/>
      <c r="AL48" s="176"/>
      <c r="AM48" s="176"/>
      <c r="AN48" s="176"/>
      <c r="AO48" s="176"/>
      <c r="AP48" s="176"/>
      <c r="AQ48" s="176"/>
      <c r="AR48" s="176"/>
      <c r="AS48" s="176"/>
      <c r="AT48" s="8"/>
      <c r="AU48" s="8"/>
      <c r="BU48" s="3"/>
      <c r="BV48" s="3"/>
      <c r="BW48" s="3"/>
      <c r="CA48" s="31"/>
      <c r="CB48" s="31"/>
      <c r="CC48" s="31"/>
      <c r="CD48" s="31"/>
      <c r="CE48" s="31"/>
      <c r="CG48" s="32"/>
      <c r="CH48" s="32"/>
      <c r="CI48" s="32"/>
      <c r="CJ48" s="32"/>
      <c r="CK48" s="32"/>
      <c r="CL48" s="13"/>
    </row>
    <row r="49" spans="1:90" ht="16.149999999999999" customHeight="1" x14ac:dyDescent="0.2">
      <c r="A49" s="1027" t="s">
        <v>65</v>
      </c>
      <c r="B49" s="1028"/>
      <c r="C49" s="1029"/>
      <c r="D49" s="50">
        <f t="shared" si="44"/>
        <v>0</v>
      </c>
      <c r="E49" s="51">
        <f t="shared" ref="E49:F55" si="46">SUM(G49+I49+K49+M49+O49+Q49+S49+U49+W49+Y49+AA49+AC49)</f>
        <v>0</v>
      </c>
      <c r="F49" s="699">
        <f t="shared" si="46"/>
        <v>0</v>
      </c>
      <c r="G49" s="172"/>
      <c r="H49" s="173"/>
      <c r="I49" s="172"/>
      <c r="J49" s="173"/>
      <c r="K49" s="172"/>
      <c r="L49" s="173"/>
      <c r="M49" s="172"/>
      <c r="N49" s="173"/>
      <c r="O49" s="172"/>
      <c r="P49" s="173"/>
      <c r="Q49" s="172"/>
      <c r="R49" s="173"/>
      <c r="S49" s="172"/>
      <c r="T49" s="173"/>
      <c r="U49" s="177"/>
      <c r="V49" s="178"/>
      <c r="W49" s="177"/>
      <c r="X49" s="178"/>
      <c r="Y49" s="177"/>
      <c r="Z49" s="178"/>
      <c r="AA49" s="177"/>
      <c r="AB49" s="178"/>
      <c r="AC49" s="179"/>
      <c r="AD49" s="180"/>
      <c r="AE49" s="181"/>
      <c r="AF49" s="182"/>
      <c r="AG49" s="182"/>
      <c r="AH49" s="182"/>
      <c r="AI49" s="182"/>
      <c r="AJ49" s="66" t="str">
        <f t="shared" si="32"/>
        <v/>
      </c>
      <c r="AK49" s="30"/>
      <c r="AL49" s="30"/>
      <c r="AM49" s="30"/>
      <c r="AN49" s="30"/>
      <c r="AO49" s="30"/>
      <c r="AP49" s="30"/>
      <c r="AQ49" s="30"/>
      <c r="AR49" s="30"/>
      <c r="AS49" s="30"/>
      <c r="AT49" s="8"/>
      <c r="AU49" s="8"/>
      <c r="BU49" s="3"/>
      <c r="BV49" s="3"/>
      <c r="BW49" s="3"/>
      <c r="CA49" s="31" t="str">
        <f t="shared" si="40"/>
        <v/>
      </c>
      <c r="CB49" s="31" t="str">
        <f t="shared" si="33"/>
        <v/>
      </c>
      <c r="CC49" s="31" t="str">
        <f t="shared" si="41"/>
        <v/>
      </c>
      <c r="CD49" s="31" t="str">
        <f t="shared" si="34"/>
        <v/>
      </c>
      <c r="CE49" s="31" t="str">
        <f t="shared" si="35"/>
        <v/>
      </c>
      <c r="CG49" s="32">
        <f t="shared" si="42"/>
        <v>0</v>
      </c>
      <c r="CH49" s="32">
        <f t="shared" si="36"/>
        <v>0</v>
      </c>
      <c r="CI49" s="32">
        <f t="shared" si="43"/>
        <v>0</v>
      </c>
      <c r="CJ49" s="32">
        <f t="shared" si="37"/>
        <v>0</v>
      </c>
      <c r="CK49" s="32">
        <f t="shared" si="38"/>
        <v>0</v>
      </c>
      <c r="CL49" s="13"/>
    </row>
    <row r="50" spans="1:90" ht="16.149999999999999" customHeight="1" x14ac:dyDescent="0.2">
      <c r="A50" s="956" t="s">
        <v>66</v>
      </c>
      <c r="B50" s="958"/>
      <c r="C50" s="183">
        <v>0</v>
      </c>
      <c r="D50" s="184">
        <f t="shared" si="44"/>
        <v>0</v>
      </c>
      <c r="E50" s="185">
        <f t="shared" si="46"/>
        <v>0</v>
      </c>
      <c r="F50" s="703">
        <f t="shared" si="46"/>
        <v>0</v>
      </c>
      <c r="G50" s="145"/>
      <c r="H50" s="146"/>
      <c r="I50" s="145"/>
      <c r="J50" s="147"/>
      <c r="K50" s="145"/>
      <c r="L50" s="146"/>
      <c r="M50" s="145"/>
      <c r="N50" s="146"/>
      <c r="O50" s="145"/>
      <c r="P50" s="146"/>
      <c r="Q50" s="145"/>
      <c r="R50" s="148"/>
      <c r="S50" s="145"/>
      <c r="T50" s="148"/>
      <c r="U50" s="145"/>
      <c r="V50" s="148"/>
      <c r="W50" s="145"/>
      <c r="X50" s="148"/>
      <c r="Y50" s="145"/>
      <c r="Z50" s="148"/>
      <c r="AA50" s="145"/>
      <c r="AB50" s="148"/>
      <c r="AC50" s="147"/>
      <c r="AD50" s="186"/>
      <c r="AE50" s="187"/>
      <c r="AF50" s="146"/>
      <c r="AG50" s="146"/>
      <c r="AH50" s="146"/>
      <c r="AI50" s="146"/>
      <c r="AJ50" s="66" t="str">
        <f t="shared" si="32"/>
        <v/>
      </c>
      <c r="AK50" s="30"/>
      <c r="AL50" s="30"/>
      <c r="AM50" s="30"/>
      <c r="AN50" s="30"/>
      <c r="AO50" s="30"/>
      <c r="AP50" s="30"/>
      <c r="AQ50" s="30"/>
      <c r="AR50" s="30"/>
      <c r="AS50" s="30"/>
      <c r="AT50" s="8"/>
      <c r="AU50" s="8"/>
      <c r="BU50" s="3"/>
      <c r="BV50" s="3"/>
      <c r="BW50" s="3"/>
      <c r="CA50" s="31" t="str">
        <f t="shared" si="40"/>
        <v/>
      </c>
      <c r="CB50" s="31" t="str">
        <f t="shared" si="33"/>
        <v/>
      </c>
      <c r="CC50" s="31" t="str">
        <f t="shared" si="41"/>
        <v/>
      </c>
      <c r="CD50" s="31" t="str">
        <f t="shared" si="34"/>
        <v/>
      </c>
      <c r="CE50" s="31" t="str">
        <f t="shared" si="35"/>
        <v/>
      </c>
      <c r="CG50" s="32">
        <f t="shared" si="42"/>
        <v>0</v>
      </c>
      <c r="CH50" s="32">
        <f t="shared" si="36"/>
        <v>0</v>
      </c>
      <c r="CI50" s="32">
        <f t="shared" si="43"/>
        <v>0</v>
      </c>
      <c r="CJ50" s="32">
        <f t="shared" si="37"/>
        <v>0</v>
      </c>
      <c r="CK50" s="32">
        <f t="shared" si="38"/>
        <v>0</v>
      </c>
      <c r="CL50" s="13"/>
    </row>
    <row r="51" spans="1:90" ht="16.149999999999999" customHeight="1" x14ac:dyDescent="0.2">
      <c r="A51" s="956"/>
      <c r="B51" s="958"/>
      <c r="C51" s="188" t="s">
        <v>67</v>
      </c>
      <c r="D51" s="152">
        <f t="shared" si="44"/>
        <v>0</v>
      </c>
      <c r="E51" s="153">
        <f t="shared" si="46"/>
        <v>0</v>
      </c>
      <c r="F51" s="154">
        <f t="shared" si="46"/>
        <v>0</v>
      </c>
      <c r="G51" s="155"/>
      <c r="H51" s="160"/>
      <c r="I51" s="155"/>
      <c r="J51" s="189"/>
      <c r="K51" s="155"/>
      <c r="L51" s="160"/>
      <c r="M51" s="155"/>
      <c r="N51" s="160"/>
      <c r="O51" s="155"/>
      <c r="P51" s="160"/>
      <c r="Q51" s="155"/>
      <c r="R51" s="156"/>
      <c r="S51" s="155"/>
      <c r="T51" s="156"/>
      <c r="U51" s="155"/>
      <c r="V51" s="156"/>
      <c r="W51" s="155"/>
      <c r="X51" s="156"/>
      <c r="Y51" s="155"/>
      <c r="Z51" s="156"/>
      <c r="AA51" s="155"/>
      <c r="AB51" s="156"/>
      <c r="AC51" s="189"/>
      <c r="AD51" s="159"/>
      <c r="AE51" s="190"/>
      <c r="AF51" s="160"/>
      <c r="AG51" s="160"/>
      <c r="AH51" s="160"/>
      <c r="AI51" s="160"/>
      <c r="AJ51" s="66" t="str">
        <f t="shared" si="32"/>
        <v/>
      </c>
      <c r="AK51" s="30"/>
      <c r="AL51" s="30"/>
      <c r="AM51" s="30"/>
      <c r="AN51" s="30"/>
      <c r="AO51" s="30"/>
      <c r="AP51" s="30"/>
      <c r="AQ51" s="30"/>
      <c r="AR51" s="30"/>
      <c r="AS51" s="30"/>
      <c r="AT51" s="8"/>
      <c r="AU51" s="8"/>
      <c r="BU51" s="3"/>
      <c r="BV51" s="3"/>
      <c r="BW51" s="3"/>
      <c r="CA51" s="31" t="str">
        <f t="shared" si="40"/>
        <v/>
      </c>
      <c r="CB51" s="31" t="str">
        <f t="shared" si="33"/>
        <v/>
      </c>
      <c r="CC51" s="31" t="str">
        <f t="shared" si="41"/>
        <v/>
      </c>
      <c r="CD51" s="31" t="str">
        <f t="shared" si="34"/>
        <v/>
      </c>
      <c r="CE51" s="31" t="str">
        <f t="shared" si="35"/>
        <v/>
      </c>
      <c r="CG51" s="32">
        <f t="shared" si="42"/>
        <v>0</v>
      </c>
      <c r="CH51" s="32">
        <f t="shared" si="36"/>
        <v>0</v>
      </c>
      <c r="CI51" s="32">
        <f t="shared" si="43"/>
        <v>0</v>
      </c>
      <c r="CJ51" s="32">
        <f t="shared" si="37"/>
        <v>0</v>
      </c>
      <c r="CK51" s="32">
        <f t="shared" si="38"/>
        <v>0</v>
      </c>
      <c r="CL51" s="13"/>
    </row>
    <row r="52" spans="1:90" ht="16.149999999999999" customHeight="1" x14ac:dyDescent="0.2">
      <c r="A52" s="956"/>
      <c r="B52" s="958"/>
      <c r="C52" s="188" t="s">
        <v>68</v>
      </c>
      <c r="D52" s="152">
        <f t="shared" si="44"/>
        <v>0</v>
      </c>
      <c r="E52" s="153">
        <f t="shared" si="46"/>
        <v>0</v>
      </c>
      <c r="F52" s="154">
        <f t="shared" si="46"/>
        <v>0</v>
      </c>
      <c r="G52" s="155"/>
      <c r="H52" s="160"/>
      <c r="I52" s="155"/>
      <c r="J52" s="189"/>
      <c r="K52" s="155"/>
      <c r="L52" s="160"/>
      <c r="M52" s="155"/>
      <c r="N52" s="160"/>
      <c r="O52" s="155"/>
      <c r="P52" s="160"/>
      <c r="Q52" s="155"/>
      <c r="R52" s="156"/>
      <c r="S52" s="155"/>
      <c r="T52" s="156"/>
      <c r="U52" s="155"/>
      <c r="V52" s="156"/>
      <c r="W52" s="155"/>
      <c r="X52" s="156"/>
      <c r="Y52" s="155"/>
      <c r="Z52" s="156"/>
      <c r="AA52" s="155"/>
      <c r="AB52" s="156"/>
      <c r="AC52" s="189"/>
      <c r="AD52" s="159"/>
      <c r="AE52" s="190"/>
      <c r="AF52" s="160"/>
      <c r="AG52" s="160"/>
      <c r="AH52" s="160"/>
      <c r="AI52" s="160"/>
      <c r="AJ52" s="66" t="str">
        <f t="shared" si="32"/>
        <v/>
      </c>
      <c r="AK52" s="30"/>
      <c r="AL52" s="30"/>
      <c r="AM52" s="30"/>
      <c r="AN52" s="30"/>
      <c r="AO52" s="30"/>
      <c r="AP52" s="30"/>
      <c r="AQ52" s="30"/>
      <c r="AR52" s="30"/>
      <c r="AS52" s="30"/>
      <c r="AT52" s="8"/>
      <c r="AU52" s="8"/>
      <c r="BU52" s="3"/>
      <c r="BV52" s="3"/>
      <c r="BW52" s="3"/>
      <c r="CA52" s="31" t="str">
        <f t="shared" si="40"/>
        <v/>
      </c>
      <c r="CB52" s="31" t="str">
        <f t="shared" si="33"/>
        <v/>
      </c>
      <c r="CC52" s="31" t="str">
        <f t="shared" si="41"/>
        <v/>
      </c>
      <c r="CD52" s="31" t="str">
        <f t="shared" si="34"/>
        <v/>
      </c>
      <c r="CE52" s="31" t="str">
        <f t="shared" si="35"/>
        <v/>
      </c>
      <c r="CG52" s="32">
        <f t="shared" si="42"/>
        <v>0</v>
      </c>
      <c r="CH52" s="32">
        <f t="shared" si="36"/>
        <v>0</v>
      </c>
      <c r="CI52" s="32">
        <f t="shared" si="43"/>
        <v>0</v>
      </c>
      <c r="CJ52" s="32">
        <f t="shared" si="37"/>
        <v>0</v>
      </c>
      <c r="CK52" s="32">
        <f t="shared" si="38"/>
        <v>0</v>
      </c>
      <c r="CL52" s="13"/>
    </row>
    <row r="53" spans="1:90" ht="16.149999999999999" customHeight="1" x14ac:dyDescent="0.2">
      <c r="A53" s="956"/>
      <c r="B53" s="958"/>
      <c r="C53" s="188" t="s">
        <v>69</v>
      </c>
      <c r="D53" s="152">
        <f t="shared" si="44"/>
        <v>0</v>
      </c>
      <c r="E53" s="153">
        <f t="shared" si="46"/>
        <v>0</v>
      </c>
      <c r="F53" s="154">
        <f t="shared" si="46"/>
        <v>0</v>
      </c>
      <c r="G53" s="155"/>
      <c r="H53" s="160"/>
      <c r="I53" s="155"/>
      <c r="J53" s="189"/>
      <c r="K53" s="155"/>
      <c r="L53" s="160"/>
      <c r="M53" s="155"/>
      <c r="N53" s="160"/>
      <c r="O53" s="155"/>
      <c r="P53" s="160"/>
      <c r="Q53" s="155"/>
      <c r="R53" s="156"/>
      <c r="S53" s="155"/>
      <c r="T53" s="156"/>
      <c r="U53" s="155"/>
      <c r="V53" s="156"/>
      <c r="W53" s="155"/>
      <c r="X53" s="156"/>
      <c r="Y53" s="155"/>
      <c r="Z53" s="156"/>
      <c r="AA53" s="155"/>
      <c r="AB53" s="156"/>
      <c r="AC53" s="189"/>
      <c r="AD53" s="159"/>
      <c r="AE53" s="190"/>
      <c r="AF53" s="160"/>
      <c r="AG53" s="160"/>
      <c r="AH53" s="160"/>
      <c r="AI53" s="160"/>
      <c r="AJ53" s="66" t="str">
        <f t="shared" si="32"/>
        <v/>
      </c>
      <c r="AK53" s="30"/>
      <c r="AL53" s="30"/>
      <c r="AM53" s="30"/>
      <c r="AN53" s="30"/>
      <c r="AO53" s="30"/>
      <c r="AP53" s="30"/>
      <c r="AQ53" s="30"/>
      <c r="AR53" s="30"/>
      <c r="AS53" s="30"/>
      <c r="AT53" s="8"/>
      <c r="AU53" s="8"/>
      <c r="BU53" s="3"/>
      <c r="BV53" s="3"/>
      <c r="BW53" s="3"/>
      <c r="CA53" s="31" t="str">
        <f t="shared" si="40"/>
        <v/>
      </c>
      <c r="CB53" s="31" t="str">
        <f t="shared" si="33"/>
        <v/>
      </c>
      <c r="CC53" s="31" t="str">
        <f t="shared" si="41"/>
        <v/>
      </c>
      <c r="CD53" s="31" t="str">
        <f t="shared" si="34"/>
        <v/>
      </c>
      <c r="CE53" s="31" t="str">
        <f t="shared" si="35"/>
        <v/>
      </c>
      <c r="CG53" s="32">
        <f t="shared" si="42"/>
        <v>0</v>
      </c>
      <c r="CH53" s="32">
        <f t="shared" si="36"/>
        <v>0</v>
      </c>
      <c r="CI53" s="32">
        <f t="shared" si="43"/>
        <v>0</v>
      </c>
      <c r="CJ53" s="32">
        <f t="shared" si="37"/>
        <v>0</v>
      </c>
      <c r="CK53" s="32">
        <f t="shared" si="38"/>
        <v>0</v>
      </c>
      <c r="CL53" s="13"/>
    </row>
    <row r="54" spans="1:90" ht="16.149999999999999" customHeight="1" x14ac:dyDescent="0.2">
      <c r="A54" s="956"/>
      <c r="B54" s="958"/>
      <c r="C54" s="191" t="s">
        <v>70</v>
      </c>
      <c r="D54" s="161">
        <f>SUM(E54+F54)</f>
        <v>0</v>
      </c>
      <c r="E54" s="162">
        <f t="shared" si="46"/>
        <v>0</v>
      </c>
      <c r="F54" s="154">
        <f t="shared" si="46"/>
        <v>0</v>
      </c>
      <c r="G54" s="192"/>
      <c r="H54" s="171"/>
      <c r="I54" s="192"/>
      <c r="J54" s="193"/>
      <c r="K54" s="192"/>
      <c r="L54" s="171"/>
      <c r="M54" s="192"/>
      <c r="N54" s="171"/>
      <c r="O54" s="192"/>
      <c r="P54" s="171"/>
      <c r="Q54" s="192"/>
      <c r="R54" s="194"/>
      <c r="S54" s="192"/>
      <c r="T54" s="194"/>
      <c r="U54" s="192"/>
      <c r="V54" s="194"/>
      <c r="W54" s="192"/>
      <c r="X54" s="194"/>
      <c r="Y54" s="192"/>
      <c r="Z54" s="194"/>
      <c r="AA54" s="192"/>
      <c r="AB54" s="194"/>
      <c r="AC54" s="193"/>
      <c r="AD54" s="195"/>
      <c r="AE54" s="196"/>
      <c r="AF54" s="171"/>
      <c r="AG54" s="171"/>
      <c r="AH54" s="171"/>
      <c r="AI54" s="171"/>
      <c r="AJ54" s="66" t="str">
        <f t="shared" si="32"/>
        <v/>
      </c>
      <c r="AK54" s="30"/>
      <c r="AL54" s="30"/>
      <c r="AM54" s="30"/>
      <c r="AN54" s="30"/>
      <c r="AO54" s="30"/>
      <c r="AP54" s="30"/>
      <c r="AQ54" s="30"/>
      <c r="AR54" s="30"/>
      <c r="AS54" s="30"/>
      <c r="AT54" s="8"/>
      <c r="AU54" s="8"/>
      <c r="BU54" s="3"/>
      <c r="BV54" s="3"/>
      <c r="BW54" s="3"/>
      <c r="CA54" s="31" t="str">
        <f t="shared" si="40"/>
        <v/>
      </c>
      <c r="CB54" s="31" t="str">
        <f t="shared" si="33"/>
        <v/>
      </c>
      <c r="CC54" s="31" t="str">
        <f t="shared" si="41"/>
        <v/>
      </c>
      <c r="CD54" s="31" t="str">
        <f t="shared" si="34"/>
        <v/>
      </c>
      <c r="CE54" s="31" t="str">
        <f t="shared" si="35"/>
        <v/>
      </c>
      <c r="CG54" s="32">
        <f t="shared" si="42"/>
        <v>0</v>
      </c>
      <c r="CH54" s="32">
        <f t="shared" si="36"/>
        <v>0</v>
      </c>
      <c r="CI54" s="32">
        <f t="shared" si="43"/>
        <v>0</v>
      </c>
      <c r="CJ54" s="32">
        <f t="shared" si="37"/>
        <v>0</v>
      </c>
      <c r="CK54" s="32">
        <f t="shared" si="38"/>
        <v>0</v>
      </c>
      <c r="CL54" s="13"/>
    </row>
    <row r="55" spans="1:90" ht="16.149999999999999" customHeight="1" x14ac:dyDescent="0.2">
      <c r="A55" s="956"/>
      <c r="B55" s="958"/>
      <c r="C55" s="191" t="s">
        <v>71</v>
      </c>
      <c r="D55" s="161">
        <f t="shared" si="44"/>
        <v>0</v>
      </c>
      <c r="E55" s="162">
        <f t="shared" si="46"/>
        <v>0</v>
      </c>
      <c r="F55" s="154">
        <f t="shared" si="46"/>
        <v>0</v>
      </c>
      <c r="G55" s="192"/>
      <c r="H55" s="171"/>
      <c r="I55" s="192"/>
      <c r="J55" s="193"/>
      <c r="K55" s="164"/>
      <c r="L55" s="171"/>
      <c r="M55" s="192"/>
      <c r="N55" s="171"/>
      <c r="O55" s="192"/>
      <c r="P55" s="171"/>
      <c r="Q55" s="192"/>
      <c r="R55" s="194"/>
      <c r="S55" s="192"/>
      <c r="T55" s="194"/>
      <c r="U55" s="192"/>
      <c r="V55" s="194"/>
      <c r="W55" s="192"/>
      <c r="X55" s="194"/>
      <c r="Y55" s="192"/>
      <c r="Z55" s="194"/>
      <c r="AA55" s="192"/>
      <c r="AB55" s="194"/>
      <c r="AC55" s="193"/>
      <c r="AD55" s="195"/>
      <c r="AE55" s="197"/>
      <c r="AF55" s="171"/>
      <c r="AG55" s="171"/>
      <c r="AH55" s="171"/>
      <c r="AI55" s="171"/>
      <c r="AJ55" s="66" t="str">
        <f t="shared" si="32"/>
        <v/>
      </c>
      <c r="AK55" s="30"/>
      <c r="AL55" s="30"/>
      <c r="AM55" s="30"/>
      <c r="AN55" s="30"/>
      <c r="AO55" s="30"/>
      <c r="AP55" s="30"/>
      <c r="AQ55" s="30"/>
      <c r="AR55" s="30"/>
      <c r="AS55" s="30"/>
      <c r="AT55" s="8"/>
      <c r="AU55" s="8"/>
      <c r="BU55" s="3"/>
      <c r="BV55" s="3"/>
      <c r="BW55" s="3"/>
      <c r="CA55" s="31" t="str">
        <f t="shared" si="40"/>
        <v/>
      </c>
      <c r="CB55" s="31" t="str">
        <f t="shared" si="33"/>
        <v/>
      </c>
      <c r="CC55" s="31" t="str">
        <f t="shared" si="41"/>
        <v/>
      </c>
      <c r="CD55" s="31" t="str">
        <f t="shared" si="34"/>
        <v/>
      </c>
      <c r="CE55" s="31" t="str">
        <f t="shared" si="35"/>
        <v/>
      </c>
      <c r="CG55" s="32">
        <f t="shared" si="42"/>
        <v>0</v>
      </c>
      <c r="CH55" s="32">
        <f t="shared" si="36"/>
        <v>0</v>
      </c>
      <c r="CI55" s="32">
        <f t="shared" si="43"/>
        <v>0</v>
      </c>
      <c r="CJ55" s="32">
        <f t="shared" si="37"/>
        <v>0</v>
      </c>
      <c r="CK55" s="32">
        <f t="shared" si="38"/>
        <v>0</v>
      </c>
      <c r="CL55" s="13"/>
    </row>
    <row r="56" spans="1:90" ht="16.149999999999999" customHeight="1" x14ac:dyDescent="0.2">
      <c r="A56" s="959"/>
      <c r="B56" s="1079"/>
      <c r="C56" s="198" t="s">
        <v>4</v>
      </c>
      <c r="D56" s="199">
        <f t="shared" ref="D56:AG56" si="47">SUM(D50:D55)</f>
        <v>0</v>
      </c>
      <c r="E56" s="200">
        <f>SUM(E50:E55)</f>
        <v>0</v>
      </c>
      <c r="F56" s="699">
        <f t="shared" si="47"/>
        <v>0</v>
      </c>
      <c r="G56" s="50">
        <f t="shared" si="47"/>
        <v>0</v>
      </c>
      <c r="H56" s="699">
        <f t="shared" si="47"/>
        <v>0</v>
      </c>
      <c r="I56" s="50">
        <f t="shared" si="47"/>
        <v>0</v>
      </c>
      <c r="J56" s="695">
        <f t="shared" si="47"/>
        <v>0</v>
      </c>
      <c r="K56" s="694">
        <f t="shared" si="47"/>
        <v>0</v>
      </c>
      <c r="L56" s="699">
        <f t="shared" si="47"/>
        <v>0</v>
      </c>
      <c r="M56" s="50">
        <f t="shared" si="47"/>
        <v>0</v>
      </c>
      <c r="N56" s="699">
        <f t="shared" si="47"/>
        <v>0</v>
      </c>
      <c r="O56" s="50">
        <f t="shared" si="47"/>
        <v>0</v>
      </c>
      <c r="P56" s="699">
        <f t="shared" si="47"/>
        <v>0</v>
      </c>
      <c r="Q56" s="50">
        <f t="shared" si="47"/>
        <v>0</v>
      </c>
      <c r="R56" s="202">
        <f t="shared" si="47"/>
        <v>0</v>
      </c>
      <c r="S56" s="50">
        <f t="shared" si="47"/>
        <v>0</v>
      </c>
      <c r="T56" s="202">
        <f t="shared" si="47"/>
        <v>0</v>
      </c>
      <c r="U56" s="50">
        <f t="shared" si="47"/>
        <v>0</v>
      </c>
      <c r="V56" s="202">
        <f t="shared" si="47"/>
        <v>0</v>
      </c>
      <c r="W56" s="50">
        <f>SUM(W50:W55)</f>
        <v>0</v>
      </c>
      <c r="X56" s="202">
        <f t="shared" si="47"/>
        <v>0</v>
      </c>
      <c r="Y56" s="50">
        <f>SUM(Y50:Y55)</f>
        <v>0</v>
      </c>
      <c r="Z56" s="202">
        <f t="shared" si="47"/>
        <v>0</v>
      </c>
      <c r="AA56" s="50">
        <f t="shared" si="47"/>
        <v>0</v>
      </c>
      <c r="AB56" s="202">
        <f t="shared" si="47"/>
        <v>0</v>
      </c>
      <c r="AC56" s="174">
        <f t="shared" si="47"/>
        <v>0</v>
      </c>
      <c r="AD56" s="203">
        <f t="shared" si="47"/>
        <v>0</v>
      </c>
      <c r="AE56" s="204">
        <f t="shared" si="47"/>
        <v>0</v>
      </c>
      <c r="AF56" s="699">
        <f>SUM(AF50:AF55)</f>
        <v>0</v>
      </c>
      <c r="AG56" s="699">
        <f t="shared" si="47"/>
        <v>0</v>
      </c>
      <c r="AH56" s="699">
        <f t="shared" ref="AH56" si="48">SUM(AH50:AH55)</f>
        <v>0</v>
      </c>
      <c r="AI56" s="699">
        <f>SUM(AI50:AI55)</f>
        <v>0</v>
      </c>
      <c r="AJ56" s="66"/>
      <c r="AK56" s="176"/>
      <c r="AL56" s="176"/>
      <c r="AM56" s="176"/>
      <c r="AN56" s="176"/>
      <c r="AO56" s="176"/>
      <c r="AP56" s="176"/>
      <c r="AQ56" s="176"/>
      <c r="AR56" s="176"/>
      <c r="AS56" s="176"/>
      <c r="AT56" s="8"/>
      <c r="AU56" s="8"/>
      <c r="BU56" s="3"/>
      <c r="BV56" s="3"/>
      <c r="BW56" s="3"/>
      <c r="CA56" s="31"/>
      <c r="CB56" s="31"/>
      <c r="CC56" s="31"/>
      <c r="CD56" s="31"/>
      <c r="CE56" s="31"/>
      <c r="CG56" s="32"/>
      <c r="CH56" s="32"/>
      <c r="CI56" s="32"/>
      <c r="CJ56" s="32"/>
      <c r="CK56" s="32"/>
      <c r="CL56" s="13"/>
    </row>
    <row r="57" spans="1:90" ht="16.149999999999999" customHeight="1" x14ac:dyDescent="0.25">
      <c r="A57" s="1087" t="s">
        <v>72</v>
      </c>
      <c r="B57" s="1088"/>
      <c r="C57" s="205">
        <v>0</v>
      </c>
      <c r="D57" s="161">
        <f>SUM(E57:F57)</f>
        <v>0</v>
      </c>
      <c r="E57" s="162">
        <f>+Y57+AA57+AC57</f>
        <v>0</v>
      </c>
      <c r="F57" s="154">
        <f>+Z57+AB57+AD57</f>
        <v>0</v>
      </c>
      <c r="G57" s="206"/>
      <c r="H57" s="207"/>
      <c r="I57" s="208"/>
      <c r="J57" s="207"/>
      <c r="K57" s="208"/>
      <c r="L57" s="207"/>
      <c r="M57" s="208"/>
      <c r="N57" s="207"/>
      <c r="O57" s="208"/>
      <c r="P57" s="207"/>
      <c r="Q57" s="208"/>
      <c r="R57" s="207"/>
      <c r="S57" s="209"/>
      <c r="T57" s="210"/>
      <c r="U57" s="209"/>
      <c r="V57" s="210"/>
      <c r="W57" s="209"/>
      <c r="X57" s="210"/>
      <c r="Y57" s="192"/>
      <c r="Z57" s="194"/>
      <c r="AA57" s="192"/>
      <c r="AB57" s="194"/>
      <c r="AC57" s="192"/>
      <c r="AD57" s="578"/>
      <c r="AE57" s="171"/>
      <c r="AF57" s="171"/>
      <c r="AG57" s="579"/>
      <c r="AH57" s="171"/>
      <c r="AI57" s="579"/>
      <c r="AJ57" s="66" t="str">
        <f t="shared" si="32"/>
        <v/>
      </c>
      <c r="AK57" s="176"/>
      <c r="AL57" s="176"/>
      <c r="AM57" s="176"/>
      <c r="AN57" s="176"/>
      <c r="AO57" s="176"/>
      <c r="AP57" s="176"/>
      <c r="AQ57" s="176"/>
      <c r="AR57" s="176"/>
      <c r="AS57" s="176"/>
      <c r="AT57" s="8"/>
      <c r="AU57" s="8"/>
      <c r="BU57" s="3"/>
      <c r="BV57" s="3"/>
      <c r="BW57" s="3"/>
      <c r="CA57" s="31" t="str">
        <f t="shared" si="40"/>
        <v/>
      </c>
      <c r="CB57" s="31" t="str">
        <f t="shared" si="33"/>
        <v/>
      </c>
      <c r="CC57" s="31" t="str">
        <f t="shared" si="41"/>
        <v/>
      </c>
      <c r="CD57" s="31" t="str">
        <f t="shared" si="34"/>
        <v/>
      </c>
      <c r="CE57" s="31" t="str">
        <f t="shared" si="35"/>
        <v/>
      </c>
      <c r="CG57" s="32">
        <f t="shared" si="42"/>
        <v>0</v>
      </c>
      <c r="CH57" s="32">
        <f t="shared" si="36"/>
        <v>0</v>
      </c>
      <c r="CI57" s="32">
        <f t="shared" si="43"/>
        <v>0</v>
      </c>
      <c r="CJ57" s="32">
        <f t="shared" si="37"/>
        <v>0</v>
      </c>
      <c r="CK57" s="32">
        <f t="shared" si="38"/>
        <v>0</v>
      </c>
      <c r="CL57" s="13"/>
    </row>
    <row r="58" spans="1:90" ht="16.149999999999999" customHeight="1" x14ac:dyDescent="0.25">
      <c r="A58" s="1032"/>
      <c r="B58" s="1033"/>
      <c r="C58" s="205" t="s">
        <v>73</v>
      </c>
      <c r="D58" s="161">
        <f t="shared" ref="D58" si="49">SUM(E58:F58)</f>
        <v>0</v>
      </c>
      <c r="E58" s="162">
        <f t="shared" ref="E58:F59" si="50">+Y58+AA58+AC58</f>
        <v>0</v>
      </c>
      <c r="F58" s="154">
        <f t="shared" si="50"/>
        <v>0</v>
      </c>
      <c r="G58" s="213"/>
      <c r="H58" s="214"/>
      <c r="I58" s="213"/>
      <c r="J58" s="214"/>
      <c r="K58" s="213"/>
      <c r="L58" s="214"/>
      <c r="M58" s="213"/>
      <c r="N58" s="214"/>
      <c r="O58" s="213"/>
      <c r="P58" s="214"/>
      <c r="Q58" s="213"/>
      <c r="R58" s="214"/>
      <c r="S58" s="209"/>
      <c r="T58" s="210"/>
      <c r="U58" s="209"/>
      <c r="V58" s="210"/>
      <c r="W58" s="209"/>
      <c r="X58" s="210"/>
      <c r="Y58" s="192"/>
      <c r="Z58" s="194"/>
      <c r="AA58" s="192"/>
      <c r="AB58" s="194"/>
      <c r="AC58" s="192"/>
      <c r="AD58" s="195"/>
      <c r="AE58" s="171"/>
      <c r="AF58" s="171"/>
      <c r="AG58" s="215"/>
      <c r="AH58" s="171"/>
      <c r="AI58" s="215"/>
      <c r="AJ58" s="66" t="str">
        <f t="shared" si="32"/>
        <v/>
      </c>
      <c r="AK58" s="176"/>
      <c r="AL58" s="176"/>
      <c r="AM58" s="176"/>
      <c r="AN58" s="176"/>
      <c r="AO58" s="176"/>
      <c r="AP58" s="176"/>
      <c r="AQ58" s="176"/>
      <c r="AR58" s="176"/>
      <c r="AS58" s="176"/>
      <c r="AT58" s="8"/>
      <c r="AU58" s="8"/>
      <c r="BU58" s="3"/>
      <c r="BV58" s="3"/>
      <c r="BW58" s="3"/>
      <c r="CA58" s="31" t="str">
        <f t="shared" si="40"/>
        <v/>
      </c>
      <c r="CB58" s="31" t="str">
        <f t="shared" si="33"/>
        <v/>
      </c>
      <c r="CC58" s="31" t="str">
        <f t="shared" si="41"/>
        <v/>
      </c>
      <c r="CD58" s="31" t="str">
        <f t="shared" si="34"/>
        <v/>
      </c>
      <c r="CE58" s="31" t="str">
        <f t="shared" si="35"/>
        <v/>
      </c>
      <c r="CG58" s="32">
        <f t="shared" si="42"/>
        <v>0</v>
      </c>
      <c r="CH58" s="32">
        <f t="shared" si="36"/>
        <v>0</v>
      </c>
      <c r="CI58" s="32">
        <f t="shared" si="43"/>
        <v>0</v>
      </c>
      <c r="CJ58" s="32">
        <f t="shared" si="37"/>
        <v>0</v>
      </c>
      <c r="CK58" s="32">
        <f t="shared" si="38"/>
        <v>0</v>
      </c>
      <c r="CL58" s="13"/>
    </row>
    <row r="59" spans="1:90" ht="16.149999999999999" customHeight="1" x14ac:dyDescent="0.25">
      <c r="A59" s="1032"/>
      <c r="B59" s="1033"/>
      <c r="C59" s="216" t="s">
        <v>74</v>
      </c>
      <c r="D59" s="161">
        <f>SUM(E59:F59)</f>
        <v>0</v>
      </c>
      <c r="E59" s="162">
        <f>+Y59+AA59+AC59</f>
        <v>0</v>
      </c>
      <c r="F59" s="154">
        <f t="shared" si="50"/>
        <v>0</v>
      </c>
      <c r="G59" s="213"/>
      <c r="H59" s="214"/>
      <c r="I59" s="213"/>
      <c r="J59" s="214"/>
      <c r="K59" s="213"/>
      <c r="L59" s="214"/>
      <c r="M59" s="213"/>
      <c r="N59" s="214"/>
      <c r="O59" s="213"/>
      <c r="P59" s="214"/>
      <c r="Q59" s="213"/>
      <c r="R59" s="214"/>
      <c r="S59" s="209"/>
      <c r="T59" s="210"/>
      <c r="U59" s="209"/>
      <c r="V59" s="210"/>
      <c r="W59" s="209"/>
      <c r="X59" s="210"/>
      <c r="Y59" s="192"/>
      <c r="Z59" s="194"/>
      <c r="AA59" s="192"/>
      <c r="AB59" s="194"/>
      <c r="AC59" s="192"/>
      <c r="AD59" s="195"/>
      <c r="AE59" s="171"/>
      <c r="AF59" s="171"/>
      <c r="AG59" s="215"/>
      <c r="AH59" s="171"/>
      <c r="AI59" s="215"/>
      <c r="AJ59" s="66" t="str">
        <f t="shared" si="32"/>
        <v/>
      </c>
      <c r="AK59" s="176"/>
      <c r="AL59" s="176"/>
      <c r="AM59" s="176"/>
      <c r="AN59" s="176"/>
      <c r="AO59" s="176"/>
      <c r="AP59" s="176"/>
      <c r="AQ59" s="176"/>
      <c r="AR59" s="176"/>
      <c r="AS59" s="176"/>
      <c r="AT59" s="8"/>
      <c r="AU59" s="8"/>
      <c r="BU59" s="3"/>
      <c r="BV59" s="3"/>
      <c r="BW59" s="3"/>
      <c r="CA59" s="31" t="str">
        <f t="shared" si="40"/>
        <v/>
      </c>
      <c r="CB59" s="31" t="str">
        <f t="shared" si="33"/>
        <v/>
      </c>
      <c r="CC59" s="31" t="str">
        <f t="shared" si="41"/>
        <v/>
      </c>
      <c r="CD59" s="31" t="str">
        <f t="shared" si="34"/>
        <v/>
      </c>
      <c r="CE59" s="31" t="str">
        <f t="shared" si="35"/>
        <v/>
      </c>
      <c r="CG59" s="32">
        <f t="shared" si="42"/>
        <v>0</v>
      </c>
      <c r="CH59" s="32">
        <f t="shared" si="36"/>
        <v>0</v>
      </c>
      <c r="CI59" s="32">
        <f t="shared" si="43"/>
        <v>0</v>
      </c>
      <c r="CJ59" s="32">
        <f t="shared" si="37"/>
        <v>0</v>
      </c>
      <c r="CK59" s="32">
        <f t="shared" si="38"/>
        <v>0</v>
      </c>
      <c r="CL59" s="13"/>
    </row>
    <row r="60" spans="1:90" ht="16.149999999999999" customHeight="1" x14ac:dyDescent="0.2">
      <c r="A60" s="1034"/>
      <c r="B60" s="1089"/>
      <c r="C60" s="217" t="s">
        <v>4</v>
      </c>
      <c r="D60" s="199">
        <f>SUM(E60:F60)</f>
        <v>0</v>
      </c>
      <c r="E60" s="200">
        <f>SUM(E57:E59)</f>
        <v>0</v>
      </c>
      <c r="F60" s="699">
        <f>SUM(F57:F59)</f>
        <v>0</v>
      </c>
      <c r="G60" s="218"/>
      <c r="H60" s="219"/>
      <c r="I60" s="218"/>
      <c r="J60" s="219"/>
      <c r="K60" s="218"/>
      <c r="L60" s="219"/>
      <c r="M60" s="218"/>
      <c r="N60" s="219"/>
      <c r="O60" s="218"/>
      <c r="P60" s="219"/>
      <c r="Q60" s="218"/>
      <c r="R60" s="219"/>
      <c r="S60" s="218"/>
      <c r="T60" s="219"/>
      <c r="U60" s="218"/>
      <c r="V60" s="219"/>
      <c r="W60" s="218"/>
      <c r="X60" s="219"/>
      <c r="Y60" s="50">
        <f>SUM(Y57:Y59)</f>
        <v>0</v>
      </c>
      <c r="Z60" s="699">
        <f t="shared" ref="Z60:AI60" si="51">SUM(Z57:Z59)</f>
        <v>0</v>
      </c>
      <c r="AA60" s="50">
        <f t="shared" si="51"/>
        <v>0</v>
      </c>
      <c r="AB60" s="699">
        <f t="shared" si="51"/>
        <v>0</v>
      </c>
      <c r="AC60" s="50">
        <f t="shared" si="51"/>
        <v>0</v>
      </c>
      <c r="AD60" s="203">
        <f t="shared" si="51"/>
        <v>0</v>
      </c>
      <c r="AE60" s="699">
        <f t="shared" si="51"/>
        <v>0</v>
      </c>
      <c r="AF60" s="699">
        <f t="shared" si="51"/>
        <v>0</v>
      </c>
      <c r="AG60" s="175">
        <f t="shared" si="51"/>
        <v>0</v>
      </c>
      <c r="AH60" s="699">
        <f t="shared" si="51"/>
        <v>0</v>
      </c>
      <c r="AI60" s="175">
        <f t="shared" si="51"/>
        <v>0</v>
      </c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8"/>
      <c r="AU60" s="8"/>
      <c r="BU60" s="3"/>
      <c r="BV60" s="3"/>
      <c r="BW60" s="3"/>
      <c r="CG60" s="13"/>
      <c r="CH60" s="13"/>
      <c r="CI60" s="13"/>
      <c r="CJ60" s="13"/>
      <c r="CK60" s="13"/>
      <c r="CL60" s="13"/>
    </row>
    <row r="61" spans="1:90" ht="31.9" customHeight="1" x14ac:dyDescent="0.2">
      <c r="A61" s="220" t="s">
        <v>75</v>
      </c>
      <c r="B61" s="221"/>
      <c r="C61" s="221"/>
      <c r="D61" s="222"/>
      <c r="E61" s="124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BU61" s="3"/>
      <c r="BV61" s="3"/>
      <c r="BW61" s="3"/>
      <c r="CG61" s="13"/>
      <c r="CH61" s="13"/>
      <c r="CI61" s="13"/>
      <c r="CJ61" s="13"/>
      <c r="CK61" s="13"/>
      <c r="CL61" s="13"/>
    </row>
    <row r="62" spans="1:90" ht="16.149999999999999" customHeight="1" x14ac:dyDescent="0.2">
      <c r="A62" s="982" t="s">
        <v>76</v>
      </c>
      <c r="B62" s="1019"/>
      <c r="C62" s="983"/>
      <c r="D62" s="223" t="s">
        <v>4</v>
      </c>
      <c r="E62" s="223" t="s">
        <v>77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BU62" s="3"/>
      <c r="BV62" s="3"/>
      <c r="BW62" s="3"/>
      <c r="CG62" s="13"/>
      <c r="CH62" s="13"/>
      <c r="CI62" s="13"/>
      <c r="CJ62" s="13"/>
      <c r="CK62" s="13"/>
      <c r="CL62" s="13"/>
    </row>
    <row r="63" spans="1:90" ht="16.149999999999999" customHeight="1" x14ac:dyDescent="0.2">
      <c r="A63" s="1027" t="s">
        <v>78</v>
      </c>
      <c r="B63" s="1028"/>
      <c r="C63" s="1029"/>
      <c r="D63" s="224"/>
      <c r="E63" s="224"/>
      <c r="F63" s="225" t="str">
        <f>CA63</f>
        <v/>
      </c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8"/>
      <c r="BV63" s="3"/>
      <c r="BW63" s="3"/>
      <c r="CA63" s="31" t="str">
        <f>IF(CG63=1,"* Las Interconsultas a Gestantes NO DEBEN ser mayor al Total de Interconsultas. ","")</f>
        <v/>
      </c>
      <c r="CB63" s="31"/>
      <c r="CC63" s="31"/>
      <c r="CD63" s="31"/>
      <c r="CE63" s="31"/>
      <c r="CF63" s="31"/>
      <c r="CG63" s="32">
        <f>IF(D63&lt;E63,1,0)</f>
        <v>0</v>
      </c>
      <c r="CH63" s="13"/>
      <c r="CI63" s="13"/>
      <c r="CJ63" s="13"/>
      <c r="CK63" s="13"/>
      <c r="CL63" s="13"/>
    </row>
    <row r="64" spans="1:90" ht="16.149999999999999" customHeight="1" x14ac:dyDescent="0.2">
      <c r="A64" s="860" t="s">
        <v>79</v>
      </c>
      <c r="B64" s="1025" t="s">
        <v>80</v>
      </c>
      <c r="C64" s="1026"/>
      <c r="D64" s="226"/>
      <c r="E64" s="226"/>
      <c r="F64" s="225" t="str">
        <f t="shared" ref="F64:F73" si="52">CA64</f>
        <v/>
      </c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8"/>
      <c r="BV64" s="3"/>
      <c r="BW64" s="3"/>
      <c r="CA64" s="31" t="str">
        <f t="shared" ref="CA64:CA73" si="53">IF(CG64=1,"* Las Interconsultas a Gestantes NO DEBEN ser mayor al Total de Interconsultas. ","")</f>
        <v/>
      </c>
      <c r="CB64" s="31"/>
      <c r="CC64" s="31"/>
      <c r="CD64" s="31"/>
      <c r="CE64" s="31"/>
      <c r="CF64" s="31"/>
      <c r="CG64" s="32">
        <f t="shared" ref="CG64:CG73" si="54">IF(D64&lt;E64,1,0)</f>
        <v>0</v>
      </c>
      <c r="CH64" s="13"/>
      <c r="CI64" s="13"/>
      <c r="CJ64" s="13"/>
      <c r="CK64" s="13"/>
      <c r="CL64" s="13"/>
    </row>
    <row r="65" spans="1:90" ht="16.149999999999999" customHeight="1" x14ac:dyDescent="0.2">
      <c r="A65" s="861"/>
      <c r="B65" s="1017" t="s">
        <v>81</v>
      </c>
      <c r="C65" s="1018"/>
      <c r="D65" s="227"/>
      <c r="E65" s="227"/>
      <c r="F65" s="225" t="str">
        <f t="shared" si="52"/>
        <v/>
      </c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8"/>
      <c r="BV65" s="3"/>
      <c r="BW65" s="3"/>
      <c r="CA65" s="31" t="str">
        <f t="shared" si="53"/>
        <v/>
      </c>
      <c r="CB65" s="31"/>
      <c r="CC65" s="31"/>
      <c r="CD65" s="31"/>
      <c r="CE65" s="31"/>
      <c r="CF65" s="31"/>
      <c r="CG65" s="32">
        <f t="shared" si="54"/>
        <v>0</v>
      </c>
      <c r="CH65" s="13"/>
      <c r="CI65" s="13"/>
      <c r="CJ65" s="13"/>
      <c r="CK65" s="13"/>
      <c r="CL65" s="13"/>
    </row>
    <row r="66" spans="1:90" ht="16.149999999999999" customHeight="1" x14ac:dyDescent="0.2">
      <c r="A66" s="1024" t="s">
        <v>82</v>
      </c>
      <c r="B66" s="1025"/>
      <c r="C66" s="1026"/>
      <c r="D66" s="228"/>
      <c r="E66" s="228"/>
      <c r="F66" s="225" t="str">
        <f t="shared" si="52"/>
        <v/>
      </c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8"/>
      <c r="BV66" s="3"/>
      <c r="BW66" s="3"/>
      <c r="CA66" s="31" t="str">
        <f t="shared" si="53"/>
        <v/>
      </c>
      <c r="CB66" s="31"/>
      <c r="CC66" s="31"/>
      <c r="CD66" s="31"/>
      <c r="CE66" s="31"/>
      <c r="CF66" s="31"/>
      <c r="CG66" s="32">
        <f t="shared" si="54"/>
        <v>0</v>
      </c>
      <c r="CH66" s="13"/>
      <c r="CI66" s="13"/>
      <c r="CJ66" s="13"/>
      <c r="CK66" s="13"/>
      <c r="CL66" s="13"/>
    </row>
    <row r="67" spans="1:90" ht="16.149999999999999" customHeight="1" x14ac:dyDescent="0.2">
      <c r="A67" s="882" t="s">
        <v>83</v>
      </c>
      <c r="B67" s="883"/>
      <c r="C67" s="884"/>
      <c r="D67" s="228"/>
      <c r="E67" s="228"/>
      <c r="F67" s="225" t="str">
        <f t="shared" si="52"/>
        <v/>
      </c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8"/>
      <c r="BV67" s="3"/>
      <c r="BW67" s="3"/>
      <c r="CA67" s="31" t="str">
        <f t="shared" si="53"/>
        <v/>
      </c>
      <c r="CB67" s="31"/>
      <c r="CC67" s="31"/>
      <c r="CD67" s="31"/>
      <c r="CE67" s="31"/>
      <c r="CF67" s="31"/>
      <c r="CG67" s="32">
        <f t="shared" si="54"/>
        <v>0</v>
      </c>
      <c r="CH67" s="13"/>
      <c r="CI67" s="13"/>
      <c r="CJ67" s="13"/>
      <c r="CK67" s="13"/>
      <c r="CL67" s="13"/>
    </row>
    <row r="68" spans="1:90" ht="16.149999999999999" customHeight="1" x14ac:dyDescent="0.2">
      <c r="A68" s="882" t="s">
        <v>84</v>
      </c>
      <c r="B68" s="883"/>
      <c r="C68" s="884"/>
      <c r="D68" s="228"/>
      <c r="E68" s="228"/>
      <c r="F68" s="225" t="str">
        <f t="shared" si="52"/>
        <v/>
      </c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8"/>
      <c r="BV68" s="3"/>
      <c r="BW68" s="3"/>
      <c r="CA68" s="31" t="str">
        <f t="shared" si="53"/>
        <v/>
      </c>
      <c r="CB68" s="31"/>
      <c r="CC68" s="31"/>
      <c r="CD68" s="31"/>
      <c r="CE68" s="31"/>
      <c r="CF68" s="31"/>
      <c r="CG68" s="32">
        <f t="shared" si="54"/>
        <v>0</v>
      </c>
      <c r="CH68" s="13"/>
      <c r="CI68" s="13"/>
      <c r="CJ68" s="13"/>
      <c r="CK68" s="13"/>
      <c r="CL68" s="13"/>
    </row>
    <row r="69" spans="1:90" ht="16.149999999999999" customHeight="1" x14ac:dyDescent="0.2">
      <c r="A69" s="1007" t="s">
        <v>85</v>
      </c>
      <c r="B69" s="1008"/>
      <c r="C69" s="1009"/>
      <c r="D69" s="228"/>
      <c r="E69" s="228"/>
      <c r="F69" s="225" t="str">
        <f t="shared" si="52"/>
        <v/>
      </c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8"/>
      <c r="BV69" s="3"/>
      <c r="BW69" s="3"/>
      <c r="CA69" s="31" t="str">
        <f t="shared" si="53"/>
        <v/>
      </c>
      <c r="CB69" s="31"/>
      <c r="CC69" s="31"/>
      <c r="CD69" s="31"/>
      <c r="CE69" s="31"/>
      <c r="CF69" s="31"/>
      <c r="CG69" s="32">
        <f t="shared" si="54"/>
        <v>0</v>
      </c>
      <c r="CH69" s="13"/>
      <c r="CI69" s="13"/>
      <c r="CJ69" s="13"/>
      <c r="CK69" s="13"/>
      <c r="CL69" s="13"/>
    </row>
    <row r="70" spans="1:90" ht="16.149999999999999" customHeight="1" x14ac:dyDescent="0.2">
      <c r="A70" s="882" t="s">
        <v>86</v>
      </c>
      <c r="B70" s="883"/>
      <c r="C70" s="884"/>
      <c r="D70" s="228"/>
      <c r="E70" s="228"/>
      <c r="F70" s="225" t="str">
        <f t="shared" si="52"/>
        <v/>
      </c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8"/>
      <c r="BV70" s="3"/>
      <c r="BW70" s="3"/>
      <c r="CA70" s="31" t="str">
        <f t="shared" si="53"/>
        <v/>
      </c>
      <c r="CB70" s="31"/>
      <c r="CC70" s="31"/>
      <c r="CD70" s="31"/>
      <c r="CE70" s="31"/>
      <c r="CF70" s="31"/>
      <c r="CG70" s="32">
        <f t="shared" si="54"/>
        <v>0</v>
      </c>
      <c r="CH70" s="13"/>
      <c r="CI70" s="13"/>
      <c r="CJ70" s="13"/>
      <c r="CK70" s="13"/>
      <c r="CL70" s="13"/>
    </row>
    <row r="71" spans="1:90" ht="16.149999999999999" customHeight="1" x14ac:dyDescent="0.2">
      <c r="A71" s="928" t="s">
        <v>87</v>
      </c>
      <c r="B71" s="929"/>
      <c r="C71" s="930"/>
      <c r="D71" s="228"/>
      <c r="E71" s="228"/>
      <c r="F71" s="225" t="str">
        <f t="shared" si="52"/>
        <v/>
      </c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8"/>
      <c r="BV71" s="3"/>
      <c r="BW71" s="3"/>
      <c r="CA71" s="31" t="str">
        <f t="shared" si="53"/>
        <v/>
      </c>
      <c r="CB71" s="31"/>
      <c r="CC71" s="31"/>
      <c r="CD71" s="31"/>
      <c r="CE71" s="31"/>
      <c r="CF71" s="31"/>
      <c r="CG71" s="32">
        <f t="shared" si="54"/>
        <v>0</v>
      </c>
      <c r="CH71" s="13"/>
      <c r="CI71" s="13"/>
      <c r="CJ71" s="13"/>
      <c r="CK71" s="13"/>
      <c r="CL71" s="13"/>
    </row>
    <row r="72" spans="1:90" ht="16.149999999999999" customHeight="1" x14ac:dyDescent="0.2">
      <c r="A72" s="928" t="s">
        <v>88</v>
      </c>
      <c r="B72" s="929"/>
      <c r="C72" s="930"/>
      <c r="D72" s="228"/>
      <c r="E72" s="228"/>
      <c r="F72" s="225" t="str">
        <f t="shared" si="52"/>
        <v/>
      </c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8"/>
      <c r="BV72" s="3"/>
      <c r="BW72" s="3"/>
      <c r="CA72" s="31" t="str">
        <f t="shared" si="53"/>
        <v/>
      </c>
      <c r="CB72" s="31"/>
      <c r="CC72" s="31"/>
      <c r="CD72" s="31"/>
      <c r="CE72" s="31"/>
      <c r="CF72" s="31"/>
      <c r="CG72" s="32">
        <f t="shared" si="54"/>
        <v>0</v>
      </c>
      <c r="CH72" s="13"/>
      <c r="CI72" s="13"/>
      <c r="CJ72" s="13"/>
      <c r="CK72" s="13"/>
      <c r="CL72" s="13"/>
    </row>
    <row r="73" spans="1:90" ht="16.149999999999999" customHeight="1" x14ac:dyDescent="0.2">
      <c r="A73" s="1016" t="s">
        <v>89</v>
      </c>
      <c r="B73" s="1017"/>
      <c r="C73" s="1018"/>
      <c r="D73" s="227"/>
      <c r="E73" s="227"/>
      <c r="F73" s="225" t="str">
        <f t="shared" si="52"/>
        <v/>
      </c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8"/>
      <c r="BV73" s="3"/>
      <c r="BW73" s="3"/>
      <c r="CA73" s="31" t="str">
        <f t="shared" si="53"/>
        <v/>
      </c>
      <c r="CB73" s="31"/>
      <c r="CC73" s="31"/>
      <c r="CD73" s="31"/>
      <c r="CE73" s="31"/>
      <c r="CF73" s="31"/>
      <c r="CG73" s="32">
        <f t="shared" si="54"/>
        <v>0</v>
      </c>
      <c r="CH73" s="13"/>
      <c r="CI73" s="13"/>
      <c r="CJ73" s="13"/>
      <c r="CK73" s="13"/>
      <c r="CL73" s="13"/>
    </row>
    <row r="74" spans="1:90" ht="31.9" customHeight="1" x14ac:dyDescent="0.2">
      <c r="A74" s="229" t="s">
        <v>90</v>
      </c>
      <c r="B74" s="230"/>
      <c r="C74" s="231"/>
      <c r="D74" s="230"/>
      <c r="E74" s="230"/>
      <c r="F74" s="232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BV74" s="3"/>
      <c r="BW74" s="3"/>
      <c r="CG74" s="13"/>
      <c r="CH74" s="13"/>
      <c r="CI74" s="13"/>
      <c r="CJ74" s="13"/>
      <c r="CK74" s="13"/>
      <c r="CL74" s="13"/>
    </row>
    <row r="75" spans="1:90" ht="16.149999999999999" customHeight="1" x14ac:dyDescent="0.2">
      <c r="A75" s="885" t="s">
        <v>91</v>
      </c>
      <c r="B75" s="886"/>
      <c r="C75" s="887"/>
      <c r="D75" s="982" t="s">
        <v>92</v>
      </c>
      <c r="E75" s="1019"/>
      <c r="F75" s="983"/>
      <c r="BV75" s="3"/>
      <c r="BW75" s="3"/>
      <c r="CG75" s="13"/>
      <c r="CH75" s="13"/>
      <c r="CI75" s="13"/>
      <c r="CJ75" s="13"/>
      <c r="CK75" s="13"/>
      <c r="CL75" s="13"/>
    </row>
    <row r="76" spans="1:90" ht="16.149999999999999" customHeight="1" x14ac:dyDescent="0.2">
      <c r="A76" s="891"/>
      <c r="B76" s="1084"/>
      <c r="C76" s="1085"/>
      <c r="D76" s="223" t="s">
        <v>4</v>
      </c>
      <c r="E76" s="14" t="s">
        <v>24</v>
      </c>
      <c r="F76" s="233" t="s">
        <v>25</v>
      </c>
      <c r="BV76" s="3"/>
      <c r="BW76" s="3"/>
      <c r="CG76" s="13"/>
      <c r="CH76" s="13"/>
      <c r="CI76" s="13"/>
      <c r="CJ76" s="13"/>
      <c r="CK76" s="13"/>
      <c r="CL76" s="13"/>
    </row>
    <row r="77" spans="1:90" ht="16.149999999999999" customHeight="1" x14ac:dyDescent="0.2">
      <c r="A77" s="1086" t="s">
        <v>93</v>
      </c>
      <c r="B77" s="1022" t="s">
        <v>94</v>
      </c>
      <c r="C77" s="1023"/>
      <c r="D77" s="234">
        <f>SUM(E77+F77)</f>
        <v>0</v>
      </c>
      <c r="E77" s="22"/>
      <c r="F77" s="25"/>
      <c r="BV77" s="3"/>
      <c r="BW77" s="3"/>
      <c r="CG77" s="13"/>
      <c r="CH77" s="13"/>
      <c r="CI77" s="13"/>
      <c r="CJ77" s="13"/>
      <c r="CK77" s="13"/>
      <c r="CL77" s="13"/>
    </row>
    <row r="78" spans="1:90" ht="16.149999999999999" customHeight="1" x14ac:dyDescent="0.2">
      <c r="A78" s="1021"/>
      <c r="B78" s="874" t="s">
        <v>95</v>
      </c>
      <c r="C78" s="876"/>
      <c r="D78" s="235">
        <f>SUM(E78+F78)</f>
        <v>0</v>
      </c>
      <c r="E78" s="42"/>
      <c r="F78" s="44"/>
      <c r="BV78" s="3"/>
      <c r="BW78" s="3"/>
      <c r="CG78" s="13"/>
      <c r="CH78" s="13"/>
      <c r="CI78" s="13"/>
      <c r="CJ78" s="13"/>
      <c r="CK78" s="13"/>
      <c r="CL78" s="13"/>
    </row>
    <row r="79" spans="1:90" ht="31.9" customHeight="1" x14ac:dyDescent="0.2">
      <c r="A79" s="236" t="s">
        <v>96</v>
      </c>
      <c r="B79" s="123"/>
      <c r="C79" s="123"/>
      <c r="D79" s="123"/>
      <c r="E79" s="124"/>
      <c r="F79" s="124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BV79" s="3"/>
      <c r="BW79" s="3"/>
      <c r="CG79" s="13"/>
      <c r="CH79" s="13"/>
      <c r="CI79" s="13"/>
      <c r="CJ79" s="13"/>
      <c r="CK79" s="13"/>
      <c r="CL79" s="13"/>
    </row>
    <row r="80" spans="1:90" ht="16.149999999999999" customHeight="1" x14ac:dyDescent="0.2">
      <c r="A80" s="885" t="s">
        <v>97</v>
      </c>
      <c r="B80" s="886"/>
      <c r="C80" s="887"/>
      <c r="D80" s="862" t="s">
        <v>4</v>
      </c>
      <c r="E80" s="900"/>
      <c r="F80" s="970"/>
      <c r="G80" s="862" t="s">
        <v>56</v>
      </c>
      <c r="H80" s="900"/>
      <c r="I80" s="900"/>
      <c r="J80" s="900"/>
      <c r="K80" s="900"/>
      <c r="L80" s="900"/>
      <c r="M80" s="900"/>
      <c r="N80" s="901"/>
      <c r="O80" s="887" t="s">
        <v>6</v>
      </c>
      <c r="P80" s="859" t="s">
        <v>33</v>
      </c>
      <c r="Q80" s="859" t="s">
        <v>7</v>
      </c>
      <c r="R80" s="859" t="s">
        <v>98</v>
      </c>
      <c r="S80" s="1083" t="s">
        <v>99</v>
      </c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BV80" s="3"/>
      <c r="BW80" s="3"/>
      <c r="CG80" s="13"/>
      <c r="CH80" s="13"/>
      <c r="CI80" s="13"/>
      <c r="CJ80" s="13"/>
      <c r="CK80" s="13"/>
      <c r="CL80" s="13"/>
    </row>
    <row r="81" spans="1:90" ht="31.5" customHeight="1" x14ac:dyDescent="0.2">
      <c r="A81" s="891"/>
      <c r="B81" s="1084"/>
      <c r="C81" s="1085"/>
      <c r="D81" s="710" t="s">
        <v>23</v>
      </c>
      <c r="E81" s="50" t="s">
        <v>24</v>
      </c>
      <c r="F81" s="699" t="s">
        <v>25</v>
      </c>
      <c r="G81" s="14" t="s">
        <v>100</v>
      </c>
      <c r="H81" s="15" t="s">
        <v>101</v>
      </c>
      <c r="I81" s="15" t="s">
        <v>102</v>
      </c>
      <c r="J81" s="15" t="s">
        <v>18</v>
      </c>
      <c r="K81" s="15" t="s">
        <v>19</v>
      </c>
      <c r="L81" s="15" t="s">
        <v>20</v>
      </c>
      <c r="M81" s="237" t="s">
        <v>21</v>
      </c>
      <c r="N81" s="700" t="s">
        <v>22</v>
      </c>
      <c r="O81" s="1085"/>
      <c r="P81" s="861"/>
      <c r="Q81" s="861"/>
      <c r="R81" s="861"/>
      <c r="S81" s="1011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BV81" s="3"/>
      <c r="BW81" s="3"/>
      <c r="CG81" s="13"/>
      <c r="CH81" s="13"/>
      <c r="CI81" s="13"/>
      <c r="CJ81" s="13"/>
      <c r="CK81" s="13"/>
      <c r="CL81" s="13"/>
    </row>
    <row r="82" spans="1:90" ht="16.149999999999999" customHeight="1" x14ac:dyDescent="0.2">
      <c r="A82" s="1012" t="s">
        <v>103</v>
      </c>
      <c r="B82" s="1012"/>
      <c r="C82" s="1012"/>
      <c r="D82" s="239">
        <f>SUM(G82:N82)</f>
        <v>157</v>
      </c>
      <c r="E82" s="22">
        <v>53</v>
      </c>
      <c r="F82" s="240">
        <v>104</v>
      </c>
      <c r="G82" s="24">
        <v>19</v>
      </c>
      <c r="H82" s="241">
        <v>6</v>
      </c>
      <c r="I82" s="241">
        <v>3</v>
      </c>
      <c r="J82" s="241">
        <v>3</v>
      </c>
      <c r="K82" s="241">
        <v>17</v>
      </c>
      <c r="L82" s="241">
        <v>27</v>
      </c>
      <c r="M82" s="242">
        <v>60</v>
      </c>
      <c r="N82" s="64">
        <v>22</v>
      </c>
      <c r="O82" s="62">
        <v>3</v>
      </c>
      <c r="P82" s="243">
        <v>157</v>
      </c>
      <c r="Q82" s="243">
        <v>0</v>
      </c>
      <c r="R82" s="243">
        <v>0</v>
      </c>
      <c r="S82" s="62">
        <v>0</v>
      </c>
      <c r="T82" s="225" t="str">
        <f>CA82&amp;CB82&amp;CC82&amp;CD82&amp;CE82</f>
        <v/>
      </c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8"/>
      <c r="AG82" s="8"/>
      <c r="BV82" s="3"/>
      <c r="BW82" s="3"/>
      <c r="CA82" s="31" t="str">
        <f>IF(CG82=1,"* La suma de los sexos NO DEBE ser diferente al Total. ","")</f>
        <v/>
      </c>
      <c r="CB82" s="31" t="str">
        <f>IF(AND(D82&lt;&gt;0,P82=""),"* No olvide digitar la columna Beneficiarios (Digite CEROS si no tiene).",IF(D82&lt;P82,"* El número de Beneficiarios NO DEBE ser mayor que el total. ",""))</f>
        <v/>
      </c>
      <c r="CC82" s="31" t="str">
        <f>IF(CI82=1,"* Las actividades de 60 Años NO DEBE ser mayor que el grupo etario 20-64 años. ","")</f>
        <v/>
      </c>
      <c r="CD82" s="31" t="str">
        <f>IF(AND(D82&lt;&gt;0,O82=""),"* Recuerde que las Embarazadas deben ser incluídas en el ingreso por rango Etario (Digite CEROS si no tiene). ",IF(F82&lt;O82,"* Las Embarazadas NO DEBEN ser mayor al total de Mujeres. ",""))</f>
        <v/>
      </c>
      <c r="CE82" s="31" t="str">
        <f>IF(CK82=1,"* Los usuario en situación de discapacidad NO DEBE ser mayor que el Total. ","")</f>
        <v/>
      </c>
      <c r="CG82" s="32">
        <f>IF(D82&lt;&gt;(E82+F82),1,0)</f>
        <v>0</v>
      </c>
      <c r="CH82" s="32">
        <f>IF(AND(D82&lt;&gt;0,P82=""),1,IF(D82&lt;P82,1,0))</f>
        <v>0</v>
      </c>
      <c r="CI82" s="32">
        <f>IF(M82&lt;Q82,1,0)</f>
        <v>0</v>
      </c>
      <c r="CJ82" s="32">
        <f>IF(AND(D82&lt;&gt;0,O82=""),1,IF(F82&lt;O82,1,0))</f>
        <v>0</v>
      </c>
      <c r="CK82" s="32">
        <f>IF(D82&lt;S82,1,0)</f>
        <v>0</v>
      </c>
      <c r="CL82" s="13"/>
    </row>
    <row r="83" spans="1:90" ht="16.149999999999999" customHeight="1" x14ac:dyDescent="0.2">
      <c r="A83" s="995" t="s">
        <v>104</v>
      </c>
      <c r="B83" s="995"/>
      <c r="C83" s="995"/>
      <c r="D83" s="244">
        <f t="shared" ref="D83:D110" si="55">SUM(G83:N83)</f>
        <v>58</v>
      </c>
      <c r="E83" s="33">
        <v>24</v>
      </c>
      <c r="F83" s="245">
        <v>34</v>
      </c>
      <c r="G83" s="33">
        <v>4</v>
      </c>
      <c r="H83" s="246">
        <v>1</v>
      </c>
      <c r="I83" s="246">
        <v>2</v>
      </c>
      <c r="J83" s="246">
        <v>0</v>
      </c>
      <c r="K83" s="246">
        <v>11</v>
      </c>
      <c r="L83" s="246">
        <v>1</v>
      </c>
      <c r="M83" s="245">
        <v>25</v>
      </c>
      <c r="N83" s="87">
        <v>14</v>
      </c>
      <c r="O83" s="34">
        <v>0</v>
      </c>
      <c r="P83" s="38">
        <v>58</v>
      </c>
      <c r="Q83" s="38">
        <v>1</v>
      </c>
      <c r="R83" s="38">
        <v>0</v>
      </c>
      <c r="S83" s="34">
        <v>0</v>
      </c>
      <c r="T83" s="225" t="str">
        <f t="shared" ref="T83:T110" si="56">CA83&amp;CB83&amp;CC83&amp;CD83&amp;CE83</f>
        <v/>
      </c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8"/>
      <c r="AG83" s="8"/>
      <c r="BV83" s="3"/>
      <c r="BW83" s="3"/>
      <c r="CA83" s="31" t="str">
        <f t="shared" ref="CA83:CA110" si="57">IF(CG83=1,"* La suma de los sexos NO DEBE ser diferente al Total. ","")</f>
        <v/>
      </c>
      <c r="CB83" s="31" t="str">
        <f t="shared" ref="CB83:CB110" si="58">IF(AND(D83&lt;&gt;0,P83=""),"* No olvide digitar la columna Beneficiarios (Digite CEROS si no tiene).",IF(D83&lt;P83,"* El número de Beneficiarios NO DEBE ser mayor que el total. ",""))</f>
        <v/>
      </c>
      <c r="CC83" s="31" t="str">
        <f t="shared" ref="CC83:CC110" si="59">IF(CI83=1,"* Las actividades de 60 Años NO DEBE ser mayor que el grupo etario 20-64 años. ","")</f>
        <v/>
      </c>
      <c r="CD83" s="31" t="str">
        <f t="shared" ref="CD83:CD110" si="60">IF(AND(D83&lt;&gt;0,O83=""),"* Recuerde que las Embarazadas deben ser incluídas en el ingreso por rango Etario (Digite CEROS si no tiene). ",IF(F83&lt;O83,"* Las Embarazadas NO DEBEN ser mayor al total de Mujeres. ",""))</f>
        <v/>
      </c>
      <c r="CE83" s="31" t="str">
        <f t="shared" ref="CE83:CE110" si="61">IF(CK83=1,"* Los usuario en situación de discapacidad NO DEBE ser mayor que el Total. ","")</f>
        <v/>
      </c>
      <c r="CG83" s="32">
        <f t="shared" ref="CG83:CG109" si="62">IF(D83&lt;&gt;(E83+F83),1,0)</f>
        <v>0</v>
      </c>
      <c r="CH83" s="32">
        <f t="shared" ref="CH83:CH109" si="63">IF(AND(D83&lt;&gt;0,P83=""),1,IF(D83&lt;P83,1,0))</f>
        <v>0</v>
      </c>
      <c r="CI83" s="32">
        <f t="shared" ref="CI83:CI109" si="64">IF(M83&lt;Q83,1,0)</f>
        <v>0</v>
      </c>
      <c r="CJ83" s="32">
        <f t="shared" ref="CJ83:CJ109" si="65">IF(AND(D83&lt;&gt;0,O83=""),1,IF(F83&lt;O83,1,0))</f>
        <v>0</v>
      </c>
      <c r="CK83" s="32">
        <f t="shared" ref="CK83:CK109" si="66">IF(D83&lt;S83,1,0)</f>
        <v>0</v>
      </c>
      <c r="CL83" s="13"/>
    </row>
    <row r="84" spans="1:90" ht="16.149999999999999" customHeight="1" x14ac:dyDescent="0.2">
      <c r="A84" s="882" t="s">
        <v>105</v>
      </c>
      <c r="B84" s="883"/>
      <c r="C84" s="884"/>
      <c r="D84" s="247">
        <f t="shared" si="55"/>
        <v>201</v>
      </c>
      <c r="E84" s="33">
        <v>99</v>
      </c>
      <c r="F84" s="245">
        <v>102</v>
      </c>
      <c r="G84" s="33">
        <v>64</v>
      </c>
      <c r="H84" s="248">
        <v>18</v>
      </c>
      <c r="I84" s="248">
        <v>9</v>
      </c>
      <c r="J84" s="248">
        <v>7</v>
      </c>
      <c r="K84" s="248">
        <v>53</v>
      </c>
      <c r="L84" s="248">
        <v>17</v>
      </c>
      <c r="M84" s="240">
        <v>24</v>
      </c>
      <c r="N84" s="73">
        <v>9</v>
      </c>
      <c r="O84" s="23">
        <v>1</v>
      </c>
      <c r="P84" s="28">
        <v>201</v>
      </c>
      <c r="Q84" s="28">
        <v>0</v>
      </c>
      <c r="R84" s="28">
        <v>0</v>
      </c>
      <c r="S84" s="23">
        <v>0</v>
      </c>
      <c r="T84" s="225" t="str">
        <f t="shared" si="56"/>
        <v/>
      </c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8"/>
      <c r="AG84" s="8"/>
      <c r="BV84" s="3"/>
      <c r="BW84" s="3"/>
      <c r="CA84" s="31" t="str">
        <f t="shared" si="57"/>
        <v/>
      </c>
      <c r="CB84" s="31" t="str">
        <f t="shared" si="58"/>
        <v/>
      </c>
      <c r="CC84" s="31" t="str">
        <f t="shared" si="59"/>
        <v/>
      </c>
      <c r="CD84" s="31" t="str">
        <f t="shared" si="60"/>
        <v/>
      </c>
      <c r="CE84" s="31" t="str">
        <f t="shared" si="61"/>
        <v/>
      </c>
      <c r="CG84" s="32">
        <f t="shared" si="62"/>
        <v>0</v>
      </c>
      <c r="CH84" s="32">
        <f t="shared" si="63"/>
        <v>0</v>
      </c>
      <c r="CI84" s="32">
        <f t="shared" si="64"/>
        <v>0</v>
      </c>
      <c r="CJ84" s="32">
        <f t="shared" si="65"/>
        <v>0</v>
      </c>
      <c r="CK84" s="32">
        <f t="shared" si="66"/>
        <v>0</v>
      </c>
      <c r="CL84" s="13"/>
    </row>
    <row r="85" spans="1:90" ht="16.149999999999999" customHeight="1" x14ac:dyDescent="0.2">
      <c r="A85" s="995" t="s">
        <v>106</v>
      </c>
      <c r="B85" s="995"/>
      <c r="C85" s="995"/>
      <c r="D85" s="244">
        <f t="shared" si="55"/>
        <v>0</v>
      </c>
      <c r="E85" s="33">
        <v>0</v>
      </c>
      <c r="F85" s="245">
        <v>0</v>
      </c>
      <c r="G85" s="33"/>
      <c r="H85" s="246"/>
      <c r="I85" s="246"/>
      <c r="J85" s="246"/>
      <c r="K85" s="246"/>
      <c r="L85" s="246"/>
      <c r="M85" s="245"/>
      <c r="N85" s="87"/>
      <c r="O85" s="34"/>
      <c r="P85" s="38"/>
      <c r="Q85" s="38"/>
      <c r="R85" s="38"/>
      <c r="S85" s="34"/>
      <c r="T85" s="225" t="str">
        <f t="shared" si="56"/>
        <v/>
      </c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8"/>
      <c r="AG85" s="8"/>
      <c r="BV85" s="3"/>
      <c r="BW85" s="3"/>
      <c r="CA85" s="31" t="str">
        <f t="shared" si="57"/>
        <v/>
      </c>
      <c r="CB85" s="31" t="str">
        <f t="shared" si="58"/>
        <v/>
      </c>
      <c r="CC85" s="31" t="str">
        <f t="shared" si="59"/>
        <v/>
      </c>
      <c r="CD85" s="31" t="str">
        <f t="shared" si="60"/>
        <v/>
      </c>
      <c r="CE85" s="31" t="str">
        <f t="shared" si="61"/>
        <v/>
      </c>
      <c r="CG85" s="32">
        <f t="shared" si="62"/>
        <v>0</v>
      </c>
      <c r="CH85" s="32">
        <f t="shared" si="63"/>
        <v>0</v>
      </c>
      <c r="CI85" s="32">
        <f t="shared" si="64"/>
        <v>0</v>
      </c>
      <c r="CJ85" s="32">
        <f t="shared" si="65"/>
        <v>0</v>
      </c>
      <c r="CK85" s="32">
        <f t="shared" si="66"/>
        <v>0</v>
      </c>
      <c r="CL85" s="13"/>
    </row>
    <row r="86" spans="1:90" ht="16.149999999999999" customHeight="1" x14ac:dyDescent="0.2">
      <c r="A86" s="995" t="s">
        <v>107</v>
      </c>
      <c r="B86" s="995"/>
      <c r="C86" s="995"/>
      <c r="D86" s="244">
        <f t="shared" si="55"/>
        <v>237</v>
      </c>
      <c r="E86" s="33">
        <v>67</v>
      </c>
      <c r="F86" s="245">
        <v>170</v>
      </c>
      <c r="G86" s="98"/>
      <c r="H86" s="249"/>
      <c r="I86" s="249"/>
      <c r="J86" s="246">
        <v>3</v>
      </c>
      <c r="K86" s="246">
        <v>4</v>
      </c>
      <c r="L86" s="246">
        <v>7</v>
      </c>
      <c r="M86" s="245">
        <v>174</v>
      </c>
      <c r="N86" s="87">
        <v>49</v>
      </c>
      <c r="O86" s="34">
        <v>4</v>
      </c>
      <c r="P86" s="38">
        <v>237</v>
      </c>
      <c r="Q86" s="38">
        <v>4</v>
      </c>
      <c r="R86" s="38">
        <v>0</v>
      </c>
      <c r="S86" s="34">
        <v>0</v>
      </c>
      <c r="T86" s="225" t="str">
        <f t="shared" si="56"/>
        <v/>
      </c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8"/>
      <c r="AG86" s="8"/>
      <c r="BV86" s="3"/>
      <c r="BW86" s="3"/>
      <c r="CA86" s="31" t="str">
        <f t="shared" si="57"/>
        <v/>
      </c>
      <c r="CB86" s="31" t="str">
        <f t="shared" si="58"/>
        <v/>
      </c>
      <c r="CC86" s="31" t="str">
        <f t="shared" si="59"/>
        <v/>
      </c>
      <c r="CD86" s="31" t="str">
        <f t="shared" si="60"/>
        <v/>
      </c>
      <c r="CE86" s="31" t="str">
        <f t="shared" si="61"/>
        <v/>
      </c>
      <c r="CG86" s="32">
        <f t="shared" si="62"/>
        <v>0</v>
      </c>
      <c r="CH86" s="32">
        <f t="shared" si="63"/>
        <v>0</v>
      </c>
      <c r="CI86" s="32">
        <f t="shared" si="64"/>
        <v>0</v>
      </c>
      <c r="CJ86" s="32">
        <f t="shared" si="65"/>
        <v>0</v>
      </c>
      <c r="CK86" s="32">
        <f t="shared" si="66"/>
        <v>0</v>
      </c>
      <c r="CL86" s="13"/>
    </row>
    <row r="87" spans="1:90" ht="16.149999999999999" customHeight="1" x14ac:dyDescent="0.2">
      <c r="A87" s="911" t="s">
        <v>108</v>
      </c>
      <c r="B87" s="911"/>
      <c r="C87" s="911"/>
      <c r="D87" s="250">
        <f t="shared" si="55"/>
        <v>33</v>
      </c>
      <c r="E87" s="33">
        <v>14</v>
      </c>
      <c r="F87" s="245">
        <v>19</v>
      </c>
      <c r="G87" s="98"/>
      <c r="H87" s="249"/>
      <c r="I87" s="249"/>
      <c r="J87" s="246">
        <v>3</v>
      </c>
      <c r="K87" s="246">
        <v>16</v>
      </c>
      <c r="L87" s="246">
        <v>2</v>
      </c>
      <c r="M87" s="245">
        <v>10</v>
      </c>
      <c r="N87" s="87">
        <v>2</v>
      </c>
      <c r="O87" s="34">
        <v>0</v>
      </c>
      <c r="P87" s="38">
        <v>33</v>
      </c>
      <c r="Q87" s="38">
        <v>0</v>
      </c>
      <c r="R87" s="38">
        <v>0</v>
      </c>
      <c r="S87" s="34">
        <v>0</v>
      </c>
      <c r="T87" s="225" t="str">
        <f t="shared" si="56"/>
        <v/>
      </c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8"/>
      <c r="AG87" s="8"/>
      <c r="BV87" s="3"/>
      <c r="BW87" s="3"/>
      <c r="CA87" s="31" t="str">
        <f t="shared" si="57"/>
        <v/>
      </c>
      <c r="CB87" s="31" t="str">
        <f t="shared" si="58"/>
        <v/>
      </c>
      <c r="CC87" s="31" t="str">
        <f t="shared" si="59"/>
        <v/>
      </c>
      <c r="CD87" s="31" t="str">
        <f t="shared" si="60"/>
        <v/>
      </c>
      <c r="CE87" s="31" t="str">
        <f t="shared" si="61"/>
        <v/>
      </c>
      <c r="CG87" s="32">
        <f t="shared" si="62"/>
        <v>0</v>
      </c>
      <c r="CH87" s="32">
        <f t="shared" si="63"/>
        <v>0</v>
      </c>
      <c r="CI87" s="32">
        <f t="shared" si="64"/>
        <v>0</v>
      </c>
      <c r="CJ87" s="32">
        <f t="shared" si="65"/>
        <v>0</v>
      </c>
      <c r="CK87" s="32">
        <f t="shared" si="66"/>
        <v>0</v>
      </c>
      <c r="CL87" s="13"/>
    </row>
    <row r="88" spans="1:90" ht="16.149999999999999" customHeight="1" x14ac:dyDescent="0.2">
      <c r="A88" s="911" t="s">
        <v>109</v>
      </c>
      <c r="B88" s="911"/>
      <c r="C88" s="911"/>
      <c r="D88" s="250">
        <f t="shared" si="55"/>
        <v>7</v>
      </c>
      <c r="E88" s="33">
        <v>4</v>
      </c>
      <c r="F88" s="245">
        <v>3</v>
      </c>
      <c r="G88" s="98"/>
      <c r="H88" s="249"/>
      <c r="I88" s="249"/>
      <c r="J88" s="246">
        <v>0</v>
      </c>
      <c r="K88" s="246">
        <v>0</v>
      </c>
      <c r="L88" s="246">
        <v>2</v>
      </c>
      <c r="M88" s="245">
        <v>5</v>
      </c>
      <c r="N88" s="87">
        <v>0</v>
      </c>
      <c r="O88" s="34">
        <v>0</v>
      </c>
      <c r="P88" s="38">
        <v>7</v>
      </c>
      <c r="Q88" s="38">
        <v>0</v>
      </c>
      <c r="R88" s="38">
        <v>0</v>
      </c>
      <c r="S88" s="34">
        <v>0</v>
      </c>
      <c r="T88" s="225" t="str">
        <f t="shared" si="56"/>
        <v/>
      </c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8"/>
      <c r="AG88" s="8"/>
      <c r="BV88" s="3"/>
      <c r="BW88" s="3"/>
      <c r="CA88" s="31" t="str">
        <f t="shared" si="57"/>
        <v/>
      </c>
      <c r="CB88" s="31" t="str">
        <f t="shared" si="58"/>
        <v/>
      </c>
      <c r="CC88" s="31" t="str">
        <f t="shared" si="59"/>
        <v/>
      </c>
      <c r="CD88" s="31" t="str">
        <f t="shared" si="60"/>
        <v/>
      </c>
      <c r="CE88" s="31" t="str">
        <f t="shared" si="61"/>
        <v/>
      </c>
      <c r="CG88" s="32">
        <f t="shared" si="62"/>
        <v>0</v>
      </c>
      <c r="CH88" s="32">
        <f t="shared" si="63"/>
        <v>0</v>
      </c>
      <c r="CI88" s="32">
        <f t="shared" si="64"/>
        <v>0</v>
      </c>
      <c r="CJ88" s="32">
        <f t="shared" si="65"/>
        <v>0</v>
      </c>
      <c r="CK88" s="32">
        <f t="shared" si="66"/>
        <v>0</v>
      </c>
      <c r="CL88" s="13"/>
    </row>
    <row r="89" spans="1:90" ht="16.149999999999999" customHeight="1" x14ac:dyDescent="0.2">
      <c r="A89" s="911" t="s">
        <v>110</v>
      </c>
      <c r="B89" s="911"/>
      <c r="C89" s="911"/>
      <c r="D89" s="250">
        <f t="shared" si="55"/>
        <v>15</v>
      </c>
      <c r="E89" s="33">
        <v>5</v>
      </c>
      <c r="F89" s="245">
        <v>10</v>
      </c>
      <c r="G89" s="98"/>
      <c r="H89" s="249"/>
      <c r="I89" s="249"/>
      <c r="J89" s="246">
        <v>3</v>
      </c>
      <c r="K89" s="246">
        <v>2</v>
      </c>
      <c r="L89" s="246">
        <v>5</v>
      </c>
      <c r="M89" s="245">
        <v>5</v>
      </c>
      <c r="N89" s="87">
        <v>0</v>
      </c>
      <c r="O89" s="34">
        <v>0</v>
      </c>
      <c r="P89" s="38">
        <v>15</v>
      </c>
      <c r="Q89" s="38">
        <v>0</v>
      </c>
      <c r="R89" s="38">
        <v>0</v>
      </c>
      <c r="S89" s="34">
        <v>0</v>
      </c>
      <c r="T89" s="225" t="str">
        <f t="shared" si="56"/>
        <v/>
      </c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8"/>
      <c r="AG89" s="8"/>
      <c r="BV89" s="3"/>
      <c r="BW89" s="3"/>
      <c r="CA89" s="31" t="str">
        <f t="shared" si="57"/>
        <v/>
      </c>
      <c r="CB89" s="31" t="str">
        <f t="shared" si="58"/>
        <v/>
      </c>
      <c r="CC89" s="31" t="str">
        <f t="shared" si="59"/>
        <v/>
      </c>
      <c r="CD89" s="31" t="str">
        <f t="shared" si="60"/>
        <v/>
      </c>
      <c r="CE89" s="31" t="str">
        <f t="shared" si="61"/>
        <v/>
      </c>
      <c r="CG89" s="32">
        <f t="shared" si="62"/>
        <v>0</v>
      </c>
      <c r="CH89" s="32">
        <f t="shared" si="63"/>
        <v>0</v>
      </c>
      <c r="CI89" s="32">
        <f t="shared" si="64"/>
        <v>0</v>
      </c>
      <c r="CJ89" s="32">
        <f t="shared" si="65"/>
        <v>0</v>
      </c>
      <c r="CK89" s="32">
        <f t="shared" si="66"/>
        <v>0</v>
      </c>
      <c r="CL89" s="13"/>
    </row>
    <row r="90" spans="1:90" ht="16.149999999999999" customHeight="1" x14ac:dyDescent="0.2">
      <c r="A90" s="911" t="s">
        <v>49</v>
      </c>
      <c r="B90" s="911"/>
      <c r="C90" s="911"/>
      <c r="D90" s="250">
        <f t="shared" si="55"/>
        <v>0</v>
      </c>
      <c r="E90" s="33">
        <v>0</v>
      </c>
      <c r="F90" s="245">
        <v>0</v>
      </c>
      <c r="G90" s="98"/>
      <c r="H90" s="249"/>
      <c r="I90" s="249"/>
      <c r="J90" s="246"/>
      <c r="K90" s="246"/>
      <c r="L90" s="246"/>
      <c r="M90" s="245"/>
      <c r="N90" s="87"/>
      <c r="O90" s="34"/>
      <c r="P90" s="38"/>
      <c r="Q90" s="38"/>
      <c r="R90" s="38"/>
      <c r="S90" s="34"/>
      <c r="T90" s="225" t="str">
        <f t="shared" si="56"/>
        <v/>
      </c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8"/>
      <c r="AG90" s="8"/>
      <c r="BV90" s="3"/>
      <c r="BW90" s="3"/>
      <c r="CA90" s="31" t="str">
        <f t="shared" si="57"/>
        <v/>
      </c>
      <c r="CB90" s="31" t="str">
        <f t="shared" si="58"/>
        <v/>
      </c>
      <c r="CC90" s="31" t="str">
        <f t="shared" si="59"/>
        <v/>
      </c>
      <c r="CD90" s="31" t="str">
        <f t="shared" si="60"/>
        <v/>
      </c>
      <c r="CE90" s="31" t="str">
        <f t="shared" si="61"/>
        <v/>
      </c>
      <c r="CG90" s="32">
        <f t="shared" si="62"/>
        <v>0</v>
      </c>
      <c r="CH90" s="32">
        <f t="shared" si="63"/>
        <v>0</v>
      </c>
      <c r="CI90" s="32">
        <f t="shared" si="64"/>
        <v>0</v>
      </c>
      <c r="CJ90" s="32">
        <f t="shared" si="65"/>
        <v>0</v>
      </c>
      <c r="CK90" s="32">
        <f t="shared" si="66"/>
        <v>0</v>
      </c>
      <c r="CL90" s="13"/>
    </row>
    <row r="91" spans="1:90" ht="16.149999999999999" customHeight="1" x14ac:dyDescent="0.2">
      <c r="A91" s="995" t="s">
        <v>111</v>
      </c>
      <c r="B91" s="995"/>
      <c r="C91" s="995"/>
      <c r="D91" s="244">
        <f t="shared" si="55"/>
        <v>0</v>
      </c>
      <c r="E91" s="33">
        <v>0</v>
      </c>
      <c r="F91" s="245">
        <v>0</v>
      </c>
      <c r="G91" s="98"/>
      <c r="H91" s="249"/>
      <c r="I91" s="249"/>
      <c r="J91" s="246"/>
      <c r="K91" s="246"/>
      <c r="L91" s="246"/>
      <c r="M91" s="245"/>
      <c r="N91" s="87"/>
      <c r="O91" s="34"/>
      <c r="P91" s="38"/>
      <c r="Q91" s="38"/>
      <c r="R91" s="38"/>
      <c r="S91" s="34"/>
      <c r="T91" s="225" t="str">
        <f t="shared" si="56"/>
        <v/>
      </c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8"/>
      <c r="AG91" s="8"/>
      <c r="BV91" s="3"/>
      <c r="BW91" s="3"/>
      <c r="CA91" s="31" t="str">
        <f t="shared" si="57"/>
        <v/>
      </c>
      <c r="CB91" s="31" t="str">
        <f t="shared" si="58"/>
        <v/>
      </c>
      <c r="CC91" s="31" t="str">
        <f t="shared" si="59"/>
        <v/>
      </c>
      <c r="CD91" s="31" t="str">
        <f t="shared" si="60"/>
        <v/>
      </c>
      <c r="CE91" s="31" t="str">
        <f t="shared" si="61"/>
        <v/>
      </c>
      <c r="CG91" s="32">
        <f t="shared" si="62"/>
        <v>0</v>
      </c>
      <c r="CH91" s="32">
        <f t="shared" si="63"/>
        <v>0</v>
      </c>
      <c r="CI91" s="32">
        <f t="shared" si="64"/>
        <v>0</v>
      </c>
      <c r="CJ91" s="32">
        <f t="shared" si="65"/>
        <v>0</v>
      </c>
      <c r="CK91" s="32">
        <f t="shared" si="66"/>
        <v>0</v>
      </c>
      <c r="CL91" s="13"/>
    </row>
    <row r="92" spans="1:90" ht="16.149999999999999" customHeight="1" x14ac:dyDescent="0.2">
      <c r="A92" s="995" t="s">
        <v>112</v>
      </c>
      <c r="B92" s="995"/>
      <c r="C92" s="995"/>
      <c r="D92" s="244">
        <f t="shared" si="55"/>
        <v>0</v>
      </c>
      <c r="E92" s="33">
        <v>0</v>
      </c>
      <c r="F92" s="245">
        <v>0</v>
      </c>
      <c r="G92" s="98"/>
      <c r="H92" s="249"/>
      <c r="I92" s="249"/>
      <c r="J92" s="249"/>
      <c r="K92" s="249"/>
      <c r="L92" s="246"/>
      <c r="M92" s="245"/>
      <c r="N92" s="87"/>
      <c r="O92" s="34"/>
      <c r="P92" s="38"/>
      <c r="Q92" s="38"/>
      <c r="R92" s="38"/>
      <c r="S92" s="34"/>
      <c r="T92" s="225" t="str">
        <f t="shared" si="56"/>
        <v/>
      </c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8"/>
      <c r="AG92" s="8"/>
      <c r="BV92" s="3"/>
      <c r="BW92" s="3"/>
      <c r="CA92" s="31" t="str">
        <f t="shared" si="57"/>
        <v/>
      </c>
      <c r="CB92" s="31" t="str">
        <f t="shared" si="58"/>
        <v/>
      </c>
      <c r="CC92" s="31" t="str">
        <f t="shared" si="59"/>
        <v/>
      </c>
      <c r="CD92" s="31" t="str">
        <f t="shared" si="60"/>
        <v/>
      </c>
      <c r="CE92" s="31" t="str">
        <f t="shared" si="61"/>
        <v/>
      </c>
      <c r="CG92" s="32">
        <f t="shared" si="62"/>
        <v>0</v>
      </c>
      <c r="CH92" s="32">
        <f t="shared" si="63"/>
        <v>0</v>
      </c>
      <c r="CI92" s="32">
        <f t="shared" si="64"/>
        <v>0</v>
      </c>
      <c r="CJ92" s="32">
        <f t="shared" si="65"/>
        <v>0</v>
      </c>
      <c r="CK92" s="32">
        <f t="shared" si="66"/>
        <v>0</v>
      </c>
      <c r="CL92" s="13"/>
    </row>
    <row r="93" spans="1:90" ht="16.149999999999999" customHeight="1" x14ac:dyDescent="0.2">
      <c r="A93" s="995" t="s">
        <v>113</v>
      </c>
      <c r="B93" s="995"/>
      <c r="C93" s="995"/>
      <c r="D93" s="244">
        <f t="shared" si="55"/>
        <v>25</v>
      </c>
      <c r="E93" s="33">
        <v>12</v>
      </c>
      <c r="F93" s="245">
        <v>13</v>
      </c>
      <c r="G93" s="98"/>
      <c r="H93" s="249"/>
      <c r="I93" s="246"/>
      <c r="J93" s="246">
        <v>0</v>
      </c>
      <c r="K93" s="246">
        <v>3</v>
      </c>
      <c r="L93" s="246">
        <v>0</v>
      </c>
      <c r="M93" s="245">
        <v>17</v>
      </c>
      <c r="N93" s="87">
        <v>5</v>
      </c>
      <c r="O93" s="34">
        <v>2</v>
      </c>
      <c r="P93" s="38">
        <v>25</v>
      </c>
      <c r="Q93" s="38">
        <v>0</v>
      </c>
      <c r="R93" s="38">
        <v>0</v>
      </c>
      <c r="S93" s="34">
        <v>0</v>
      </c>
      <c r="T93" s="225" t="str">
        <f t="shared" si="56"/>
        <v/>
      </c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8"/>
      <c r="AG93" s="8"/>
      <c r="BV93" s="3"/>
      <c r="BW93" s="3"/>
      <c r="CA93" s="31" t="str">
        <f t="shared" si="57"/>
        <v/>
      </c>
      <c r="CB93" s="31" t="str">
        <f t="shared" si="58"/>
        <v/>
      </c>
      <c r="CC93" s="31" t="str">
        <f t="shared" si="59"/>
        <v/>
      </c>
      <c r="CD93" s="31" t="str">
        <f t="shared" si="60"/>
        <v/>
      </c>
      <c r="CE93" s="31" t="str">
        <f t="shared" si="61"/>
        <v/>
      </c>
      <c r="CG93" s="32">
        <f t="shared" si="62"/>
        <v>0</v>
      </c>
      <c r="CH93" s="32">
        <f t="shared" si="63"/>
        <v>0</v>
      </c>
      <c r="CI93" s="32">
        <f t="shared" si="64"/>
        <v>0</v>
      </c>
      <c r="CJ93" s="32">
        <f t="shared" si="65"/>
        <v>0</v>
      </c>
      <c r="CK93" s="32">
        <f t="shared" si="66"/>
        <v>0</v>
      </c>
      <c r="CL93" s="13"/>
    </row>
    <row r="94" spans="1:90" ht="16.149999999999999" customHeight="1" x14ac:dyDescent="0.2">
      <c r="A94" s="995" t="s">
        <v>114</v>
      </c>
      <c r="B94" s="995"/>
      <c r="C94" s="995"/>
      <c r="D94" s="244">
        <f t="shared" si="55"/>
        <v>0</v>
      </c>
      <c r="E94" s="33">
        <v>0</v>
      </c>
      <c r="F94" s="245">
        <v>0</v>
      </c>
      <c r="G94" s="33"/>
      <c r="H94" s="249"/>
      <c r="I94" s="249"/>
      <c r="J94" s="249"/>
      <c r="K94" s="246"/>
      <c r="L94" s="249"/>
      <c r="M94" s="100"/>
      <c r="N94" s="251"/>
      <c r="O94" s="99"/>
      <c r="P94" s="38"/>
      <c r="Q94" s="252"/>
      <c r="R94" s="38"/>
      <c r="S94" s="34"/>
      <c r="T94" s="225" t="str">
        <f t="shared" si="56"/>
        <v/>
      </c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8"/>
      <c r="AG94" s="8"/>
      <c r="BV94" s="3"/>
      <c r="BW94" s="3"/>
      <c r="CA94" s="31" t="str">
        <f t="shared" si="57"/>
        <v/>
      </c>
      <c r="CB94" s="31" t="str">
        <f t="shared" si="58"/>
        <v/>
      </c>
      <c r="CC94" s="31"/>
      <c r="CD94" s="31"/>
      <c r="CE94" s="31" t="str">
        <f t="shared" si="61"/>
        <v/>
      </c>
      <c r="CG94" s="32">
        <f t="shared" si="62"/>
        <v>0</v>
      </c>
      <c r="CH94" s="32">
        <f t="shared" si="63"/>
        <v>0</v>
      </c>
      <c r="CI94" s="32"/>
      <c r="CJ94" s="32"/>
      <c r="CK94" s="32">
        <f t="shared" si="66"/>
        <v>0</v>
      </c>
      <c r="CL94" s="13"/>
    </row>
    <row r="95" spans="1:90" ht="16.149999999999999" customHeight="1" x14ac:dyDescent="0.2">
      <c r="A95" s="995" t="s">
        <v>115</v>
      </c>
      <c r="B95" s="995"/>
      <c r="C95" s="995"/>
      <c r="D95" s="244">
        <f t="shared" si="55"/>
        <v>0</v>
      </c>
      <c r="E95" s="33">
        <v>0</v>
      </c>
      <c r="F95" s="245">
        <v>0</v>
      </c>
      <c r="G95" s="33"/>
      <c r="H95" s="249"/>
      <c r="I95" s="249"/>
      <c r="J95" s="249"/>
      <c r="K95" s="246"/>
      <c r="L95" s="249"/>
      <c r="M95" s="100"/>
      <c r="N95" s="251"/>
      <c r="O95" s="99"/>
      <c r="P95" s="38"/>
      <c r="Q95" s="252"/>
      <c r="R95" s="38"/>
      <c r="S95" s="34"/>
      <c r="T95" s="225" t="str">
        <f t="shared" si="56"/>
        <v/>
      </c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8"/>
      <c r="AG95" s="8"/>
      <c r="BV95" s="3"/>
      <c r="BW95" s="3"/>
      <c r="CA95" s="31" t="str">
        <f t="shared" si="57"/>
        <v/>
      </c>
      <c r="CB95" s="31" t="str">
        <f t="shared" si="58"/>
        <v/>
      </c>
      <c r="CC95" s="31"/>
      <c r="CD95" s="31"/>
      <c r="CE95" s="31" t="str">
        <f t="shared" si="61"/>
        <v/>
      </c>
      <c r="CG95" s="32">
        <f t="shared" si="62"/>
        <v>0</v>
      </c>
      <c r="CH95" s="32">
        <f t="shared" si="63"/>
        <v>0</v>
      </c>
      <c r="CI95" s="32"/>
      <c r="CJ95" s="32"/>
      <c r="CK95" s="32">
        <f t="shared" si="66"/>
        <v>0</v>
      </c>
      <c r="CL95" s="13"/>
    </row>
    <row r="96" spans="1:90" ht="16.149999999999999" customHeight="1" x14ac:dyDescent="0.2">
      <c r="A96" s="995" t="s">
        <v>116</v>
      </c>
      <c r="B96" s="995"/>
      <c r="C96" s="995"/>
      <c r="D96" s="244">
        <f t="shared" si="55"/>
        <v>531</v>
      </c>
      <c r="E96" s="33">
        <v>256</v>
      </c>
      <c r="F96" s="245">
        <v>275</v>
      </c>
      <c r="G96" s="33"/>
      <c r="H96" s="246"/>
      <c r="I96" s="246">
        <v>10</v>
      </c>
      <c r="J96" s="246">
        <v>44</v>
      </c>
      <c r="K96" s="246">
        <v>176</v>
      </c>
      <c r="L96" s="246">
        <v>283</v>
      </c>
      <c r="M96" s="245">
        <v>18</v>
      </c>
      <c r="N96" s="87">
        <v>0</v>
      </c>
      <c r="O96" s="99"/>
      <c r="P96" s="38">
        <v>531</v>
      </c>
      <c r="Q96" s="38">
        <v>0</v>
      </c>
      <c r="R96" s="38">
        <v>0</v>
      </c>
      <c r="S96" s="34">
        <v>0</v>
      </c>
      <c r="T96" s="225" t="str">
        <f t="shared" si="56"/>
        <v/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8"/>
      <c r="AG96" s="8"/>
      <c r="BV96" s="3"/>
      <c r="BW96" s="3"/>
      <c r="CA96" s="31" t="str">
        <f t="shared" si="57"/>
        <v/>
      </c>
      <c r="CB96" s="31" t="str">
        <f t="shared" si="58"/>
        <v/>
      </c>
      <c r="CC96" s="31" t="str">
        <f t="shared" si="59"/>
        <v/>
      </c>
      <c r="CD96" s="31"/>
      <c r="CE96" s="31" t="str">
        <f t="shared" si="61"/>
        <v/>
      </c>
      <c r="CG96" s="32">
        <f t="shared" si="62"/>
        <v>0</v>
      </c>
      <c r="CH96" s="32">
        <f t="shared" si="63"/>
        <v>0</v>
      </c>
      <c r="CI96" s="32">
        <f t="shared" si="64"/>
        <v>0</v>
      </c>
      <c r="CJ96" s="32"/>
      <c r="CK96" s="32">
        <f t="shared" si="66"/>
        <v>0</v>
      </c>
      <c r="CL96" s="13"/>
    </row>
    <row r="97" spans="1:90" ht="16.149999999999999" customHeight="1" x14ac:dyDescent="0.2">
      <c r="A97" s="995" t="s">
        <v>117</v>
      </c>
      <c r="B97" s="995"/>
      <c r="C97" s="995"/>
      <c r="D97" s="244">
        <f t="shared" si="55"/>
        <v>8</v>
      </c>
      <c r="E97" s="33">
        <v>4</v>
      </c>
      <c r="F97" s="245">
        <v>4</v>
      </c>
      <c r="G97" s="33"/>
      <c r="H97" s="246"/>
      <c r="I97" s="246">
        <v>2</v>
      </c>
      <c r="J97" s="246">
        <v>1</v>
      </c>
      <c r="K97" s="246">
        <v>4</v>
      </c>
      <c r="L97" s="246">
        <v>0</v>
      </c>
      <c r="M97" s="245">
        <v>1</v>
      </c>
      <c r="N97" s="87">
        <v>0</v>
      </c>
      <c r="O97" s="99"/>
      <c r="P97" s="38">
        <v>8</v>
      </c>
      <c r="Q97" s="38">
        <v>0</v>
      </c>
      <c r="R97" s="38">
        <v>0</v>
      </c>
      <c r="S97" s="34">
        <v>0</v>
      </c>
      <c r="T97" s="225" t="str">
        <f t="shared" si="56"/>
        <v/>
      </c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8"/>
      <c r="AG97" s="8"/>
      <c r="BV97" s="3"/>
      <c r="BW97" s="3"/>
      <c r="CA97" s="31" t="str">
        <f t="shared" si="57"/>
        <v/>
      </c>
      <c r="CB97" s="31" t="str">
        <f t="shared" si="58"/>
        <v/>
      </c>
      <c r="CC97" s="31" t="str">
        <f t="shared" si="59"/>
        <v/>
      </c>
      <c r="CD97" s="31"/>
      <c r="CE97" s="31" t="str">
        <f t="shared" si="61"/>
        <v/>
      </c>
      <c r="CG97" s="32">
        <f t="shared" si="62"/>
        <v>0</v>
      </c>
      <c r="CH97" s="32">
        <f t="shared" si="63"/>
        <v>0</v>
      </c>
      <c r="CI97" s="32">
        <f t="shared" si="64"/>
        <v>0</v>
      </c>
      <c r="CJ97" s="32"/>
      <c r="CK97" s="32">
        <f t="shared" si="66"/>
        <v>0</v>
      </c>
      <c r="CL97" s="13"/>
    </row>
    <row r="98" spans="1:90" ht="16.149999999999999" customHeight="1" x14ac:dyDescent="0.2">
      <c r="A98" s="1007" t="s">
        <v>118</v>
      </c>
      <c r="B98" s="1008"/>
      <c r="C98" s="1009"/>
      <c r="D98" s="253">
        <f t="shared" si="55"/>
        <v>22</v>
      </c>
      <c r="E98" s="33">
        <v>13</v>
      </c>
      <c r="F98" s="245">
        <v>9</v>
      </c>
      <c r="G98" s="33"/>
      <c r="H98" s="246"/>
      <c r="I98" s="246">
        <v>0</v>
      </c>
      <c r="J98" s="246">
        <v>2</v>
      </c>
      <c r="K98" s="246">
        <v>11</v>
      </c>
      <c r="L98" s="246">
        <v>9</v>
      </c>
      <c r="M98" s="245">
        <v>0</v>
      </c>
      <c r="N98" s="87">
        <v>0</v>
      </c>
      <c r="O98" s="99"/>
      <c r="P98" s="38">
        <v>22</v>
      </c>
      <c r="Q98" s="38">
        <v>0</v>
      </c>
      <c r="R98" s="38">
        <v>0</v>
      </c>
      <c r="S98" s="34">
        <v>0</v>
      </c>
      <c r="T98" s="225" t="str">
        <f t="shared" si="56"/>
        <v/>
      </c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8"/>
      <c r="AG98" s="8"/>
      <c r="BV98" s="3"/>
      <c r="BW98" s="3"/>
      <c r="CA98" s="31" t="str">
        <f t="shared" si="57"/>
        <v/>
      </c>
      <c r="CB98" s="31" t="str">
        <f t="shared" si="58"/>
        <v/>
      </c>
      <c r="CC98" s="31" t="str">
        <f t="shared" si="59"/>
        <v/>
      </c>
      <c r="CD98" s="31"/>
      <c r="CE98" s="31" t="str">
        <f t="shared" si="61"/>
        <v/>
      </c>
      <c r="CG98" s="32">
        <f t="shared" si="62"/>
        <v>0</v>
      </c>
      <c r="CH98" s="32">
        <f t="shared" si="63"/>
        <v>0</v>
      </c>
      <c r="CI98" s="32">
        <f t="shared" si="64"/>
        <v>0</v>
      </c>
      <c r="CJ98" s="32"/>
      <c r="CK98" s="32">
        <f t="shared" si="66"/>
        <v>0</v>
      </c>
      <c r="CL98" s="13"/>
    </row>
    <row r="99" spans="1:90" ht="16.149999999999999" customHeight="1" x14ac:dyDescent="0.2">
      <c r="A99" s="1004" t="s">
        <v>119</v>
      </c>
      <c r="B99" s="1005"/>
      <c r="C99" s="1006"/>
      <c r="D99" s="254">
        <f t="shared" si="55"/>
        <v>0</v>
      </c>
      <c r="E99" s="33">
        <v>0</v>
      </c>
      <c r="F99" s="245">
        <v>0</v>
      </c>
      <c r="G99" s="33"/>
      <c r="H99" s="246"/>
      <c r="I99" s="246"/>
      <c r="J99" s="246"/>
      <c r="K99" s="246"/>
      <c r="L99" s="246"/>
      <c r="M99" s="245"/>
      <c r="N99" s="87"/>
      <c r="O99" s="99"/>
      <c r="P99" s="38">
        <v>0</v>
      </c>
      <c r="Q99" s="38">
        <v>0</v>
      </c>
      <c r="R99" s="38">
        <v>0</v>
      </c>
      <c r="S99" s="34">
        <v>0</v>
      </c>
      <c r="T99" s="225" t="str">
        <f t="shared" si="56"/>
        <v/>
      </c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8"/>
      <c r="AG99" s="8"/>
      <c r="BV99" s="3"/>
      <c r="BW99" s="3"/>
      <c r="CA99" s="31" t="str">
        <f t="shared" si="57"/>
        <v/>
      </c>
      <c r="CB99" s="31" t="str">
        <f t="shared" si="58"/>
        <v/>
      </c>
      <c r="CC99" s="31" t="str">
        <f t="shared" si="59"/>
        <v/>
      </c>
      <c r="CD99" s="31"/>
      <c r="CE99" s="31" t="str">
        <f t="shared" si="61"/>
        <v/>
      </c>
      <c r="CG99" s="32">
        <f t="shared" si="62"/>
        <v>0</v>
      </c>
      <c r="CH99" s="32">
        <f t="shared" si="63"/>
        <v>0</v>
      </c>
      <c r="CI99" s="32">
        <f t="shared" si="64"/>
        <v>0</v>
      </c>
      <c r="CJ99" s="32"/>
      <c r="CK99" s="32">
        <f t="shared" si="66"/>
        <v>0</v>
      </c>
      <c r="CL99" s="13"/>
    </row>
    <row r="100" spans="1:90" ht="16.149999999999999" customHeight="1" x14ac:dyDescent="0.2">
      <c r="A100" s="995" t="s">
        <v>120</v>
      </c>
      <c r="B100" s="995"/>
      <c r="C100" s="995"/>
      <c r="D100" s="244">
        <f t="shared" si="55"/>
        <v>0</v>
      </c>
      <c r="E100" s="33">
        <v>0</v>
      </c>
      <c r="F100" s="245">
        <v>0</v>
      </c>
      <c r="G100" s="98"/>
      <c r="H100" s="249"/>
      <c r="I100" s="249"/>
      <c r="J100" s="246"/>
      <c r="K100" s="246"/>
      <c r="L100" s="246"/>
      <c r="M100" s="245"/>
      <c r="N100" s="87"/>
      <c r="O100" s="34"/>
      <c r="P100" s="38">
        <v>0</v>
      </c>
      <c r="Q100" s="38">
        <v>0</v>
      </c>
      <c r="R100" s="38">
        <v>0</v>
      </c>
      <c r="S100" s="34">
        <v>0</v>
      </c>
      <c r="T100" s="225" t="str">
        <f t="shared" si="56"/>
        <v/>
      </c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8"/>
      <c r="AG100" s="8"/>
      <c r="BV100" s="3"/>
      <c r="BW100" s="3"/>
      <c r="CA100" s="31" t="str">
        <f t="shared" si="57"/>
        <v/>
      </c>
      <c r="CB100" s="31" t="str">
        <f t="shared" si="58"/>
        <v/>
      </c>
      <c r="CC100" s="31" t="str">
        <f t="shared" si="59"/>
        <v/>
      </c>
      <c r="CD100" s="31" t="str">
        <f t="shared" si="60"/>
        <v/>
      </c>
      <c r="CE100" s="31" t="str">
        <f t="shared" si="61"/>
        <v/>
      </c>
      <c r="CG100" s="32">
        <f t="shared" si="62"/>
        <v>0</v>
      </c>
      <c r="CH100" s="32">
        <f t="shared" si="63"/>
        <v>0</v>
      </c>
      <c r="CI100" s="32">
        <f t="shared" si="64"/>
        <v>0</v>
      </c>
      <c r="CJ100" s="32">
        <f t="shared" si="65"/>
        <v>0</v>
      </c>
      <c r="CK100" s="32">
        <f t="shared" si="66"/>
        <v>0</v>
      </c>
      <c r="CL100" s="13"/>
    </row>
    <row r="101" spans="1:90" ht="16.149999999999999" customHeight="1" x14ac:dyDescent="0.2">
      <c r="A101" s="1004" t="s">
        <v>121</v>
      </c>
      <c r="B101" s="1005"/>
      <c r="C101" s="1006"/>
      <c r="D101" s="254">
        <f t="shared" si="55"/>
        <v>0</v>
      </c>
      <c r="E101" s="33">
        <v>0</v>
      </c>
      <c r="F101" s="245">
        <v>0</v>
      </c>
      <c r="G101" s="98"/>
      <c r="H101" s="249"/>
      <c r="I101" s="249"/>
      <c r="J101" s="246"/>
      <c r="K101" s="246"/>
      <c r="L101" s="246"/>
      <c r="M101" s="245"/>
      <c r="N101" s="87"/>
      <c r="O101" s="34"/>
      <c r="P101" s="38">
        <v>0</v>
      </c>
      <c r="Q101" s="38">
        <v>0</v>
      </c>
      <c r="R101" s="38">
        <v>0</v>
      </c>
      <c r="S101" s="34">
        <v>0</v>
      </c>
      <c r="T101" s="225" t="str">
        <f t="shared" si="56"/>
        <v/>
      </c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8"/>
      <c r="AG101" s="8"/>
      <c r="BV101" s="3"/>
      <c r="BW101" s="3"/>
      <c r="CA101" s="31" t="str">
        <f t="shared" si="57"/>
        <v/>
      </c>
      <c r="CB101" s="31" t="str">
        <f t="shared" si="58"/>
        <v/>
      </c>
      <c r="CC101" s="31" t="str">
        <f t="shared" si="59"/>
        <v/>
      </c>
      <c r="CD101" s="31" t="str">
        <f t="shared" si="60"/>
        <v/>
      </c>
      <c r="CE101" s="31" t="str">
        <f t="shared" si="61"/>
        <v/>
      </c>
      <c r="CG101" s="32">
        <f t="shared" si="62"/>
        <v>0</v>
      </c>
      <c r="CH101" s="32">
        <f t="shared" si="63"/>
        <v>0</v>
      </c>
      <c r="CI101" s="32">
        <f t="shared" si="64"/>
        <v>0</v>
      </c>
      <c r="CJ101" s="32">
        <f t="shared" si="65"/>
        <v>0</v>
      </c>
      <c r="CK101" s="32">
        <f t="shared" si="66"/>
        <v>0</v>
      </c>
      <c r="CL101" s="13"/>
    </row>
    <row r="102" spans="1:90" ht="16.149999999999999" customHeight="1" x14ac:dyDescent="0.2">
      <c r="A102" s="1004" t="s">
        <v>122</v>
      </c>
      <c r="B102" s="1005"/>
      <c r="C102" s="1006"/>
      <c r="D102" s="254">
        <f t="shared" si="55"/>
        <v>25</v>
      </c>
      <c r="E102" s="33">
        <v>18</v>
      </c>
      <c r="F102" s="245">
        <v>7</v>
      </c>
      <c r="G102" s="98"/>
      <c r="H102" s="249"/>
      <c r="I102" s="249"/>
      <c r="J102" s="249"/>
      <c r="K102" s="249"/>
      <c r="L102" s="246">
        <v>0</v>
      </c>
      <c r="M102" s="245">
        <v>7</v>
      </c>
      <c r="N102" s="87">
        <v>18</v>
      </c>
      <c r="O102" s="34">
        <v>3</v>
      </c>
      <c r="P102" s="38">
        <v>25</v>
      </c>
      <c r="Q102" s="252"/>
      <c r="R102" s="38">
        <v>0</v>
      </c>
      <c r="S102" s="34">
        <v>0</v>
      </c>
      <c r="T102" s="225" t="str">
        <f t="shared" si="56"/>
        <v/>
      </c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8"/>
      <c r="AG102" s="8"/>
      <c r="BV102" s="3"/>
      <c r="BW102" s="3"/>
      <c r="CA102" s="31" t="str">
        <f t="shared" si="57"/>
        <v/>
      </c>
      <c r="CB102" s="31" t="str">
        <f t="shared" si="58"/>
        <v/>
      </c>
      <c r="CC102" s="31"/>
      <c r="CD102" s="31" t="str">
        <f t="shared" si="60"/>
        <v/>
      </c>
      <c r="CE102" s="31" t="str">
        <f t="shared" si="61"/>
        <v/>
      </c>
      <c r="CG102" s="32">
        <f t="shared" si="62"/>
        <v>0</v>
      </c>
      <c r="CH102" s="32">
        <f t="shared" si="63"/>
        <v>0</v>
      </c>
      <c r="CI102" s="32"/>
      <c r="CJ102" s="32">
        <f t="shared" si="65"/>
        <v>0</v>
      </c>
      <c r="CK102" s="32">
        <f t="shared" si="66"/>
        <v>0</v>
      </c>
      <c r="CL102" s="13"/>
    </row>
    <row r="103" spans="1:90" ht="16.149999999999999" customHeight="1" x14ac:dyDescent="0.2">
      <c r="A103" s="1004" t="s">
        <v>123</v>
      </c>
      <c r="B103" s="1005"/>
      <c r="C103" s="1006"/>
      <c r="D103" s="254">
        <f t="shared" si="55"/>
        <v>0</v>
      </c>
      <c r="E103" s="33">
        <v>0</v>
      </c>
      <c r="F103" s="245">
        <v>0</v>
      </c>
      <c r="G103" s="98"/>
      <c r="H103" s="249"/>
      <c r="I103" s="249"/>
      <c r="J103" s="249"/>
      <c r="K103" s="249"/>
      <c r="L103" s="246">
        <v>0</v>
      </c>
      <c r="M103" s="245">
        <v>0</v>
      </c>
      <c r="N103" s="87">
        <v>0</v>
      </c>
      <c r="O103" s="34"/>
      <c r="P103" s="38">
        <v>0</v>
      </c>
      <c r="Q103" s="252"/>
      <c r="R103" s="38">
        <v>0</v>
      </c>
      <c r="S103" s="34">
        <v>0</v>
      </c>
      <c r="T103" s="225" t="str">
        <f t="shared" si="56"/>
        <v/>
      </c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8"/>
      <c r="AG103" s="8"/>
      <c r="BV103" s="3"/>
      <c r="BW103" s="3"/>
      <c r="CA103" s="31" t="str">
        <f t="shared" si="57"/>
        <v/>
      </c>
      <c r="CB103" s="31" t="str">
        <f t="shared" si="58"/>
        <v/>
      </c>
      <c r="CC103" s="31"/>
      <c r="CD103" s="31" t="str">
        <f t="shared" si="60"/>
        <v/>
      </c>
      <c r="CE103" s="31" t="str">
        <f t="shared" si="61"/>
        <v/>
      </c>
      <c r="CG103" s="32">
        <f t="shared" si="62"/>
        <v>0</v>
      </c>
      <c r="CH103" s="32">
        <f t="shared" si="63"/>
        <v>0</v>
      </c>
      <c r="CI103" s="32"/>
      <c r="CJ103" s="32">
        <f t="shared" si="65"/>
        <v>0</v>
      </c>
      <c r="CK103" s="32">
        <f t="shared" si="66"/>
        <v>0</v>
      </c>
      <c r="CL103" s="13"/>
    </row>
    <row r="104" spans="1:90" ht="16.149999999999999" customHeight="1" x14ac:dyDescent="0.2">
      <c r="A104" s="1004" t="s">
        <v>124</v>
      </c>
      <c r="B104" s="1005"/>
      <c r="C104" s="1006"/>
      <c r="D104" s="254">
        <f t="shared" si="55"/>
        <v>19</v>
      </c>
      <c r="E104" s="33">
        <v>7</v>
      </c>
      <c r="F104" s="245">
        <v>12</v>
      </c>
      <c r="G104" s="98"/>
      <c r="H104" s="249"/>
      <c r="I104" s="249"/>
      <c r="J104" s="249"/>
      <c r="K104" s="249"/>
      <c r="L104" s="246">
        <v>2</v>
      </c>
      <c r="M104" s="245">
        <v>6</v>
      </c>
      <c r="N104" s="87">
        <v>11</v>
      </c>
      <c r="O104" s="34">
        <v>0</v>
      </c>
      <c r="P104" s="38">
        <v>19</v>
      </c>
      <c r="Q104" s="252"/>
      <c r="R104" s="38">
        <v>0</v>
      </c>
      <c r="S104" s="34">
        <v>0</v>
      </c>
      <c r="T104" s="225" t="str">
        <f t="shared" si="56"/>
        <v/>
      </c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8"/>
      <c r="AG104" s="8"/>
      <c r="BV104" s="3"/>
      <c r="BW104" s="3"/>
      <c r="CA104" s="31" t="str">
        <f t="shared" si="57"/>
        <v/>
      </c>
      <c r="CB104" s="31" t="str">
        <f t="shared" si="58"/>
        <v/>
      </c>
      <c r="CC104" s="31"/>
      <c r="CD104" s="31" t="str">
        <f t="shared" si="60"/>
        <v/>
      </c>
      <c r="CE104" s="31" t="str">
        <f t="shared" si="61"/>
        <v/>
      </c>
      <c r="CG104" s="32">
        <f t="shared" si="62"/>
        <v>0</v>
      </c>
      <c r="CH104" s="32">
        <f t="shared" si="63"/>
        <v>0</v>
      </c>
      <c r="CI104" s="32"/>
      <c r="CJ104" s="32">
        <f t="shared" si="65"/>
        <v>0</v>
      </c>
      <c r="CK104" s="32">
        <f t="shared" si="66"/>
        <v>0</v>
      </c>
      <c r="CL104" s="13"/>
    </row>
    <row r="105" spans="1:90" ht="16.149999999999999" customHeight="1" x14ac:dyDescent="0.2">
      <c r="A105" s="995" t="s">
        <v>125</v>
      </c>
      <c r="B105" s="995"/>
      <c r="C105" s="995"/>
      <c r="D105" s="244">
        <f t="shared" si="55"/>
        <v>0</v>
      </c>
      <c r="E105" s="33">
        <v>0</v>
      </c>
      <c r="F105" s="245">
        <v>0</v>
      </c>
      <c r="G105" s="33">
        <v>0</v>
      </c>
      <c r="H105" s="246">
        <v>0</v>
      </c>
      <c r="I105" s="246">
        <v>0</v>
      </c>
      <c r="J105" s="246">
        <v>0</v>
      </c>
      <c r="K105" s="246">
        <v>0</v>
      </c>
      <c r="L105" s="246">
        <v>0</v>
      </c>
      <c r="M105" s="245">
        <v>0</v>
      </c>
      <c r="N105" s="87">
        <v>0</v>
      </c>
      <c r="O105" s="34"/>
      <c r="P105" s="38">
        <v>0</v>
      </c>
      <c r="Q105" s="38">
        <v>0</v>
      </c>
      <c r="R105" s="38">
        <v>0</v>
      </c>
      <c r="S105" s="34">
        <v>0</v>
      </c>
      <c r="T105" s="225" t="str">
        <f t="shared" si="56"/>
        <v/>
      </c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8"/>
      <c r="AG105" s="8"/>
      <c r="BV105" s="3"/>
      <c r="BW105" s="3"/>
      <c r="CA105" s="31" t="str">
        <f t="shared" si="57"/>
        <v/>
      </c>
      <c r="CB105" s="31" t="str">
        <f t="shared" si="58"/>
        <v/>
      </c>
      <c r="CC105" s="31" t="str">
        <f t="shared" si="59"/>
        <v/>
      </c>
      <c r="CD105" s="31" t="str">
        <f t="shared" si="60"/>
        <v/>
      </c>
      <c r="CE105" s="31" t="str">
        <f t="shared" si="61"/>
        <v/>
      </c>
      <c r="CG105" s="32">
        <f t="shared" si="62"/>
        <v>0</v>
      </c>
      <c r="CH105" s="32">
        <f t="shared" si="63"/>
        <v>0</v>
      </c>
      <c r="CI105" s="32">
        <f t="shared" si="64"/>
        <v>0</v>
      </c>
      <c r="CJ105" s="32">
        <f t="shared" si="65"/>
        <v>0</v>
      </c>
      <c r="CK105" s="32">
        <f t="shared" si="66"/>
        <v>0</v>
      </c>
      <c r="CL105" s="13"/>
    </row>
    <row r="106" spans="1:90" ht="16.149999999999999" customHeight="1" x14ac:dyDescent="0.2">
      <c r="A106" s="995" t="s">
        <v>126</v>
      </c>
      <c r="B106" s="995"/>
      <c r="C106" s="995"/>
      <c r="D106" s="244">
        <f t="shared" si="55"/>
        <v>85</v>
      </c>
      <c r="E106" s="33">
        <v>38</v>
      </c>
      <c r="F106" s="245">
        <v>47</v>
      </c>
      <c r="G106" s="33">
        <v>0</v>
      </c>
      <c r="H106" s="246">
        <v>0</v>
      </c>
      <c r="I106" s="246">
        <v>0</v>
      </c>
      <c r="J106" s="246">
        <v>2</v>
      </c>
      <c r="K106" s="246">
        <v>13</v>
      </c>
      <c r="L106" s="246">
        <v>20</v>
      </c>
      <c r="M106" s="245">
        <v>47</v>
      </c>
      <c r="N106" s="87">
        <v>3</v>
      </c>
      <c r="O106" s="34">
        <v>0</v>
      </c>
      <c r="P106" s="38">
        <v>85</v>
      </c>
      <c r="Q106" s="38">
        <v>0</v>
      </c>
      <c r="R106" s="38">
        <v>0</v>
      </c>
      <c r="S106" s="34">
        <v>0</v>
      </c>
      <c r="T106" s="225" t="str">
        <f t="shared" si="56"/>
        <v/>
      </c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8"/>
      <c r="AG106" s="8"/>
      <c r="BV106" s="3"/>
      <c r="BW106" s="3"/>
      <c r="CA106" s="31" t="str">
        <f t="shared" si="57"/>
        <v/>
      </c>
      <c r="CB106" s="31" t="str">
        <f t="shared" si="58"/>
        <v/>
      </c>
      <c r="CC106" s="31" t="str">
        <f t="shared" si="59"/>
        <v/>
      </c>
      <c r="CD106" s="31" t="str">
        <f t="shared" si="60"/>
        <v/>
      </c>
      <c r="CE106" s="31" t="str">
        <f t="shared" si="61"/>
        <v/>
      </c>
      <c r="CG106" s="32">
        <f t="shared" si="62"/>
        <v>0</v>
      </c>
      <c r="CH106" s="32">
        <f t="shared" si="63"/>
        <v>0</v>
      </c>
      <c r="CI106" s="32">
        <f t="shared" si="64"/>
        <v>0</v>
      </c>
      <c r="CJ106" s="32">
        <f t="shared" si="65"/>
        <v>0</v>
      </c>
      <c r="CK106" s="32">
        <f t="shared" si="66"/>
        <v>0</v>
      </c>
      <c r="CL106" s="13"/>
    </row>
    <row r="107" spans="1:90" ht="16.149999999999999" customHeight="1" x14ac:dyDescent="0.2">
      <c r="A107" s="911" t="s">
        <v>127</v>
      </c>
      <c r="B107" s="911"/>
      <c r="C107" s="911"/>
      <c r="D107" s="250">
        <f t="shared" si="55"/>
        <v>0</v>
      </c>
      <c r="E107" s="33">
        <v>0</v>
      </c>
      <c r="F107" s="245">
        <v>0</v>
      </c>
      <c r="G107" s="33">
        <v>0</v>
      </c>
      <c r="H107" s="246">
        <v>0</v>
      </c>
      <c r="I107" s="246">
        <v>0</v>
      </c>
      <c r="J107" s="246">
        <v>0</v>
      </c>
      <c r="K107" s="246">
        <v>0</v>
      </c>
      <c r="L107" s="246">
        <v>0</v>
      </c>
      <c r="M107" s="245">
        <v>0</v>
      </c>
      <c r="N107" s="87">
        <v>0</v>
      </c>
      <c r="O107" s="34"/>
      <c r="P107" s="38">
        <v>0</v>
      </c>
      <c r="Q107" s="38">
        <v>0</v>
      </c>
      <c r="R107" s="38">
        <v>0</v>
      </c>
      <c r="S107" s="34">
        <v>0</v>
      </c>
      <c r="T107" s="225" t="str">
        <f t="shared" si="56"/>
        <v/>
      </c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8"/>
      <c r="AG107" s="8"/>
      <c r="BV107" s="3"/>
      <c r="BW107" s="3"/>
      <c r="CA107" s="31" t="str">
        <f t="shared" si="57"/>
        <v/>
      </c>
      <c r="CB107" s="31" t="str">
        <f t="shared" si="58"/>
        <v/>
      </c>
      <c r="CC107" s="31" t="str">
        <f t="shared" si="59"/>
        <v/>
      </c>
      <c r="CD107" s="31" t="str">
        <f t="shared" si="60"/>
        <v/>
      </c>
      <c r="CE107" s="31" t="str">
        <f t="shared" si="61"/>
        <v/>
      </c>
      <c r="CG107" s="32">
        <f t="shared" si="62"/>
        <v>0</v>
      </c>
      <c r="CH107" s="32">
        <f t="shared" si="63"/>
        <v>0</v>
      </c>
      <c r="CI107" s="32">
        <f t="shared" si="64"/>
        <v>0</v>
      </c>
      <c r="CJ107" s="32">
        <f t="shared" si="65"/>
        <v>0</v>
      </c>
      <c r="CK107" s="32">
        <f t="shared" si="66"/>
        <v>0</v>
      </c>
      <c r="CL107" s="13"/>
    </row>
    <row r="108" spans="1:90" ht="16.149999999999999" customHeight="1" x14ac:dyDescent="0.2">
      <c r="A108" s="911" t="s">
        <v>128</v>
      </c>
      <c r="B108" s="911"/>
      <c r="C108" s="911"/>
      <c r="D108" s="250">
        <f t="shared" si="55"/>
        <v>13</v>
      </c>
      <c r="E108" s="33">
        <v>7</v>
      </c>
      <c r="F108" s="245">
        <v>6</v>
      </c>
      <c r="G108" s="33">
        <v>4</v>
      </c>
      <c r="H108" s="246">
        <v>1</v>
      </c>
      <c r="I108" s="246">
        <v>1</v>
      </c>
      <c r="J108" s="246">
        <v>0</v>
      </c>
      <c r="K108" s="246">
        <v>7</v>
      </c>
      <c r="L108" s="246">
        <v>0</v>
      </c>
      <c r="M108" s="245">
        <v>0</v>
      </c>
      <c r="N108" s="87">
        <v>0</v>
      </c>
      <c r="O108" s="34">
        <v>0</v>
      </c>
      <c r="P108" s="38">
        <v>13</v>
      </c>
      <c r="Q108" s="38">
        <v>0</v>
      </c>
      <c r="R108" s="38">
        <v>0</v>
      </c>
      <c r="S108" s="34">
        <v>0</v>
      </c>
      <c r="T108" s="225" t="str">
        <f t="shared" si="56"/>
        <v/>
      </c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8"/>
      <c r="AG108" s="8"/>
      <c r="BV108" s="3"/>
      <c r="BW108" s="3"/>
      <c r="CA108" s="31" t="str">
        <f t="shared" si="57"/>
        <v/>
      </c>
      <c r="CB108" s="31" t="str">
        <f t="shared" si="58"/>
        <v/>
      </c>
      <c r="CC108" s="31" t="str">
        <f t="shared" si="59"/>
        <v/>
      </c>
      <c r="CD108" s="31" t="str">
        <f t="shared" si="60"/>
        <v/>
      </c>
      <c r="CE108" s="31" t="str">
        <f t="shared" si="61"/>
        <v/>
      </c>
      <c r="CG108" s="32">
        <f t="shared" si="62"/>
        <v>0</v>
      </c>
      <c r="CH108" s="32">
        <f t="shared" si="63"/>
        <v>0</v>
      </c>
      <c r="CI108" s="32">
        <f t="shared" si="64"/>
        <v>0</v>
      </c>
      <c r="CJ108" s="32">
        <f t="shared" si="65"/>
        <v>0</v>
      </c>
      <c r="CK108" s="32">
        <f t="shared" si="66"/>
        <v>0</v>
      </c>
      <c r="CL108" s="13"/>
    </row>
    <row r="109" spans="1:90" ht="16.149999999999999" customHeight="1" x14ac:dyDescent="0.2">
      <c r="A109" s="928" t="s">
        <v>129</v>
      </c>
      <c r="B109" s="929"/>
      <c r="C109" s="930"/>
      <c r="D109" s="254">
        <f t="shared" si="55"/>
        <v>0</v>
      </c>
      <c r="E109" s="33">
        <v>0</v>
      </c>
      <c r="F109" s="245">
        <v>0</v>
      </c>
      <c r="G109" s="255"/>
      <c r="H109" s="256"/>
      <c r="I109" s="256"/>
      <c r="J109" s="256"/>
      <c r="K109" s="256"/>
      <c r="L109" s="256"/>
      <c r="M109" s="257"/>
      <c r="N109" s="258"/>
      <c r="O109" s="259"/>
      <c r="P109" s="38"/>
      <c r="Q109" s="38"/>
      <c r="R109" s="38"/>
      <c r="S109" s="34"/>
      <c r="T109" s="225" t="str">
        <f t="shared" si="56"/>
        <v/>
      </c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8"/>
      <c r="AG109" s="8"/>
      <c r="BV109" s="3"/>
      <c r="BW109" s="3"/>
      <c r="CA109" s="31" t="str">
        <f t="shared" si="57"/>
        <v/>
      </c>
      <c r="CB109" s="31" t="str">
        <f t="shared" si="58"/>
        <v/>
      </c>
      <c r="CC109" s="31" t="str">
        <f t="shared" si="59"/>
        <v/>
      </c>
      <c r="CD109" s="31" t="str">
        <f t="shared" si="60"/>
        <v/>
      </c>
      <c r="CE109" s="31" t="str">
        <f t="shared" si="61"/>
        <v/>
      </c>
      <c r="CG109" s="32">
        <f t="shared" si="62"/>
        <v>0</v>
      </c>
      <c r="CH109" s="32">
        <f t="shared" si="63"/>
        <v>0</v>
      </c>
      <c r="CI109" s="32">
        <f t="shared" si="64"/>
        <v>0</v>
      </c>
      <c r="CJ109" s="32">
        <f t="shared" si="65"/>
        <v>0</v>
      </c>
      <c r="CK109" s="32">
        <f t="shared" si="66"/>
        <v>0</v>
      </c>
      <c r="CL109" s="13"/>
    </row>
    <row r="110" spans="1:90" ht="16.149999999999999" customHeight="1" x14ac:dyDescent="0.2">
      <c r="A110" s="995" t="s">
        <v>130</v>
      </c>
      <c r="B110" s="995"/>
      <c r="C110" s="995"/>
      <c r="D110" s="244">
        <f t="shared" si="55"/>
        <v>0</v>
      </c>
      <c r="E110" s="33">
        <v>0</v>
      </c>
      <c r="F110" s="245">
        <v>0</v>
      </c>
      <c r="G110" s="42"/>
      <c r="H110" s="260"/>
      <c r="I110" s="260"/>
      <c r="J110" s="260"/>
      <c r="K110" s="260"/>
      <c r="L110" s="260"/>
      <c r="M110" s="261"/>
      <c r="N110" s="262"/>
      <c r="O110" s="43"/>
      <c r="P110" s="38"/>
      <c r="Q110" s="38"/>
      <c r="R110" s="46"/>
      <c r="S110" s="34"/>
      <c r="T110" s="225" t="str">
        <f t="shared" si="56"/>
        <v/>
      </c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8"/>
      <c r="AG110" s="8"/>
      <c r="BV110" s="3"/>
      <c r="BW110" s="3"/>
      <c r="CA110" s="31" t="str">
        <f t="shared" si="57"/>
        <v/>
      </c>
      <c r="CB110" s="31" t="str">
        <f t="shared" si="58"/>
        <v/>
      </c>
      <c r="CC110" s="31" t="str">
        <f t="shared" si="59"/>
        <v/>
      </c>
      <c r="CD110" s="31" t="str">
        <f t="shared" si="60"/>
        <v/>
      </c>
      <c r="CE110" s="31" t="str">
        <f t="shared" si="61"/>
        <v/>
      </c>
      <c r="CG110" s="32">
        <f>IF(D110&lt;&gt;(E110+F110),1,0)</f>
        <v>0</v>
      </c>
      <c r="CH110" s="32">
        <f>IF(AND(D110&lt;&gt;0,P110=""),1,IF(D110&lt;P110,1,0))</f>
        <v>0</v>
      </c>
      <c r="CI110" s="32">
        <f>IF(M110&lt;Q110,1,0)</f>
        <v>0</v>
      </c>
      <c r="CJ110" s="32">
        <f>IF(AND(D110&lt;&gt;0,O110=""),1,IF(F110&lt;O110,1,0))</f>
        <v>0</v>
      </c>
      <c r="CK110" s="32">
        <f>IF(D110&lt;S110,1,0)</f>
        <v>0</v>
      </c>
      <c r="CL110" s="13"/>
    </row>
    <row r="111" spans="1:90" ht="16.149999999999999" customHeight="1" x14ac:dyDescent="0.2">
      <c r="A111" s="862" t="s">
        <v>4</v>
      </c>
      <c r="B111" s="900"/>
      <c r="C111" s="970"/>
      <c r="D111" s="263">
        <f t="shared" ref="D111:S111" si="67">SUM(D82:D110)</f>
        <v>1436</v>
      </c>
      <c r="E111" s="264">
        <f t="shared" si="67"/>
        <v>621</v>
      </c>
      <c r="F111" s="265">
        <f t="shared" si="67"/>
        <v>815</v>
      </c>
      <c r="G111" s="266">
        <f t="shared" si="67"/>
        <v>91</v>
      </c>
      <c r="H111" s="267">
        <f t="shared" si="67"/>
        <v>26</v>
      </c>
      <c r="I111" s="267">
        <f t="shared" si="67"/>
        <v>27</v>
      </c>
      <c r="J111" s="267">
        <f t="shared" si="67"/>
        <v>68</v>
      </c>
      <c r="K111" s="267">
        <f t="shared" si="67"/>
        <v>317</v>
      </c>
      <c r="L111" s="267">
        <f t="shared" si="67"/>
        <v>375</v>
      </c>
      <c r="M111" s="268">
        <f t="shared" si="67"/>
        <v>399</v>
      </c>
      <c r="N111" s="269">
        <f t="shared" si="67"/>
        <v>133</v>
      </c>
      <c r="O111" s="270">
        <f t="shared" si="67"/>
        <v>13</v>
      </c>
      <c r="P111" s="267">
        <f t="shared" si="67"/>
        <v>1436</v>
      </c>
      <c r="Q111" s="265">
        <f t="shared" si="67"/>
        <v>5</v>
      </c>
      <c r="R111" s="271">
        <f t="shared" si="67"/>
        <v>0</v>
      </c>
      <c r="S111" s="272">
        <f t="shared" si="67"/>
        <v>0</v>
      </c>
      <c r="T111" s="273" t="s">
        <v>131</v>
      </c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BV111" s="3"/>
      <c r="BW111" s="3"/>
      <c r="CG111" s="13"/>
      <c r="CH111" s="13"/>
      <c r="CI111" s="13"/>
      <c r="CJ111" s="13"/>
      <c r="CK111" s="13"/>
      <c r="CL111" s="13"/>
    </row>
    <row r="112" spans="1:90" ht="31.9" customHeight="1" x14ac:dyDescent="0.2">
      <c r="A112" s="236" t="s">
        <v>132</v>
      </c>
      <c r="B112" s="49"/>
      <c r="C112" s="49"/>
      <c r="D112" s="49"/>
      <c r="E112" s="49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BV112" s="3"/>
      <c r="BW112" s="3"/>
      <c r="CG112" s="13"/>
      <c r="CH112" s="13"/>
      <c r="CI112" s="13"/>
      <c r="CJ112" s="13"/>
      <c r="CK112" s="13"/>
      <c r="CL112" s="13"/>
    </row>
    <row r="113" spans="1:120" ht="16.149999999999999" customHeight="1" x14ac:dyDescent="0.2">
      <c r="A113" s="953" t="s">
        <v>133</v>
      </c>
      <c r="B113" s="954"/>
      <c r="C113" s="955"/>
      <c r="D113" s="894" t="s">
        <v>4</v>
      </c>
      <c r="E113" s="895"/>
      <c r="F113" s="896"/>
      <c r="G113" s="862" t="s">
        <v>56</v>
      </c>
      <c r="H113" s="900"/>
      <c r="I113" s="900"/>
      <c r="J113" s="900"/>
      <c r="K113" s="900"/>
      <c r="L113" s="900"/>
      <c r="M113" s="900"/>
      <c r="N113" s="901"/>
      <c r="O113" s="896" t="s">
        <v>6</v>
      </c>
      <c r="P113" s="859" t="s">
        <v>33</v>
      </c>
      <c r="Q113" s="859" t="s">
        <v>7</v>
      </c>
      <c r="R113" s="859" t="s">
        <v>98</v>
      </c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BV113" s="3"/>
      <c r="BW113" s="3"/>
      <c r="CG113" s="13"/>
      <c r="CH113" s="13"/>
      <c r="CI113" s="13"/>
      <c r="CJ113" s="13"/>
      <c r="CK113" s="13"/>
      <c r="CL113" s="13"/>
    </row>
    <row r="114" spans="1:120" ht="16.149999999999999" customHeight="1" x14ac:dyDescent="0.2">
      <c r="A114" s="956"/>
      <c r="B114" s="957"/>
      <c r="C114" s="958"/>
      <c r="D114" s="897"/>
      <c r="E114" s="1080"/>
      <c r="F114" s="1081"/>
      <c r="G114" s="1077" t="s">
        <v>100</v>
      </c>
      <c r="H114" s="1077" t="s">
        <v>101</v>
      </c>
      <c r="I114" s="1077" t="s">
        <v>102</v>
      </c>
      <c r="J114" s="1077" t="s">
        <v>18</v>
      </c>
      <c r="K114" s="1077" t="s">
        <v>19</v>
      </c>
      <c r="L114" s="1077" t="s">
        <v>20</v>
      </c>
      <c r="M114" s="1077" t="s">
        <v>21</v>
      </c>
      <c r="N114" s="1082" t="s">
        <v>22</v>
      </c>
      <c r="O114" s="902"/>
      <c r="P114" s="860"/>
      <c r="Q114" s="860"/>
      <c r="R114" s="860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BV114" s="3"/>
      <c r="BW114" s="3"/>
      <c r="CG114" s="13"/>
      <c r="CH114" s="13"/>
      <c r="CI114" s="13"/>
      <c r="CJ114" s="13"/>
      <c r="CK114" s="13"/>
      <c r="CL114" s="13"/>
    </row>
    <row r="115" spans="1:120" ht="16.149999999999999" customHeight="1" x14ac:dyDescent="0.2">
      <c r="A115" s="959"/>
      <c r="B115" s="1078"/>
      <c r="C115" s="1079"/>
      <c r="D115" s="705" t="s">
        <v>23</v>
      </c>
      <c r="E115" s="198" t="s">
        <v>24</v>
      </c>
      <c r="F115" s="175" t="s">
        <v>25</v>
      </c>
      <c r="G115" s="994"/>
      <c r="H115" s="994"/>
      <c r="I115" s="994"/>
      <c r="J115" s="994"/>
      <c r="K115" s="994"/>
      <c r="L115" s="994"/>
      <c r="M115" s="994"/>
      <c r="N115" s="1003"/>
      <c r="O115" s="1081"/>
      <c r="P115" s="861"/>
      <c r="Q115" s="861"/>
      <c r="R115" s="861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BV115" s="3"/>
      <c r="BW115" s="3"/>
      <c r="CG115" s="13"/>
      <c r="CH115" s="13"/>
      <c r="CI115" s="13"/>
      <c r="CJ115" s="13"/>
      <c r="CK115" s="13"/>
      <c r="CL115" s="13"/>
    </row>
    <row r="116" spans="1:120" ht="16.149999999999999" customHeight="1" x14ac:dyDescent="0.2">
      <c r="A116" s="879" t="s">
        <v>134</v>
      </c>
      <c r="B116" s="880"/>
      <c r="C116" s="881"/>
      <c r="D116" s="275">
        <f t="shared" ref="D116:D121" si="68">SUM(G116:N116)</f>
        <v>0</v>
      </c>
      <c r="E116" s="276"/>
      <c r="F116" s="277"/>
      <c r="G116" s="24"/>
      <c r="H116" s="24"/>
      <c r="I116" s="24"/>
      <c r="J116" s="24"/>
      <c r="K116" s="24"/>
      <c r="L116" s="24"/>
      <c r="M116" s="24"/>
      <c r="N116" s="278"/>
      <c r="O116" s="62"/>
      <c r="P116" s="62"/>
      <c r="Q116" s="243"/>
      <c r="R116" s="243"/>
      <c r="S116" s="225" t="str">
        <f>CA116&amp;CB116&amp;CC116</f>
        <v/>
      </c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8"/>
      <c r="AF116" s="8"/>
      <c r="BV116" s="3"/>
      <c r="BW116" s="3"/>
      <c r="CA116" s="31" t="str">
        <f t="shared" ref="CA116:CA121" si="69">IF(CG116=1,"* La suma de los sexos NO DEBE ser diferente al Total. ","")</f>
        <v/>
      </c>
      <c r="CB116" s="31" t="str">
        <f t="shared" ref="CB116:CB121" si="70">IF(AND(D116&lt;&gt;0,P116=""),"* No olvide digitar la columna Beneficiarios (Digite CEROS si no tiene).",IF(D116&lt;P116,"* El número de Beneficiarios NO DEBE ser mayor que el total. ",""))</f>
        <v/>
      </c>
      <c r="CC116" s="31" t="str">
        <f>IF(AND(D116&lt;&gt;0,O116=""),"* Recuerde que las Embarazadas deben ser incluídas en el ingreso por rango Etario (Digite CEROS si no tiene). ",IF(F116&lt;O116,"* Las Embarazadas NO DEBEN ser mayor al total de Mujeres. ",""))</f>
        <v/>
      </c>
      <c r="CG116" s="32">
        <f>IF(D116&lt;&gt;(E116+F116),1,0)</f>
        <v>0</v>
      </c>
      <c r="CH116" s="32">
        <f>IF(AND(D116&lt;&gt;0,P116=""),1,IF(D116&lt;P116,1,0))</f>
        <v>0</v>
      </c>
      <c r="CI116" s="32">
        <f>IF(AND(D116&lt;&gt;0,O116=""),1,IF(F116&lt;O116,1,0))</f>
        <v>0</v>
      </c>
      <c r="CJ116" s="13"/>
      <c r="CK116" s="13"/>
      <c r="CL116" s="13"/>
    </row>
    <row r="117" spans="1:120" ht="16.149999999999999" customHeight="1" x14ac:dyDescent="0.2">
      <c r="A117" s="882" t="s">
        <v>135</v>
      </c>
      <c r="B117" s="883"/>
      <c r="C117" s="884"/>
      <c r="D117" s="247">
        <f>SUM(G117:N117)</f>
        <v>0</v>
      </c>
      <c r="E117" s="279"/>
      <c r="F117" s="280"/>
      <c r="G117" s="22"/>
      <c r="H117" s="22"/>
      <c r="I117" s="22"/>
      <c r="J117" s="22"/>
      <c r="K117" s="22"/>
      <c r="L117" s="22"/>
      <c r="M117" s="22"/>
      <c r="N117" s="281"/>
      <c r="O117" s="23"/>
      <c r="P117" s="23"/>
      <c r="Q117" s="28"/>
      <c r="R117" s="28"/>
      <c r="S117" s="225" t="str">
        <f t="shared" ref="S117:S121" si="71">CA117&amp;CB117&amp;CC117</f>
        <v/>
      </c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8"/>
      <c r="AF117" s="8"/>
      <c r="BV117" s="3"/>
      <c r="BW117" s="3"/>
      <c r="CA117" s="31" t="str">
        <f t="shared" si="69"/>
        <v/>
      </c>
      <c r="CB117" s="31" t="str">
        <f t="shared" si="70"/>
        <v/>
      </c>
      <c r="CC117" s="31" t="str">
        <f t="shared" ref="CC117:CC120" si="72">IF(AND(D117&lt;&gt;0,O117=""),"* Recuerde que las Embarazadas deben ser incluídas en el ingreso por rango Etario (Digite CEROS si no tiene). ",IF(F117&lt;O117,"* Las Embarazadas NO DEBEN ser mayor al total de Mujeres. ",""))</f>
        <v/>
      </c>
      <c r="CG117" s="32">
        <f t="shared" ref="CG117:CG121" si="73">IF(D117&lt;&gt;(E117+F117),1,0)</f>
        <v>0</v>
      </c>
      <c r="CH117" s="32">
        <f t="shared" ref="CH117:CH121" si="74">IF(AND(D117&lt;&gt;0,P117=""),1,IF(D117&lt;P117,1,0))</f>
        <v>0</v>
      </c>
      <c r="CI117" s="32">
        <f t="shared" ref="CI117:CI121" si="75">IF(AND(D117&lt;&gt;0,O117=""),1,IF(F117&lt;O117,1,0))</f>
        <v>0</v>
      </c>
      <c r="CJ117" s="13"/>
      <c r="CK117" s="13"/>
      <c r="CL117" s="13"/>
    </row>
    <row r="118" spans="1:120" ht="16.149999999999999" customHeight="1" x14ac:dyDescent="0.2">
      <c r="A118" s="928" t="s">
        <v>136</v>
      </c>
      <c r="B118" s="929"/>
      <c r="C118" s="930"/>
      <c r="D118" s="282">
        <f t="shared" si="68"/>
        <v>0</v>
      </c>
      <c r="E118" s="279"/>
      <c r="F118" s="280"/>
      <c r="G118" s="22"/>
      <c r="H118" s="22"/>
      <c r="I118" s="22"/>
      <c r="J118" s="22"/>
      <c r="K118" s="22"/>
      <c r="L118" s="22"/>
      <c r="M118" s="22"/>
      <c r="N118" s="281"/>
      <c r="O118" s="23"/>
      <c r="P118" s="23"/>
      <c r="Q118" s="28"/>
      <c r="R118" s="28"/>
      <c r="S118" s="225" t="str">
        <f t="shared" si="71"/>
        <v/>
      </c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8"/>
      <c r="AF118" s="8"/>
      <c r="BV118" s="3"/>
      <c r="BW118" s="3"/>
      <c r="CA118" s="31" t="str">
        <f t="shared" si="69"/>
        <v/>
      </c>
      <c r="CB118" s="31" t="str">
        <f t="shared" si="70"/>
        <v/>
      </c>
      <c r="CC118" s="31" t="str">
        <f t="shared" si="72"/>
        <v/>
      </c>
      <c r="CG118" s="32">
        <f t="shared" si="73"/>
        <v>0</v>
      </c>
      <c r="CH118" s="32">
        <f t="shared" si="74"/>
        <v>0</v>
      </c>
      <c r="CI118" s="32">
        <f t="shared" si="75"/>
        <v>0</v>
      </c>
      <c r="CJ118" s="13"/>
      <c r="CK118" s="13"/>
      <c r="CL118" s="13"/>
    </row>
    <row r="119" spans="1:120" ht="16.149999999999999" customHeight="1" x14ac:dyDescent="0.2">
      <c r="A119" s="928" t="s">
        <v>137</v>
      </c>
      <c r="B119" s="929"/>
      <c r="C119" s="930"/>
      <c r="D119" s="282">
        <f t="shared" si="68"/>
        <v>0</v>
      </c>
      <c r="E119" s="279"/>
      <c r="F119" s="280"/>
      <c r="G119" s="22"/>
      <c r="H119" s="22"/>
      <c r="I119" s="22"/>
      <c r="J119" s="22"/>
      <c r="K119" s="22"/>
      <c r="L119" s="22"/>
      <c r="M119" s="22"/>
      <c r="N119" s="281"/>
      <c r="O119" s="23"/>
      <c r="P119" s="23"/>
      <c r="Q119" s="28"/>
      <c r="R119" s="28"/>
      <c r="S119" s="225" t="str">
        <f t="shared" si="71"/>
        <v/>
      </c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8"/>
      <c r="AF119" s="8"/>
      <c r="BV119" s="3"/>
      <c r="BW119" s="3"/>
      <c r="CA119" s="31" t="str">
        <f t="shared" si="69"/>
        <v/>
      </c>
      <c r="CB119" s="31" t="str">
        <f t="shared" si="70"/>
        <v/>
      </c>
      <c r="CC119" s="31" t="str">
        <f t="shared" si="72"/>
        <v/>
      </c>
      <c r="CG119" s="32">
        <f t="shared" si="73"/>
        <v>0</v>
      </c>
      <c r="CH119" s="32">
        <f t="shared" si="74"/>
        <v>0</v>
      </c>
      <c r="CI119" s="32">
        <f t="shared" si="75"/>
        <v>0</v>
      </c>
      <c r="CJ119" s="13"/>
      <c r="CK119" s="13"/>
      <c r="CL119" s="13"/>
    </row>
    <row r="120" spans="1:120" ht="16.149999999999999" customHeight="1" x14ac:dyDescent="0.2">
      <c r="A120" s="928" t="s">
        <v>138</v>
      </c>
      <c r="B120" s="929"/>
      <c r="C120" s="930"/>
      <c r="D120" s="282">
        <f t="shared" si="68"/>
        <v>0</v>
      </c>
      <c r="E120" s="279"/>
      <c r="F120" s="280"/>
      <c r="G120" s="22"/>
      <c r="H120" s="22"/>
      <c r="I120" s="22"/>
      <c r="J120" s="22"/>
      <c r="K120" s="22"/>
      <c r="L120" s="22"/>
      <c r="M120" s="22"/>
      <c r="N120" s="281"/>
      <c r="O120" s="23"/>
      <c r="P120" s="23"/>
      <c r="Q120" s="28"/>
      <c r="R120" s="28"/>
      <c r="S120" s="225" t="str">
        <f t="shared" si="71"/>
        <v/>
      </c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8"/>
      <c r="AF120" s="8"/>
      <c r="BV120" s="3"/>
      <c r="BW120" s="3"/>
      <c r="CA120" s="31" t="str">
        <f t="shared" si="69"/>
        <v/>
      </c>
      <c r="CB120" s="31" t="str">
        <f t="shared" si="70"/>
        <v/>
      </c>
      <c r="CC120" s="31" t="str">
        <f t="shared" si="72"/>
        <v/>
      </c>
      <c r="CG120" s="32">
        <f t="shared" si="73"/>
        <v>0</v>
      </c>
      <c r="CH120" s="32">
        <f t="shared" si="74"/>
        <v>0</v>
      </c>
      <c r="CI120" s="32">
        <f t="shared" si="75"/>
        <v>0</v>
      </c>
      <c r="CJ120" s="13"/>
      <c r="CK120" s="13"/>
      <c r="CL120" s="13"/>
    </row>
    <row r="121" spans="1:120" ht="16.149999999999999" customHeight="1" x14ac:dyDescent="0.2">
      <c r="A121" s="882" t="s">
        <v>139</v>
      </c>
      <c r="B121" s="883"/>
      <c r="C121" s="884"/>
      <c r="D121" s="247">
        <f t="shared" si="68"/>
        <v>0</v>
      </c>
      <c r="E121" s="283"/>
      <c r="F121" s="280"/>
      <c r="G121" s="33"/>
      <c r="H121" s="33"/>
      <c r="I121" s="33"/>
      <c r="J121" s="33"/>
      <c r="K121" s="33"/>
      <c r="L121" s="33"/>
      <c r="M121" s="33"/>
      <c r="N121" s="284"/>
      <c r="O121" s="34"/>
      <c r="P121" s="34"/>
      <c r="Q121" s="38"/>
      <c r="R121" s="285"/>
      <c r="S121" s="225" t="str">
        <f t="shared" si="71"/>
        <v/>
      </c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8"/>
      <c r="AF121" s="8"/>
      <c r="BV121" s="3"/>
      <c r="BW121" s="3"/>
      <c r="CA121" s="31" t="str">
        <f t="shared" si="69"/>
        <v/>
      </c>
      <c r="CB121" s="31" t="str">
        <f t="shared" si="70"/>
        <v/>
      </c>
      <c r="CC121" s="31" t="str">
        <f>IF(AND(D121&lt;&gt;0,O121=""),"* Recuerde que las Embarazadas deben ser incluídas en el ingreso por rango Etario (Digite CEROS si no tiene). ",IF(F121&lt;O121,"* Las Embarazadas NO DEBEN ser mayor al total de Mujeres. ",""))</f>
        <v/>
      </c>
      <c r="CG121" s="32">
        <f t="shared" si="73"/>
        <v>0</v>
      </c>
      <c r="CH121" s="32">
        <f t="shared" si="74"/>
        <v>0</v>
      </c>
      <c r="CI121" s="32">
        <f t="shared" si="75"/>
        <v>0</v>
      </c>
      <c r="CJ121" s="13"/>
      <c r="CK121" s="13"/>
      <c r="CL121" s="13"/>
    </row>
    <row r="122" spans="1:120" ht="16.149999999999999" customHeight="1" x14ac:dyDescent="0.2">
      <c r="A122" s="862" t="s">
        <v>4</v>
      </c>
      <c r="B122" s="900"/>
      <c r="C122" s="970"/>
      <c r="D122" s="263">
        <f t="shared" ref="D122:R122" si="76">SUM(D116:D121)</f>
        <v>0</v>
      </c>
      <c r="E122" s="263">
        <f t="shared" si="76"/>
        <v>0</v>
      </c>
      <c r="F122" s="272">
        <f t="shared" si="76"/>
        <v>0</v>
      </c>
      <c r="G122" s="266">
        <f t="shared" si="76"/>
        <v>0</v>
      </c>
      <c r="H122" s="266">
        <f t="shared" si="76"/>
        <v>0</v>
      </c>
      <c r="I122" s="266">
        <f t="shared" si="76"/>
        <v>0</v>
      </c>
      <c r="J122" s="266">
        <f t="shared" si="76"/>
        <v>0</v>
      </c>
      <c r="K122" s="266">
        <f t="shared" si="76"/>
        <v>0</v>
      </c>
      <c r="L122" s="266">
        <f t="shared" si="76"/>
        <v>0</v>
      </c>
      <c r="M122" s="266">
        <f t="shared" si="76"/>
        <v>0</v>
      </c>
      <c r="N122" s="286">
        <f t="shared" si="76"/>
        <v>0</v>
      </c>
      <c r="O122" s="270">
        <f t="shared" si="76"/>
        <v>0</v>
      </c>
      <c r="P122" s="272">
        <f t="shared" si="76"/>
        <v>0</v>
      </c>
      <c r="Q122" s="265">
        <f t="shared" si="76"/>
        <v>0</v>
      </c>
      <c r="R122" s="287">
        <f t="shared" si="76"/>
        <v>0</v>
      </c>
      <c r="S122" s="8" t="s">
        <v>131</v>
      </c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BV122" s="3"/>
      <c r="BW122" s="3"/>
      <c r="CG122" s="13"/>
      <c r="CH122" s="13"/>
      <c r="CI122" s="13"/>
      <c r="CJ122" s="13"/>
      <c r="CK122" s="13"/>
      <c r="CL122" s="13"/>
    </row>
    <row r="123" spans="1:120" ht="31.9" customHeight="1" x14ac:dyDescent="0.2">
      <c r="A123" s="220" t="s">
        <v>140</v>
      </c>
      <c r="B123" s="123"/>
      <c r="C123" s="123"/>
      <c r="D123" s="123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30"/>
      <c r="R123" s="49"/>
      <c r="S123" s="8"/>
      <c r="T123" s="8"/>
      <c r="U123" s="8"/>
      <c r="V123" s="8"/>
      <c r="W123" s="8"/>
      <c r="X123" s="288"/>
      <c r="Y123" s="8"/>
      <c r="Z123" s="8"/>
      <c r="AA123" s="8"/>
      <c r="AB123" s="8"/>
      <c r="AC123" s="8"/>
      <c r="AD123" s="8"/>
      <c r="AE123" s="8"/>
      <c r="AF123" s="8"/>
      <c r="BV123" s="3"/>
      <c r="BW123" s="3"/>
      <c r="CG123" s="13"/>
      <c r="CH123" s="13"/>
      <c r="CI123" s="13"/>
      <c r="CJ123" s="13"/>
      <c r="CK123" s="13"/>
      <c r="CL123" s="13"/>
    </row>
    <row r="124" spans="1:120" ht="16.149999999999999" customHeight="1" x14ac:dyDescent="0.2">
      <c r="A124" s="885" t="s">
        <v>141</v>
      </c>
      <c r="B124" s="886"/>
      <c r="C124" s="887"/>
      <c r="D124" s="894" t="s">
        <v>4</v>
      </c>
      <c r="E124" s="895"/>
      <c r="F124" s="896"/>
      <c r="G124" s="862" t="s">
        <v>56</v>
      </c>
      <c r="H124" s="900"/>
      <c r="I124" s="900"/>
      <c r="J124" s="900"/>
      <c r="K124" s="900"/>
      <c r="L124" s="900"/>
      <c r="M124" s="900"/>
      <c r="N124" s="901"/>
      <c r="O124" s="896" t="s">
        <v>34</v>
      </c>
      <c r="P124" s="955" t="s">
        <v>8</v>
      </c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BX124" s="3"/>
      <c r="BY124" s="3"/>
      <c r="CG124" s="13"/>
      <c r="CH124" s="13"/>
      <c r="CI124" s="13"/>
      <c r="CJ124" s="13"/>
      <c r="CK124" s="13"/>
      <c r="CL124" s="13"/>
      <c r="DO124" s="3"/>
      <c r="DP124" s="3"/>
    </row>
    <row r="125" spans="1:120" ht="16.149999999999999" customHeight="1" x14ac:dyDescent="0.2">
      <c r="A125" s="888"/>
      <c r="B125" s="889"/>
      <c r="C125" s="890"/>
      <c r="D125" s="980"/>
      <c r="E125" s="981"/>
      <c r="F125" s="902"/>
      <c r="G125" s="982" t="s">
        <v>235</v>
      </c>
      <c r="H125" s="983"/>
      <c r="I125" s="982" t="s">
        <v>20</v>
      </c>
      <c r="J125" s="983"/>
      <c r="K125" s="982" t="s">
        <v>21</v>
      </c>
      <c r="L125" s="983"/>
      <c r="M125" s="982" t="s">
        <v>22</v>
      </c>
      <c r="N125" s="984"/>
      <c r="O125" s="902"/>
      <c r="P125" s="95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BX125" s="3"/>
      <c r="BY125" s="3"/>
      <c r="CG125" s="13"/>
      <c r="CH125" s="13"/>
      <c r="CI125" s="13"/>
      <c r="CJ125" s="13"/>
      <c r="CK125" s="13"/>
      <c r="CL125" s="13"/>
      <c r="DO125" s="3"/>
      <c r="DP125" s="3"/>
    </row>
    <row r="126" spans="1:120" ht="16.149999999999999" customHeight="1" x14ac:dyDescent="0.2">
      <c r="A126" s="891"/>
      <c r="B126" s="1084"/>
      <c r="C126" s="1085"/>
      <c r="D126" s="223" t="s">
        <v>23</v>
      </c>
      <c r="E126" s="698" t="s">
        <v>24</v>
      </c>
      <c r="F126" s="175" t="s">
        <v>25</v>
      </c>
      <c r="G126" s="50" t="s">
        <v>24</v>
      </c>
      <c r="H126" s="699" t="s">
        <v>25</v>
      </c>
      <c r="I126" s="50" t="s">
        <v>24</v>
      </c>
      <c r="J126" s="699" t="s">
        <v>25</v>
      </c>
      <c r="K126" s="694" t="s">
        <v>24</v>
      </c>
      <c r="L126" s="699" t="s">
        <v>25</v>
      </c>
      <c r="M126" s="694" t="s">
        <v>24</v>
      </c>
      <c r="N126" s="696" t="s">
        <v>25</v>
      </c>
      <c r="O126" s="1081"/>
      <c r="P126" s="1079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BX126" s="3"/>
      <c r="BY126" s="3"/>
      <c r="CG126" s="13"/>
      <c r="CH126" s="13"/>
      <c r="CI126" s="13"/>
      <c r="CJ126" s="13"/>
      <c r="CK126" s="13"/>
      <c r="CL126" s="13"/>
      <c r="DO126" s="3"/>
      <c r="DP126" s="3"/>
    </row>
    <row r="127" spans="1:120" ht="16.149999999999999" customHeight="1" x14ac:dyDescent="0.2">
      <c r="A127" s="859" t="s">
        <v>142</v>
      </c>
      <c r="B127" s="988" t="s">
        <v>143</v>
      </c>
      <c r="C127" s="989"/>
      <c r="D127" s="290">
        <f>SUM(E127+F127)</f>
        <v>0</v>
      </c>
      <c r="E127" s="291"/>
      <c r="F127" s="292">
        <f>SUM(+L127+N127)</f>
        <v>0</v>
      </c>
      <c r="G127" s="293"/>
      <c r="H127" s="294"/>
      <c r="I127" s="293"/>
      <c r="J127" s="294"/>
      <c r="K127" s="295"/>
      <c r="L127" s="62"/>
      <c r="M127" s="295"/>
      <c r="N127" s="64"/>
      <c r="O127" s="62"/>
      <c r="P127" s="296"/>
      <c r="Q127" s="225" t="str">
        <f>CA127</f>
        <v/>
      </c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8"/>
      <c r="AD127" s="8"/>
      <c r="BX127" s="3"/>
      <c r="BY127" s="3"/>
      <c r="CA127" s="31" t="str">
        <f>IF(CG127=1,"* El número de actividades en usuarios en situacion de discapacidad NO DEBE ser mayor al total. ","")</f>
        <v/>
      </c>
      <c r="CG127" s="32">
        <f>IF(F127&lt;P127,1,0)</f>
        <v>0</v>
      </c>
      <c r="CH127" s="13"/>
      <c r="CI127" s="13"/>
      <c r="CJ127" s="13"/>
      <c r="CK127" s="13"/>
      <c r="CL127" s="13"/>
      <c r="DO127" s="3"/>
      <c r="DP127" s="3"/>
    </row>
    <row r="128" spans="1:120" ht="16.149999999999999" customHeight="1" x14ac:dyDescent="0.2">
      <c r="A128" s="860"/>
      <c r="B128" s="928" t="s">
        <v>80</v>
      </c>
      <c r="C128" s="930"/>
      <c r="D128" s="250">
        <f>SUM(E128+F128)</f>
        <v>0</v>
      </c>
      <c r="E128" s="297"/>
      <c r="F128" s="298">
        <f>SUM(+L128+N128)</f>
        <v>0</v>
      </c>
      <c r="G128" s="75"/>
      <c r="H128" s="299"/>
      <c r="I128" s="75"/>
      <c r="J128" s="299"/>
      <c r="K128" s="300"/>
      <c r="L128" s="23"/>
      <c r="M128" s="300"/>
      <c r="N128" s="73"/>
      <c r="O128" s="23"/>
      <c r="P128" s="25"/>
      <c r="Q128" s="225" t="str">
        <f>CA128</f>
        <v/>
      </c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8"/>
      <c r="AD128" s="8"/>
      <c r="BX128" s="3"/>
      <c r="BY128" s="3"/>
      <c r="CA128" s="31" t="str">
        <f t="shared" ref="CA128:CA155" si="77">IF(CG128=1,"* El número de actividades en usuarios en situacion de discapacidad NO DEBE ser mayor al total. ","")</f>
        <v/>
      </c>
      <c r="CG128" s="32">
        <f>IF(F128&lt;P128,1,0)</f>
        <v>0</v>
      </c>
      <c r="CH128" s="13"/>
      <c r="CI128" s="13"/>
      <c r="CJ128" s="13"/>
      <c r="CK128" s="13"/>
      <c r="CL128" s="13"/>
      <c r="DO128" s="3"/>
      <c r="DP128" s="3"/>
    </row>
    <row r="129" spans="1:120" ht="16.149999999999999" customHeight="1" x14ac:dyDescent="0.2">
      <c r="A129" s="860"/>
      <c r="B129" s="990" t="s">
        <v>124</v>
      </c>
      <c r="C129" s="991"/>
      <c r="D129" s="301">
        <f>SUM(E129+F129)</f>
        <v>0</v>
      </c>
      <c r="E129" s="302"/>
      <c r="F129" s="303">
        <f>SUM(+L129+N129)</f>
        <v>0</v>
      </c>
      <c r="G129" s="304"/>
      <c r="H129" s="305"/>
      <c r="I129" s="304"/>
      <c r="J129" s="305"/>
      <c r="K129" s="306"/>
      <c r="L129" s="581"/>
      <c r="M129" s="306"/>
      <c r="N129" s="308"/>
      <c r="O129" s="581"/>
      <c r="P129" s="309"/>
      <c r="Q129" s="225" t="str">
        <f>CA129</f>
        <v/>
      </c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8"/>
      <c r="AD129" s="8"/>
      <c r="BX129" s="3"/>
      <c r="BY129" s="3"/>
      <c r="CA129" s="31" t="str">
        <f t="shared" si="77"/>
        <v/>
      </c>
      <c r="CG129" s="32">
        <f>IF(F129&lt;P129,1,0)</f>
        <v>0</v>
      </c>
      <c r="CH129" s="13"/>
      <c r="CI129" s="13"/>
      <c r="CJ129" s="13"/>
      <c r="CK129" s="13"/>
      <c r="CL129" s="13"/>
      <c r="DO129" s="3"/>
      <c r="DP129" s="3"/>
    </row>
    <row r="130" spans="1:120" ht="16.149999999999999" customHeight="1" x14ac:dyDescent="0.2">
      <c r="A130" s="860"/>
      <c r="B130" s="859" t="s">
        <v>144</v>
      </c>
      <c r="C130" s="310" t="s">
        <v>4</v>
      </c>
      <c r="D130" s="301">
        <f>SUM(E130+F130)</f>
        <v>0</v>
      </c>
      <c r="E130" s="302"/>
      <c r="F130" s="303">
        <f>SUM(F131:F136)</f>
        <v>0</v>
      </c>
      <c r="G130" s="172"/>
      <c r="H130" s="312"/>
      <c r="I130" s="172"/>
      <c r="J130" s="312"/>
      <c r="K130" s="313"/>
      <c r="L130" s="120">
        <f>SUM(L131:L136)</f>
        <v>0</v>
      </c>
      <c r="M130" s="313"/>
      <c r="N130" s="314">
        <f>SUM(N131:N136)</f>
        <v>0</v>
      </c>
      <c r="O130" s="120">
        <f>SUM(O131:O136)</f>
        <v>0</v>
      </c>
      <c r="P130" s="315">
        <f>SUM(P131:P136)</f>
        <v>0</v>
      </c>
      <c r="Q130" s="225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BX130" s="3"/>
      <c r="BY130" s="3"/>
      <c r="CA130" s="31"/>
      <c r="CG130" s="32"/>
      <c r="CH130" s="13"/>
      <c r="CI130" s="13"/>
      <c r="CJ130" s="13"/>
      <c r="CK130" s="13"/>
      <c r="CL130" s="13"/>
      <c r="DO130" s="3"/>
      <c r="DP130" s="3"/>
    </row>
    <row r="131" spans="1:120" ht="16.149999999999999" customHeight="1" x14ac:dyDescent="0.2">
      <c r="A131" s="860"/>
      <c r="B131" s="860"/>
      <c r="C131" s="316" t="s">
        <v>145</v>
      </c>
      <c r="D131" s="336">
        <f>SUM(E131+F131)</f>
        <v>0</v>
      </c>
      <c r="E131" s="291"/>
      <c r="F131" s="292">
        <f>SUM(J131+L131+N131)</f>
        <v>0</v>
      </c>
      <c r="G131" s="75"/>
      <c r="H131" s="299"/>
      <c r="I131" s="75"/>
      <c r="J131" s="299"/>
      <c r="K131" s="300"/>
      <c r="L131" s="23"/>
      <c r="M131" s="300"/>
      <c r="N131" s="73"/>
      <c r="O131" s="23"/>
      <c r="P131" s="25"/>
      <c r="Q131" s="225" t="str">
        <f t="shared" ref="Q131:Q155" si="78">CA131</f>
        <v/>
      </c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8"/>
      <c r="AD131" s="8"/>
      <c r="BX131" s="3"/>
      <c r="BY131" s="3"/>
      <c r="CA131" s="31" t="str">
        <f t="shared" si="77"/>
        <v/>
      </c>
      <c r="CG131" s="32">
        <f t="shared" ref="CG131:CG136" si="79">IF(F131&lt;P131,1,0)</f>
        <v>0</v>
      </c>
      <c r="CH131" s="13"/>
      <c r="CI131" s="13"/>
      <c r="CJ131" s="13"/>
      <c r="CK131" s="13"/>
      <c r="CL131" s="13"/>
      <c r="DO131" s="3"/>
      <c r="DP131" s="3"/>
    </row>
    <row r="132" spans="1:120" ht="16.149999999999999" customHeight="1" x14ac:dyDescent="0.2">
      <c r="A132" s="860"/>
      <c r="B132" s="860"/>
      <c r="C132" s="318" t="s">
        <v>146</v>
      </c>
      <c r="D132" s="336">
        <f t="shared" ref="D132:D140" si="80">SUM(E132+F132)</f>
        <v>0</v>
      </c>
      <c r="E132" s="297"/>
      <c r="F132" s="298">
        <f>SUM(J132+L132+N132)</f>
        <v>0</v>
      </c>
      <c r="G132" s="98"/>
      <c r="H132" s="149"/>
      <c r="I132" s="98"/>
      <c r="J132" s="149"/>
      <c r="K132" s="300"/>
      <c r="L132" s="23"/>
      <c r="M132" s="300"/>
      <c r="N132" s="73"/>
      <c r="O132" s="23"/>
      <c r="P132" s="25"/>
      <c r="Q132" s="225" t="str">
        <f t="shared" si="78"/>
        <v/>
      </c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8"/>
      <c r="AD132" s="8"/>
      <c r="BX132" s="3"/>
      <c r="BY132" s="3"/>
      <c r="CA132" s="31" t="str">
        <f t="shared" si="77"/>
        <v/>
      </c>
      <c r="CG132" s="32">
        <f t="shared" si="79"/>
        <v>0</v>
      </c>
      <c r="CH132" s="13"/>
      <c r="CI132" s="13"/>
      <c r="CJ132" s="13"/>
      <c r="CK132" s="13"/>
      <c r="CL132" s="13"/>
      <c r="DO132" s="3"/>
      <c r="DP132" s="3"/>
    </row>
    <row r="133" spans="1:120" ht="16.149999999999999" customHeight="1" x14ac:dyDescent="0.2">
      <c r="A133" s="860"/>
      <c r="B133" s="860"/>
      <c r="C133" s="320" t="s">
        <v>147</v>
      </c>
      <c r="D133" s="336">
        <f t="shared" si="80"/>
        <v>0</v>
      </c>
      <c r="E133" s="297"/>
      <c r="F133" s="298">
        <f>+L133+N133</f>
        <v>0</v>
      </c>
      <c r="G133" s="75"/>
      <c r="H133" s="299"/>
      <c r="I133" s="75"/>
      <c r="J133" s="299"/>
      <c r="K133" s="300"/>
      <c r="L133" s="23"/>
      <c r="M133" s="300"/>
      <c r="N133" s="73"/>
      <c r="O133" s="23"/>
      <c r="P133" s="25"/>
      <c r="Q133" s="225" t="str">
        <f t="shared" si="78"/>
        <v/>
      </c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8"/>
      <c r="AD133" s="8"/>
      <c r="BX133" s="3"/>
      <c r="BY133" s="3"/>
      <c r="CA133" s="31" t="str">
        <f t="shared" si="77"/>
        <v/>
      </c>
      <c r="CG133" s="32">
        <f t="shared" si="79"/>
        <v>0</v>
      </c>
      <c r="CH133" s="13"/>
      <c r="CI133" s="13"/>
      <c r="CJ133" s="13"/>
      <c r="CK133" s="13"/>
      <c r="CL133" s="13"/>
      <c r="DO133" s="3"/>
      <c r="DP133" s="3"/>
    </row>
    <row r="134" spans="1:120" ht="16.149999999999999" customHeight="1" x14ac:dyDescent="0.2">
      <c r="A134" s="860"/>
      <c r="B134" s="860"/>
      <c r="C134" s="316" t="s">
        <v>148</v>
      </c>
      <c r="D134" s="336">
        <f t="shared" si="80"/>
        <v>0</v>
      </c>
      <c r="E134" s="297"/>
      <c r="F134" s="298">
        <f>SUM(J134+L134+N134)</f>
        <v>0</v>
      </c>
      <c r="G134" s="75"/>
      <c r="H134" s="299"/>
      <c r="I134" s="75"/>
      <c r="J134" s="299"/>
      <c r="K134" s="300"/>
      <c r="L134" s="23"/>
      <c r="M134" s="300"/>
      <c r="N134" s="73"/>
      <c r="O134" s="23"/>
      <c r="P134" s="25"/>
      <c r="Q134" s="225" t="str">
        <f t="shared" si="78"/>
        <v/>
      </c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8"/>
      <c r="AD134" s="8"/>
      <c r="BX134" s="3"/>
      <c r="BY134" s="3"/>
      <c r="CA134" s="31" t="str">
        <f t="shared" si="77"/>
        <v/>
      </c>
      <c r="CG134" s="32">
        <f t="shared" si="79"/>
        <v>0</v>
      </c>
      <c r="CH134" s="13"/>
      <c r="CI134" s="13"/>
      <c r="CJ134" s="13"/>
      <c r="CK134" s="13"/>
      <c r="CL134" s="13"/>
      <c r="DO134" s="3"/>
      <c r="DP134" s="3"/>
    </row>
    <row r="135" spans="1:120" ht="16.149999999999999" customHeight="1" x14ac:dyDescent="0.2">
      <c r="A135" s="860"/>
      <c r="B135" s="860"/>
      <c r="C135" s="318" t="s">
        <v>149</v>
      </c>
      <c r="D135" s="336">
        <f t="shared" si="80"/>
        <v>0</v>
      </c>
      <c r="E135" s="297"/>
      <c r="F135" s="298">
        <f>SUM(J135+L135+N135)</f>
        <v>0</v>
      </c>
      <c r="G135" s="98"/>
      <c r="H135" s="149"/>
      <c r="I135" s="98"/>
      <c r="J135" s="149"/>
      <c r="K135" s="300"/>
      <c r="L135" s="23"/>
      <c r="M135" s="300"/>
      <c r="N135" s="73"/>
      <c r="O135" s="321"/>
      <c r="P135" s="25"/>
      <c r="Q135" s="225" t="str">
        <f t="shared" si="78"/>
        <v/>
      </c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8"/>
      <c r="AD135" s="8"/>
      <c r="BX135" s="3"/>
      <c r="BY135" s="3"/>
      <c r="CA135" s="31" t="str">
        <f t="shared" si="77"/>
        <v/>
      </c>
      <c r="CG135" s="32">
        <f t="shared" si="79"/>
        <v>0</v>
      </c>
      <c r="CH135" s="13"/>
      <c r="CI135" s="13"/>
      <c r="CJ135" s="13"/>
      <c r="CK135" s="13"/>
      <c r="CL135" s="13"/>
      <c r="DO135" s="3"/>
      <c r="DP135" s="3"/>
    </row>
    <row r="136" spans="1:120" ht="16.149999999999999" customHeight="1" x14ac:dyDescent="0.2">
      <c r="A136" s="861"/>
      <c r="B136" s="861"/>
      <c r="C136" s="316" t="s">
        <v>150</v>
      </c>
      <c r="D136" s="301">
        <f t="shared" si="80"/>
        <v>0</v>
      </c>
      <c r="E136" s="323"/>
      <c r="F136" s="324">
        <f>SUM(J136+L136+N136)</f>
        <v>0</v>
      </c>
      <c r="G136" s="75"/>
      <c r="H136" s="325"/>
      <c r="I136" s="75"/>
      <c r="J136" s="325"/>
      <c r="K136" s="306"/>
      <c r="L136" s="114"/>
      <c r="M136" s="306"/>
      <c r="N136" s="117"/>
      <c r="O136" s="114"/>
      <c r="P136" s="326"/>
      <c r="Q136" s="225" t="str">
        <f t="shared" si="78"/>
        <v/>
      </c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8"/>
      <c r="AD136" s="8"/>
      <c r="BX136" s="3"/>
      <c r="BY136" s="3"/>
      <c r="CA136" s="31" t="str">
        <f t="shared" si="77"/>
        <v/>
      </c>
      <c r="CG136" s="32">
        <f t="shared" si="79"/>
        <v>0</v>
      </c>
      <c r="CH136" s="13"/>
      <c r="CI136" s="13"/>
      <c r="CJ136" s="13"/>
      <c r="CK136" s="13"/>
      <c r="CL136" s="13"/>
      <c r="DO136" s="3"/>
      <c r="DP136" s="3"/>
    </row>
    <row r="137" spans="1:120" ht="16.149999999999999" customHeight="1" x14ac:dyDescent="0.2">
      <c r="A137" s="859" t="s">
        <v>151</v>
      </c>
      <c r="B137" s="859" t="s">
        <v>152</v>
      </c>
      <c r="C137" s="327" t="s">
        <v>80</v>
      </c>
      <c r="D137" s="336">
        <f>SUM(E137+F137)</f>
        <v>0</v>
      </c>
      <c r="E137" s="290">
        <f>+K137+M137</f>
        <v>0</v>
      </c>
      <c r="F137" s="291"/>
      <c r="G137" s="293"/>
      <c r="H137" s="294"/>
      <c r="I137" s="293"/>
      <c r="J137" s="294"/>
      <c r="K137" s="24"/>
      <c r="L137" s="329"/>
      <c r="M137" s="24"/>
      <c r="N137" s="330"/>
      <c r="O137" s="62"/>
      <c r="P137" s="62"/>
      <c r="Q137" s="225" t="str">
        <f>CA137</f>
        <v/>
      </c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8"/>
      <c r="AD137" s="8"/>
      <c r="BX137" s="3"/>
      <c r="BY137" s="3"/>
      <c r="CA137" s="31" t="str">
        <f t="shared" si="77"/>
        <v/>
      </c>
      <c r="CG137" s="32">
        <f>IF(E137&lt;P137,1,0)</f>
        <v>0</v>
      </c>
      <c r="CH137" s="13"/>
      <c r="CI137" s="13"/>
      <c r="CJ137" s="13"/>
      <c r="CK137" s="13"/>
      <c r="CL137" s="13"/>
      <c r="DO137" s="3"/>
      <c r="DP137" s="3"/>
    </row>
    <row r="138" spans="1:120" ht="16.149999999999999" customHeight="1" x14ac:dyDescent="0.2">
      <c r="A138" s="860"/>
      <c r="B138" s="860"/>
      <c r="C138" s="318" t="s">
        <v>153</v>
      </c>
      <c r="D138" s="336">
        <f t="shared" si="80"/>
        <v>0</v>
      </c>
      <c r="E138" s="250">
        <f>+K138+M138</f>
        <v>0</v>
      </c>
      <c r="F138" s="297"/>
      <c r="G138" s="98"/>
      <c r="H138" s="149"/>
      <c r="I138" s="98"/>
      <c r="J138" s="149"/>
      <c r="K138" s="22"/>
      <c r="L138" s="332"/>
      <c r="M138" s="22"/>
      <c r="N138" s="333"/>
      <c r="O138" s="34"/>
      <c r="P138" s="23"/>
      <c r="Q138" s="225" t="str">
        <f t="shared" si="78"/>
        <v/>
      </c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BX138" s="3"/>
      <c r="BY138" s="3"/>
      <c r="CA138" s="31" t="str">
        <f t="shared" si="77"/>
        <v/>
      </c>
      <c r="CG138" s="32">
        <f>IF(E138&lt;P138,1,0)</f>
        <v>0</v>
      </c>
      <c r="CH138" s="13"/>
      <c r="CI138" s="13"/>
      <c r="CJ138" s="13"/>
      <c r="CK138" s="13"/>
      <c r="CL138" s="13"/>
      <c r="DO138" s="3"/>
      <c r="DP138" s="3"/>
    </row>
    <row r="139" spans="1:120" ht="16.149999999999999" customHeight="1" x14ac:dyDescent="0.2">
      <c r="A139" s="860"/>
      <c r="B139" s="860"/>
      <c r="C139" s="334" t="s">
        <v>154</v>
      </c>
      <c r="D139" s="336">
        <f t="shared" si="80"/>
        <v>0</v>
      </c>
      <c r="E139" s="336">
        <f>SUM(K139+M139)</f>
        <v>0</v>
      </c>
      <c r="F139" s="337"/>
      <c r="G139" s="98"/>
      <c r="H139" s="149"/>
      <c r="I139" s="98"/>
      <c r="J139" s="149"/>
      <c r="K139" s="22"/>
      <c r="L139" s="332"/>
      <c r="M139" s="22"/>
      <c r="N139" s="333"/>
      <c r="O139" s="34"/>
      <c r="P139" s="23"/>
      <c r="Q139" s="225" t="str">
        <f t="shared" si="78"/>
        <v/>
      </c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8"/>
      <c r="AD139" s="8"/>
      <c r="BX139" s="3"/>
      <c r="BY139" s="3"/>
      <c r="CA139" s="31" t="str">
        <f t="shared" si="77"/>
        <v/>
      </c>
      <c r="CG139" s="32">
        <f>IF(E139&lt;P139,1,0)</f>
        <v>0</v>
      </c>
      <c r="CH139" s="13"/>
      <c r="CI139" s="13"/>
      <c r="CJ139" s="13"/>
      <c r="CK139" s="13"/>
      <c r="CL139" s="13"/>
      <c r="DO139" s="3"/>
      <c r="DP139" s="3"/>
    </row>
    <row r="140" spans="1:120" ht="16.149999999999999" customHeight="1" x14ac:dyDescent="0.2">
      <c r="A140" s="861"/>
      <c r="B140" s="860"/>
      <c r="C140" s="334" t="s">
        <v>155</v>
      </c>
      <c r="D140" s="301">
        <f t="shared" si="80"/>
        <v>0</v>
      </c>
      <c r="E140" s="301">
        <f>SUM(K140+M140)</f>
        <v>0</v>
      </c>
      <c r="F140" s="339"/>
      <c r="G140" s="304"/>
      <c r="H140" s="305"/>
      <c r="I140" s="304"/>
      <c r="J140" s="305"/>
      <c r="K140" s="115"/>
      <c r="L140" s="340"/>
      <c r="M140" s="115"/>
      <c r="N140" s="341"/>
      <c r="O140" s="43"/>
      <c r="P140" s="581"/>
      <c r="Q140" s="225" t="str">
        <f t="shared" si="78"/>
        <v/>
      </c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8"/>
      <c r="AD140" s="8"/>
      <c r="BX140" s="3"/>
      <c r="BY140" s="3"/>
      <c r="CA140" s="31" t="str">
        <f t="shared" si="77"/>
        <v/>
      </c>
      <c r="CG140" s="32">
        <f>IF(E140&lt;P140,1,0)</f>
        <v>0</v>
      </c>
      <c r="CH140" s="13"/>
      <c r="CI140" s="13"/>
      <c r="CJ140" s="13"/>
      <c r="CK140" s="13"/>
      <c r="CL140" s="13"/>
      <c r="DO140" s="3"/>
      <c r="DP140" s="3"/>
    </row>
    <row r="141" spans="1:120" ht="39" customHeight="1" x14ac:dyDescent="0.2">
      <c r="A141" s="686" t="s">
        <v>156</v>
      </c>
      <c r="B141" s="686" t="s">
        <v>157</v>
      </c>
      <c r="C141" s="687" t="s">
        <v>158</v>
      </c>
      <c r="D141" s="344">
        <f>SUM(E141:F141)</f>
        <v>0</v>
      </c>
      <c r="E141" s="344">
        <f>+I141+K141+M141</f>
        <v>0</v>
      </c>
      <c r="F141" s="345">
        <f>+J141+L141+N141</f>
        <v>0</v>
      </c>
      <c r="G141" s="115"/>
      <c r="H141" s="581"/>
      <c r="I141" s="115"/>
      <c r="J141" s="581"/>
      <c r="K141" s="115"/>
      <c r="L141" s="580"/>
      <c r="M141" s="115"/>
      <c r="N141" s="347"/>
      <c r="O141" s="581"/>
      <c r="P141" s="581"/>
      <c r="Q141" s="225" t="str">
        <f t="shared" si="78"/>
        <v/>
      </c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8"/>
      <c r="AD141" s="8"/>
      <c r="BX141" s="3"/>
      <c r="BY141" s="3"/>
      <c r="CA141" s="31" t="str">
        <f t="shared" si="77"/>
        <v/>
      </c>
      <c r="CG141" s="32">
        <f t="shared" ref="CG141:CG155" si="81">IF(D141&lt;P141,1,0)</f>
        <v>0</v>
      </c>
      <c r="CH141" s="13"/>
      <c r="CI141" s="13"/>
      <c r="CJ141" s="13"/>
      <c r="CK141" s="13"/>
      <c r="CL141" s="13"/>
      <c r="DO141" s="3"/>
      <c r="DP141" s="3"/>
    </row>
    <row r="142" spans="1:120" ht="16.149999999999999" customHeight="1" x14ac:dyDescent="0.2">
      <c r="A142" s="977" t="s">
        <v>159</v>
      </c>
      <c r="B142" s="859" t="s">
        <v>160</v>
      </c>
      <c r="C142" s="348" t="s">
        <v>161</v>
      </c>
      <c r="D142" s="336">
        <f t="shared" ref="D142:D153" si="82">SUM(E142+F142)</f>
        <v>0</v>
      </c>
      <c r="E142" s="336">
        <f t="shared" ref="E142:F145" si="83">SUM(I142+K142+M142)</f>
        <v>0</v>
      </c>
      <c r="F142" s="349">
        <f t="shared" si="83"/>
        <v>0</v>
      </c>
      <c r="G142" s="300"/>
      <c r="H142" s="688"/>
      <c r="I142" s="22"/>
      <c r="J142" s="23"/>
      <c r="K142" s="22"/>
      <c r="L142" s="23"/>
      <c r="M142" s="22"/>
      <c r="N142" s="27"/>
      <c r="O142" s="23"/>
      <c r="P142" s="25"/>
      <c r="Q142" s="225" t="str">
        <f t="shared" si="78"/>
        <v/>
      </c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8"/>
      <c r="AD142" s="8"/>
      <c r="BX142" s="3"/>
      <c r="BY142" s="3"/>
      <c r="CA142" s="31" t="str">
        <f t="shared" si="77"/>
        <v/>
      </c>
      <c r="CG142" s="32">
        <f t="shared" si="81"/>
        <v>0</v>
      </c>
      <c r="CH142" s="13"/>
      <c r="CI142" s="13"/>
      <c r="CJ142" s="13"/>
      <c r="CK142" s="13"/>
      <c r="CL142" s="13"/>
      <c r="DO142" s="3"/>
      <c r="DP142" s="3"/>
    </row>
    <row r="143" spans="1:120" ht="16.149999999999999" customHeight="1" x14ac:dyDescent="0.2">
      <c r="A143" s="978"/>
      <c r="B143" s="860"/>
      <c r="C143" s="350" t="s">
        <v>162</v>
      </c>
      <c r="D143" s="301">
        <f t="shared" si="82"/>
        <v>0</v>
      </c>
      <c r="E143" s="301">
        <f t="shared" si="83"/>
        <v>0</v>
      </c>
      <c r="F143" s="303">
        <f t="shared" si="83"/>
        <v>0</v>
      </c>
      <c r="G143" s="689"/>
      <c r="H143" s="690"/>
      <c r="I143" s="42"/>
      <c r="J143" s="581"/>
      <c r="K143" s="115"/>
      <c r="L143" s="309"/>
      <c r="M143" s="115"/>
      <c r="N143" s="347"/>
      <c r="O143" s="581"/>
      <c r="P143" s="309"/>
      <c r="Q143" s="225" t="str">
        <f t="shared" si="78"/>
        <v/>
      </c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8"/>
      <c r="AD143" s="8"/>
      <c r="BX143" s="3"/>
      <c r="BY143" s="3"/>
      <c r="CA143" s="31" t="str">
        <f t="shared" si="77"/>
        <v/>
      </c>
      <c r="CG143" s="32">
        <f t="shared" si="81"/>
        <v>0</v>
      </c>
      <c r="CH143" s="13"/>
      <c r="CI143" s="13"/>
      <c r="CJ143" s="13"/>
      <c r="CK143" s="13"/>
      <c r="CL143" s="13"/>
      <c r="DO143" s="3"/>
      <c r="DP143" s="3"/>
    </row>
    <row r="144" spans="1:120" ht="16.149999999999999" customHeight="1" x14ac:dyDescent="0.2">
      <c r="A144" s="978"/>
      <c r="B144" s="859" t="s">
        <v>80</v>
      </c>
      <c r="C144" s="348" t="s">
        <v>161</v>
      </c>
      <c r="D144" s="336">
        <f t="shared" si="82"/>
        <v>0</v>
      </c>
      <c r="E144" s="336">
        <f t="shared" si="83"/>
        <v>0</v>
      </c>
      <c r="F144" s="349">
        <f t="shared" si="83"/>
        <v>0</v>
      </c>
      <c r="G144" s="295"/>
      <c r="H144" s="691"/>
      <c r="I144" s="24"/>
      <c r="J144" s="62"/>
      <c r="K144" s="24"/>
      <c r="L144" s="296"/>
      <c r="M144" s="24"/>
      <c r="N144" s="351"/>
      <c r="O144" s="62"/>
      <c r="P144" s="296"/>
      <c r="Q144" s="225" t="str">
        <f t="shared" si="78"/>
        <v/>
      </c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8"/>
      <c r="AD144" s="8"/>
      <c r="BX144" s="3"/>
      <c r="BY144" s="3"/>
      <c r="CA144" s="31" t="str">
        <f t="shared" si="77"/>
        <v/>
      </c>
      <c r="CG144" s="32">
        <f t="shared" si="81"/>
        <v>0</v>
      </c>
      <c r="CH144" s="13"/>
      <c r="CI144" s="13"/>
      <c r="CJ144" s="13"/>
      <c r="CK144" s="13"/>
      <c r="CL144" s="13"/>
      <c r="DO144" s="3"/>
      <c r="DP144" s="3"/>
    </row>
    <row r="145" spans="1:121" ht="16.149999999999999" customHeight="1" x14ac:dyDescent="0.2">
      <c r="A145" s="979"/>
      <c r="B145" s="861"/>
      <c r="C145" s="352" t="s">
        <v>163</v>
      </c>
      <c r="D145" s="353">
        <f t="shared" si="82"/>
        <v>0</v>
      </c>
      <c r="E145" s="353">
        <f t="shared" si="83"/>
        <v>0</v>
      </c>
      <c r="F145" s="324">
        <f t="shared" si="83"/>
        <v>0</v>
      </c>
      <c r="G145" s="689"/>
      <c r="H145" s="690"/>
      <c r="I145" s="42"/>
      <c r="J145" s="581"/>
      <c r="K145" s="115"/>
      <c r="L145" s="309"/>
      <c r="M145" s="115"/>
      <c r="N145" s="347"/>
      <c r="O145" s="581"/>
      <c r="P145" s="309"/>
      <c r="Q145" s="225" t="str">
        <f t="shared" si="78"/>
        <v/>
      </c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8"/>
      <c r="AD145" s="8"/>
      <c r="BX145" s="3"/>
      <c r="BY145" s="3"/>
      <c r="CA145" s="31" t="str">
        <f t="shared" si="77"/>
        <v/>
      </c>
      <c r="CG145" s="32">
        <f t="shared" si="81"/>
        <v>0</v>
      </c>
      <c r="CH145" s="13"/>
      <c r="CI145" s="13"/>
      <c r="CJ145" s="13"/>
      <c r="CK145" s="13"/>
      <c r="CL145" s="13"/>
      <c r="DO145" s="3"/>
      <c r="DP145" s="3"/>
    </row>
    <row r="146" spans="1:121" ht="16.149999999999999" customHeight="1" x14ac:dyDescent="0.2">
      <c r="A146" s="985" t="s">
        <v>164</v>
      </c>
      <c r="B146" s="982" t="s">
        <v>144</v>
      </c>
      <c r="C146" s="983"/>
      <c r="D146" s="354">
        <f>SUM(E146+F146)</f>
        <v>0</v>
      </c>
      <c r="E146" s="354">
        <f>SUM(K146+M146)</f>
        <v>0</v>
      </c>
      <c r="F146" s="287">
        <f>SUM(+L146+N146)</f>
        <v>0</v>
      </c>
      <c r="G146" s="172"/>
      <c r="H146" s="173"/>
      <c r="I146" s="172"/>
      <c r="J146" s="173"/>
      <c r="K146" s="355"/>
      <c r="L146" s="356"/>
      <c r="M146" s="357"/>
      <c r="N146" s="358"/>
      <c r="O146" s="359"/>
      <c r="P146" s="356"/>
      <c r="Q146" s="225" t="str">
        <f t="shared" si="78"/>
        <v/>
      </c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8"/>
      <c r="AD146" s="8"/>
      <c r="BX146" s="3"/>
      <c r="BY146" s="3"/>
      <c r="CA146" s="31" t="str">
        <f t="shared" si="77"/>
        <v/>
      </c>
      <c r="CG146" s="32">
        <f t="shared" si="81"/>
        <v>0</v>
      </c>
      <c r="CH146" s="13"/>
      <c r="CI146" s="13"/>
      <c r="CJ146" s="13"/>
      <c r="CK146" s="13"/>
      <c r="CL146" s="13"/>
      <c r="DO146" s="3"/>
      <c r="DP146" s="3"/>
    </row>
    <row r="147" spans="1:121" ht="16.149999999999999" customHeight="1" x14ac:dyDescent="0.2">
      <c r="A147" s="986"/>
      <c r="B147" s="860" t="s">
        <v>160</v>
      </c>
      <c r="C147" s="316" t="s">
        <v>161</v>
      </c>
      <c r="D147" s="290">
        <f t="shared" si="82"/>
        <v>0</v>
      </c>
      <c r="E147" s="290">
        <f>SUM(K147+M147)</f>
        <v>0</v>
      </c>
      <c r="F147" s="292">
        <f>SUM(+L147+N147)</f>
        <v>0</v>
      </c>
      <c r="G147" s="360"/>
      <c r="H147" s="361"/>
      <c r="I147" s="360"/>
      <c r="J147" s="361"/>
      <c r="K147" s="22"/>
      <c r="L147" s="25"/>
      <c r="M147" s="26"/>
      <c r="N147" s="362"/>
      <c r="O147" s="23"/>
      <c r="P147" s="25"/>
      <c r="Q147" s="225" t="str">
        <f t="shared" si="78"/>
        <v/>
      </c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8"/>
      <c r="AD147" s="8"/>
      <c r="BX147" s="3"/>
      <c r="BY147" s="3"/>
      <c r="CA147" s="31" t="str">
        <f t="shared" si="77"/>
        <v/>
      </c>
      <c r="CG147" s="32">
        <f t="shared" si="81"/>
        <v>0</v>
      </c>
      <c r="CH147" s="13"/>
      <c r="CI147" s="13"/>
      <c r="CJ147" s="13"/>
      <c r="CK147" s="13"/>
      <c r="CL147" s="13"/>
      <c r="DO147" s="3"/>
      <c r="DP147" s="3"/>
    </row>
    <row r="148" spans="1:121" ht="16.149999999999999" customHeight="1" x14ac:dyDescent="0.2">
      <c r="A148" s="986"/>
      <c r="B148" s="860"/>
      <c r="C148" s="350" t="s">
        <v>162</v>
      </c>
      <c r="D148" s="301">
        <f t="shared" si="82"/>
        <v>0</v>
      </c>
      <c r="E148" s="301">
        <f>SUM(K148+M148)</f>
        <v>0</v>
      </c>
      <c r="F148" s="303">
        <f>SUM(+L148+N148)</f>
        <v>0</v>
      </c>
      <c r="G148" s="70"/>
      <c r="H148" s="78"/>
      <c r="I148" s="70"/>
      <c r="J148" s="78"/>
      <c r="K148" s="113"/>
      <c r="L148" s="326"/>
      <c r="M148" s="363"/>
      <c r="N148" s="364"/>
      <c r="O148" s="114"/>
      <c r="P148" s="326"/>
      <c r="Q148" s="225" t="str">
        <f t="shared" si="78"/>
        <v/>
      </c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8"/>
      <c r="AD148" s="8"/>
      <c r="BX148" s="3"/>
      <c r="BY148" s="3"/>
      <c r="CA148" s="31" t="str">
        <f t="shared" si="77"/>
        <v/>
      </c>
      <c r="CG148" s="32">
        <f t="shared" si="81"/>
        <v>0</v>
      </c>
      <c r="CH148" s="13"/>
      <c r="CI148" s="13"/>
      <c r="CJ148" s="13"/>
      <c r="CK148" s="13"/>
      <c r="CL148" s="13"/>
      <c r="DO148" s="3"/>
      <c r="DP148" s="3"/>
    </row>
    <row r="149" spans="1:121" ht="16.149999999999999" customHeight="1" x14ac:dyDescent="0.2">
      <c r="A149" s="986"/>
      <c r="B149" s="859" t="s">
        <v>80</v>
      </c>
      <c r="C149" s="348" t="s">
        <v>161</v>
      </c>
      <c r="D149" s="290">
        <f t="shared" si="82"/>
        <v>0</v>
      </c>
      <c r="E149" s="290">
        <f>SUM(K149+M149)</f>
        <v>0</v>
      </c>
      <c r="F149" s="292">
        <f>SUM(+L149+N149)</f>
        <v>0</v>
      </c>
      <c r="G149" s="293"/>
      <c r="H149" s="365"/>
      <c r="I149" s="293"/>
      <c r="J149" s="365"/>
      <c r="K149" s="24"/>
      <c r="L149" s="296"/>
      <c r="M149" s="366"/>
      <c r="N149" s="367"/>
      <c r="O149" s="62"/>
      <c r="P149" s="296"/>
      <c r="Q149" s="225" t="str">
        <f t="shared" si="78"/>
        <v/>
      </c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8"/>
      <c r="AD149" s="8"/>
      <c r="BX149" s="3"/>
      <c r="BY149" s="3"/>
      <c r="CA149" s="31" t="str">
        <f t="shared" si="77"/>
        <v/>
      </c>
      <c r="CG149" s="32">
        <f t="shared" si="81"/>
        <v>0</v>
      </c>
      <c r="CH149" s="13"/>
      <c r="CI149" s="13"/>
      <c r="CJ149" s="13"/>
      <c r="CK149" s="13"/>
      <c r="CL149" s="13"/>
      <c r="DO149" s="3"/>
      <c r="DP149" s="3"/>
    </row>
    <row r="150" spans="1:121" ht="16.149999999999999" customHeight="1" x14ac:dyDescent="0.2">
      <c r="A150" s="987"/>
      <c r="B150" s="861"/>
      <c r="C150" s="352" t="s">
        <v>163</v>
      </c>
      <c r="D150" s="301">
        <f t="shared" si="82"/>
        <v>0</v>
      </c>
      <c r="E150" s="301">
        <f>SUM(K150+M150)</f>
        <v>0</v>
      </c>
      <c r="F150" s="303">
        <f>SUM(+L150+N150)</f>
        <v>0</v>
      </c>
      <c r="G150" s="304"/>
      <c r="H150" s="582"/>
      <c r="I150" s="304"/>
      <c r="J150" s="582"/>
      <c r="K150" s="115"/>
      <c r="L150" s="309"/>
      <c r="M150" s="369"/>
      <c r="N150" s="370"/>
      <c r="O150" s="581"/>
      <c r="P150" s="309"/>
      <c r="Q150" s="225" t="str">
        <f t="shared" si="78"/>
        <v/>
      </c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8"/>
      <c r="AD150" s="8"/>
      <c r="BX150" s="3"/>
      <c r="BY150" s="3"/>
      <c r="CA150" s="31" t="str">
        <f t="shared" si="77"/>
        <v/>
      </c>
      <c r="CG150" s="32">
        <f t="shared" si="81"/>
        <v>0</v>
      </c>
      <c r="CH150" s="13"/>
      <c r="CI150" s="13"/>
      <c r="CJ150" s="13"/>
      <c r="CK150" s="13"/>
      <c r="CL150" s="13"/>
      <c r="DO150" s="3"/>
      <c r="DP150" s="3"/>
    </row>
    <row r="151" spans="1:121" ht="18" customHeight="1" x14ac:dyDescent="0.2">
      <c r="A151" s="977" t="s">
        <v>165</v>
      </c>
      <c r="B151" s="859" t="s">
        <v>166</v>
      </c>
      <c r="C151" s="371" t="s">
        <v>167</v>
      </c>
      <c r="D151" s="290">
        <f t="shared" si="82"/>
        <v>0</v>
      </c>
      <c r="E151" s="290">
        <f t="shared" ref="E151:F153" si="84">SUM(I151+K151+M151)</f>
        <v>0</v>
      </c>
      <c r="F151" s="292">
        <f t="shared" si="84"/>
        <v>0</v>
      </c>
      <c r="G151" s="300"/>
      <c r="H151" s="688"/>
      <c r="I151" s="22"/>
      <c r="J151" s="23"/>
      <c r="K151" s="22"/>
      <c r="L151" s="25"/>
      <c r="M151" s="22"/>
      <c r="N151" s="362"/>
      <c r="O151" s="23"/>
      <c r="P151" s="25"/>
      <c r="Q151" s="225" t="str">
        <f t="shared" si="78"/>
        <v/>
      </c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8"/>
      <c r="AD151" s="8"/>
      <c r="BX151" s="3"/>
      <c r="BY151" s="3"/>
      <c r="CA151" s="31" t="str">
        <f t="shared" si="77"/>
        <v/>
      </c>
      <c r="CG151" s="32">
        <f t="shared" si="81"/>
        <v>0</v>
      </c>
      <c r="CH151" s="13"/>
      <c r="CI151" s="13"/>
      <c r="CJ151" s="13"/>
      <c r="CK151" s="13"/>
      <c r="CL151" s="13"/>
      <c r="DO151" s="3"/>
      <c r="DP151" s="3"/>
    </row>
    <row r="152" spans="1:121" ht="32.25" customHeight="1" x14ac:dyDescent="0.2">
      <c r="A152" s="978"/>
      <c r="B152" s="860"/>
      <c r="C152" s="372" t="s">
        <v>168</v>
      </c>
      <c r="D152" s="250">
        <f t="shared" si="82"/>
        <v>0</v>
      </c>
      <c r="E152" s="250">
        <f t="shared" si="84"/>
        <v>0</v>
      </c>
      <c r="F152" s="298">
        <f t="shared" si="84"/>
        <v>0</v>
      </c>
      <c r="G152" s="692"/>
      <c r="H152" s="693"/>
      <c r="I152" s="113"/>
      <c r="J152" s="114"/>
      <c r="K152" s="113"/>
      <c r="L152" s="326"/>
      <c r="M152" s="113"/>
      <c r="N152" s="373"/>
      <c r="O152" s="114"/>
      <c r="P152" s="326"/>
      <c r="Q152" s="225" t="str">
        <f t="shared" si="78"/>
        <v/>
      </c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8"/>
      <c r="AD152" s="8"/>
      <c r="BX152" s="3"/>
      <c r="BY152" s="3"/>
      <c r="CA152" s="31" t="str">
        <f t="shared" si="77"/>
        <v/>
      </c>
      <c r="CG152" s="32">
        <f t="shared" si="81"/>
        <v>0</v>
      </c>
      <c r="CH152" s="13"/>
      <c r="CI152" s="13"/>
      <c r="CJ152" s="13"/>
      <c r="CK152" s="13"/>
      <c r="CL152" s="13"/>
      <c r="DO152" s="3"/>
      <c r="DP152" s="3"/>
    </row>
    <row r="153" spans="1:121" ht="29.25" customHeight="1" x14ac:dyDescent="0.2">
      <c r="A153" s="979"/>
      <c r="B153" s="861"/>
      <c r="C153" s="374" t="s">
        <v>169</v>
      </c>
      <c r="D153" s="301">
        <f t="shared" si="82"/>
        <v>0</v>
      </c>
      <c r="E153" s="301">
        <f t="shared" si="84"/>
        <v>0</v>
      </c>
      <c r="F153" s="303">
        <f t="shared" si="84"/>
        <v>0</v>
      </c>
      <c r="G153" s="689"/>
      <c r="H153" s="393"/>
      <c r="I153" s="42"/>
      <c r="J153" s="43"/>
      <c r="K153" s="42"/>
      <c r="L153" s="44"/>
      <c r="M153" s="375"/>
      <c r="N153" s="370"/>
      <c r="O153" s="43"/>
      <c r="P153" s="43"/>
      <c r="Q153" s="225" t="str">
        <f t="shared" si="78"/>
        <v/>
      </c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8"/>
      <c r="AD153" s="8"/>
      <c r="BX153" s="3"/>
      <c r="BY153" s="3"/>
      <c r="CA153" s="31" t="str">
        <f t="shared" si="77"/>
        <v/>
      </c>
      <c r="CG153" s="32">
        <f t="shared" si="81"/>
        <v>0</v>
      </c>
      <c r="CH153" s="13"/>
      <c r="CI153" s="13"/>
      <c r="CJ153" s="13"/>
      <c r="CK153" s="13"/>
      <c r="CL153" s="13"/>
      <c r="DO153" s="3"/>
      <c r="DP153" s="3"/>
    </row>
    <row r="154" spans="1:121" ht="37.5" customHeight="1" x14ac:dyDescent="0.2">
      <c r="A154" s="978" t="s">
        <v>170</v>
      </c>
      <c r="B154" s="859" t="s">
        <v>171</v>
      </c>
      <c r="C154" s="376" t="s">
        <v>172</v>
      </c>
      <c r="D154" s="336">
        <f>SUM(E154+F154)</f>
        <v>0</v>
      </c>
      <c r="E154" s="336">
        <f>+K154+M154</f>
        <v>0</v>
      </c>
      <c r="F154" s="349">
        <f>+L154+N154</f>
        <v>0</v>
      </c>
      <c r="G154" s="293"/>
      <c r="H154" s="365"/>
      <c r="I154" s="293"/>
      <c r="J154" s="365"/>
      <c r="K154" s="24"/>
      <c r="L154" s="296"/>
      <c r="M154" s="366"/>
      <c r="N154" s="351"/>
      <c r="O154" s="365"/>
      <c r="P154" s="62"/>
      <c r="Q154" s="225" t="str">
        <f t="shared" si="78"/>
        <v/>
      </c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8"/>
      <c r="AD154" s="8"/>
      <c r="BX154" s="3"/>
      <c r="BY154" s="3"/>
      <c r="CA154" s="31" t="str">
        <f t="shared" si="77"/>
        <v/>
      </c>
      <c r="CG154" s="32">
        <f t="shared" si="81"/>
        <v>0</v>
      </c>
      <c r="CH154" s="13"/>
      <c r="CI154" s="13"/>
      <c r="CJ154" s="13"/>
      <c r="CK154" s="13"/>
      <c r="CL154" s="13"/>
      <c r="DO154" s="3"/>
      <c r="DP154" s="3"/>
    </row>
    <row r="155" spans="1:121" ht="30" customHeight="1" x14ac:dyDescent="0.2">
      <c r="A155" s="979"/>
      <c r="B155" s="861"/>
      <c r="C155" s="377" t="s">
        <v>173</v>
      </c>
      <c r="D155" s="301">
        <f>SUM(E155+F155)</f>
        <v>0</v>
      </c>
      <c r="E155" s="301">
        <f>+K155+M155</f>
        <v>0</v>
      </c>
      <c r="F155" s="303">
        <f>+L155+N155</f>
        <v>0</v>
      </c>
      <c r="G155" s="304"/>
      <c r="H155" s="170"/>
      <c r="I155" s="304"/>
      <c r="J155" s="170"/>
      <c r="K155" s="42"/>
      <c r="L155" s="44"/>
      <c r="M155" s="375"/>
      <c r="N155" s="45"/>
      <c r="O155" s="170"/>
      <c r="P155" s="43"/>
      <c r="Q155" s="225" t="str">
        <f t="shared" si="78"/>
        <v/>
      </c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BX155" s="3"/>
      <c r="BY155" s="3"/>
      <c r="CA155" s="31" t="str">
        <f t="shared" si="77"/>
        <v/>
      </c>
      <c r="CG155" s="32">
        <f t="shared" si="81"/>
        <v>0</v>
      </c>
      <c r="CH155" s="13"/>
      <c r="CI155" s="13"/>
      <c r="CJ155" s="13"/>
      <c r="CK155" s="13"/>
      <c r="CL155" s="13"/>
      <c r="DO155" s="3"/>
      <c r="DP155" s="3"/>
    </row>
    <row r="156" spans="1:121" ht="31.9" customHeight="1" x14ac:dyDescent="0.2">
      <c r="A156" s="47" t="s">
        <v>174</v>
      </c>
      <c r="B156" s="123"/>
      <c r="C156" s="123"/>
      <c r="D156" s="123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BV156" s="3"/>
      <c r="BW156" s="3"/>
      <c r="CG156" s="13"/>
      <c r="CH156" s="13"/>
      <c r="CI156" s="13"/>
      <c r="CJ156" s="13"/>
      <c r="CK156" s="13"/>
      <c r="CL156" s="13"/>
    </row>
    <row r="157" spans="1:121" ht="16.149999999999999" customHeight="1" x14ac:dyDescent="0.2">
      <c r="A157" s="885" t="s">
        <v>175</v>
      </c>
      <c r="B157" s="886"/>
      <c r="C157" s="887"/>
      <c r="D157" s="894" t="s">
        <v>4</v>
      </c>
      <c r="E157" s="895"/>
      <c r="F157" s="896"/>
      <c r="G157" s="862" t="s">
        <v>5</v>
      </c>
      <c r="H157" s="900"/>
      <c r="I157" s="900"/>
      <c r="J157" s="900"/>
      <c r="K157" s="900"/>
      <c r="L157" s="900"/>
      <c r="M157" s="900"/>
      <c r="N157" s="900"/>
      <c r="O157" s="900"/>
      <c r="P157" s="900"/>
      <c r="Q157" s="900"/>
      <c r="R157" s="900"/>
      <c r="S157" s="900"/>
      <c r="T157" s="900"/>
      <c r="U157" s="900"/>
      <c r="V157" s="900"/>
      <c r="W157" s="900"/>
      <c r="X157" s="900"/>
      <c r="Y157" s="900"/>
      <c r="Z157" s="901"/>
      <c r="AA157" s="955" t="s">
        <v>8</v>
      </c>
      <c r="AB157" s="955" t="s">
        <v>176</v>
      </c>
      <c r="AC157" s="971" t="s">
        <v>177</v>
      </c>
      <c r="AD157" s="971" t="s">
        <v>178</v>
      </c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CG157" s="13"/>
      <c r="CH157" s="13"/>
      <c r="CI157" s="13"/>
      <c r="CJ157" s="13"/>
      <c r="CK157" s="13"/>
      <c r="CL157" s="13"/>
      <c r="DO157" s="3"/>
      <c r="DP157" s="3"/>
      <c r="DQ157" s="3"/>
    </row>
    <row r="158" spans="1:121" ht="16.149999999999999" customHeight="1" x14ac:dyDescent="0.2">
      <c r="A158" s="888"/>
      <c r="B158" s="889"/>
      <c r="C158" s="890"/>
      <c r="D158" s="980"/>
      <c r="E158" s="981"/>
      <c r="F158" s="902"/>
      <c r="G158" s="974" t="s">
        <v>11</v>
      </c>
      <c r="H158" s="975"/>
      <c r="I158" s="976" t="s">
        <v>12</v>
      </c>
      <c r="J158" s="976"/>
      <c r="K158" s="862" t="s">
        <v>13</v>
      </c>
      <c r="L158" s="970"/>
      <c r="M158" s="862" t="s">
        <v>14</v>
      </c>
      <c r="N158" s="970"/>
      <c r="O158" s="862" t="s">
        <v>15</v>
      </c>
      <c r="P158" s="970"/>
      <c r="Q158" s="862" t="s">
        <v>16</v>
      </c>
      <c r="R158" s="970"/>
      <c r="S158" s="862" t="s">
        <v>179</v>
      </c>
      <c r="T158" s="970"/>
      <c r="U158" s="982" t="s">
        <v>20</v>
      </c>
      <c r="V158" s="983"/>
      <c r="W158" s="982" t="s">
        <v>21</v>
      </c>
      <c r="X158" s="983"/>
      <c r="Y158" s="982" t="s">
        <v>22</v>
      </c>
      <c r="Z158" s="984"/>
      <c r="AA158" s="958"/>
      <c r="AB158" s="958"/>
      <c r="AC158" s="972"/>
      <c r="AD158" s="972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CG158" s="13"/>
      <c r="CH158" s="13"/>
      <c r="CI158" s="13"/>
      <c r="CJ158" s="13"/>
      <c r="CK158" s="13"/>
      <c r="CL158" s="13"/>
      <c r="DO158" s="3"/>
      <c r="DP158" s="3"/>
      <c r="DQ158" s="3"/>
    </row>
    <row r="159" spans="1:121" ht="16.149999999999999" customHeight="1" x14ac:dyDescent="0.2">
      <c r="A159" s="891"/>
      <c r="B159" s="1084"/>
      <c r="C159" s="1085"/>
      <c r="D159" s="14" t="s">
        <v>23</v>
      </c>
      <c r="E159" s="15" t="s">
        <v>24</v>
      </c>
      <c r="F159" s="699" t="s">
        <v>25</v>
      </c>
      <c r="G159" s="694" t="s">
        <v>24</v>
      </c>
      <c r="H159" s="699" t="s">
        <v>25</v>
      </c>
      <c r="I159" s="695" t="s">
        <v>24</v>
      </c>
      <c r="J159" s="695" t="s">
        <v>25</v>
      </c>
      <c r="K159" s="694" t="s">
        <v>24</v>
      </c>
      <c r="L159" s="699" t="s">
        <v>25</v>
      </c>
      <c r="M159" s="694" t="s">
        <v>24</v>
      </c>
      <c r="N159" s="699" t="s">
        <v>25</v>
      </c>
      <c r="O159" s="694" t="s">
        <v>24</v>
      </c>
      <c r="P159" s="699" t="s">
        <v>25</v>
      </c>
      <c r="Q159" s="694" t="s">
        <v>24</v>
      </c>
      <c r="R159" s="699" t="s">
        <v>25</v>
      </c>
      <c r="S159" s="694" t="s">
        <v>24</v>
      </c>
      <c r="T159" s="699" t="s">
        <v>25</v>
      </c>
      <c r="U159" s="694" t="s">
        <v>24</v>
      </c>
      <c r="V159" s="699" t="s">
        <v>25</v>
      </c>
      <c r="W159" s="694" t="s">
        <v>24</v>
      </c>
      <c r="X159" s="699" t="s">
        <v>25</v>
      </c>
      <c r="Y159" s="694" t="s">
        <v>24</v>
      </c>
      <c r="Z159" s="696" t="s">
        <v>25</v>
      </c>
      <c r="AA159" s="1079"/>
      <c r="AB159" s="1079"/>
      <c r="AC159" s="1102"/>
      <c r="AD159" s="1102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CG159" s="13"/>
      <c r="CH159" s="13"/>
      <c r="CI159" s="13"/>
      <c r="CJ159" s="13"/>
      <c r="CK159" s="13"/>
      <c r="CL159" s="13"/>
      <c r="DO159" s="3"/>
      <c r="DP159" s="3"/>
      <c r="DQ159" s="3"/>
    </row>
    <row r="160" spans="1:121" ht="16.149999999999999" customHeight="1" x14ac:dyDescent="0.2">
      <c r="A160" s="967" t="s">
        <v>180</v>
      </c>
      <c r="B160" s="968"/>
      <c r="C160" s="969"/>
      <c r="D160" s="378">
        <f>SUM(E160+F160)</f>
        <v>0</v>
      </c>
      <c r="E160" s="379">
        <f t="shared" ref="E160:F161" si="85">+K160+M160+O160+Q160</f>
        <v>0</v>
      </c>
      <c r="F160" s="380">
        <f t="shared" si="85"/>
        <v>0</v>
      </c>
      <c r="G160" s="293"/>
      <c r="H160" s="365"/>
      <c r="I160" s="293"/>
      <c r="J160" s="365"/>
      <c r="K160" s="24"/>
      <c r="L160" s="62"/>
      <c r="M160" s="24"/>
      <c r="N160" s="62"/>
      <c r="O160" s="24"/>
      <c r="P160" s="62"/>
      <c r="Q160" s="24"/>
      <c r="R160" s="62"/>
      <c r="S160" s="293"/>
      <c r="T160" s="365"/>
      <c r="U160" s="293"/>
      <c r="V160" s="365"/>
      <c r="W160" s="293"/>
      <c r="X160" s="365"/>
      <c r="Y160" s="293"/>
      <c r="Z160" s="381"/>
      <c r="AA160" s="62"/>
      <c r="AB160" s="62"/>
      <c r="AC160" s="62"/>
      <c r="AD160" s="62"/>
      <c r="AE160" s="382" t="str">
        <f>CA160&amp;CB160&amp;CC160&amp;CD160</f>
        <v/>
      </c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8"/>
      <c r="AR160" s="8"/>
      <c r="CA160" s="31" t="str">
        <f t="shared" ref="CA160:CA163" si="86">IF(CG160=1,"* El número de actividades en usuarios en situacion de discapacidad NO DEBE ser mayor al total. ","")</f>
        <v/>
      </c>
      <c r="CB160" s="31" t="str">
        <f>IF(CH160=1,"* El número de actividades en usuarios JUNJI NO DEBE ser mayor al total. ","")</f>
        <v/>
      </c>
      <c r="CC160" s="31" t="str">
        <f>IF(CI160=1,"* El número de actividades en usuarios INTEGRA NO DEBE ser mayor al total. ","")</f>
        <v/>
      </c>
      <c r="CD160" s="31" t="str">
        <f>IF(CJ160=1,"* El número de actividades en usuarios MINEDUC NO DEBE ser mayor al total. ","")</f>
        <v/>
      </c>
      <c r="CG160" s="32">
        <f>IF(D160&lt;AA160,1,0)</f>
        <v>0</v>
      </c>
      <c r="CH160" s="32">
        <f>IF(D160&lt;AB160,1,0)</f>
        <v>0</v>
      </c>
      <c r="CI160" s="32">
        <f>IF(D160&lt;AC160,1,0)</f>
        <v>0</v>
      </c>
      <c r="CJ160" s="32">
        <f>IF(D160&lt;AD160,1,0)</f>
        <v>0</v>
      </c>
      <c r="CK160" s="13"/>
      <c r="CL160" s="13"/>
      <c r="DO160" s="3"/>
      <c r="DP160" s="3"/>
      <c r="DQ160" s="3"/>
    </row>
    <row r="161" spans="1:121" ht="16.149999999999999" customHeight="1" x14ac:dyDescent="0.2">
      <c r="A161" s="928" t="s">
        <v>181</v>
      </c>
      <c r="B161" s="929"/>
      <c r="C161" s="930"/>
      <c r="D161" s="383">
        <f t="shared" ref="D161:D163" si="87">SUM(E161+F161)</f>
        <v>0</v>
      </c>
      <c r="E161" s="384">
        <f t="shared" si="85"/>
        <v>0</v>
      </c>
      <c r="F161" s="385">
        <f t="shared" si="85"/>
        <v>0</v>
      </c>
      <c r="G161" s="360"/>
      <c r="H161" s="361"/>
      <c r="I161" s="360"/>
      <c r="J161" s="361"/>
      <c r="K161" s="22"/>
      <c r="L161" s="23"/>
      <c r="M161" s="22"/>
      <c r="N161" s="23"/>
      <c r="O161" s="22"/>
      <c r="P161" s="23"/>
      <c r="Q161" s="22"/>
      <c r="R161" s="23"/>
      <c r="S161" s="98"/>
      <c r="T161" s="99"/>
      <c r="U161" s="360"/>
      <c r="V161" s="361"/>
      <c r="W161" s="98"/>
      <c r="X161" s="99"/>
      <c r="Y161" s="98"/>
      <c r="Z161" s="151"/>
      <c r="AA161" s="23"/>
      <c r="AB161" s="23"/>
      <c r="AC161" s="23"/>
      <c r="AD161" s="23"/>
      <c r="AE161" s="382" t="str">
        <f t="shared" ref="AE161:AE163" si="88">CA161&amp;CB161&amp;CC161&amp;CD161</f>
        <v/>
      </c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8"/>
      <c r="AR161" s="8"/>
      <c r="CA161" s="31" t="str">
        <f t="shared" si="86"/>
        <v/>
      </c>
      <c r="CB161" s="31" t="str">
        <f t="shared" ref="CB161:CB163" si="89">IF(CH161=1,"* El número de actividades en usuarios JUNJI NO DEBE ser mayor al total. ","")</f>
        <v/>
      </c>
      <c r="CC161" s="31" t="str">
        <f t="shared" ref="CC161:CC163" si="90">IF(CI161=1,"* El número de actividades en usuarios INTEGRA NO DEBE ser mayor al total. ","")</f>
        <v/>
      </c>
      <c r="CD161" s="31" t="str">
        <f t="shared" ref="CD161:CD163" si="91">IF(CJ161=1,"* El número de actividades en usuarios MINEDUC NO DEBE ser mayor al total. ","")</f>
        <v/>
      </c>
      <c r="CG161" s="32">
        <f t="shared" ref="CG161:CG163" si="92">IF(D161&lt;AA161,1,0)</f>
        <v>0</v>
      </c>
      <c r="CH161" s="32">
        <f t="shared" ref="CH161:CH163" si="93">IF(D161&lt;AB161,1,0)</f>
        <v>0</v>
      </c>
      <c r="CI161" s="32">
        <f t="shared" ref="CI161:CI163" si="94">IF(D161&lt;AC161,1,0)</f>
        <v>0</v>
      </c>
      <c r="CJ161" s="32">
        <f t="shared" ref="CJ161:CJ163" si="95">IF(D161&lt;AD161,1,0)</f>
        <v>0</v>
      </c>
      <c r="CK161" s="13"/>
      <c r="CL161" s="13"/>
      <c r="DO161" s="3"/>
      <c r="DP161" s="3"/>
      <c r="DQ161" s="3"/>
    </row>
    <row r="162" spans="1:121" ht="16.149999999999999" customHeight="1" x14ac:dyDescent="0.2">
      <c r="A162" s="931" t="s">
        <v>182</v>
      </c>
      <c r="B162" s="932"/>
      <c r="C162" s="933"/>
      <c r="D162" s="386">
        <f t="shared" si="87"/>
        <v>0</v>
      </c>
      <c r="E162" s="384">
        <f>+K162+M162+O162+Q162</f>
        <v>0</v>
      </c>
      <c r="F162" s="385">
        <f>+L162+N162+P162+R162</f>
        <v>0</v>
      </c>
      <c r="G162" s="360"/>
      <c r="H162" s="361"/>
      <c r="I162" s="360"/>
      <c r="J162" s="361"/>
      <c r="K162" s="22"/>
      <c r="L162" s="23"/>
      <c r="M162" s="22"/>
      <c r="N162" s="23"/>
      <c r="O162" s="22"/>
      <c r="P162" s="23"/>
      <c r="Q162" s="22"/>
      <c r="R162" s="23"/>
      <c r="S162" s="98"/>
      <c r="T162" s="99"/>
      <c r="U162" s="360"/>
      <c r="V162" s="361"/>
      <c r="W162" s="98"/>
      <c r="X162" s="99"/>
      <c r="Y162" s="98"/>
      <c r="Z162" s="151"/>
      <c r="AA162" s="23"/>
      <c r="AB162" s="23"/>
      <c r="AC162" s="23"/>
      <c r="AD162" s="23"/>
      <c r="AE162" s="382" t="str">
        <f t="shared" si="88"/>
        <v/>
      </c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8"/>
      <c r="AR162" s="8"/>
      <c r="CA162" s="31" t="str">
        <f t="shared" si="86"/>
        <v/>
      </c>
      <c r="CB162" s="31" t="str">
        <f t="shared" si="89"/>
        <v/>
      </c>
      <c r="CC162" s="31" t="str">
        <f t="shared" si="90"/>
        <v/>
      </c>
      <c r="CD162" s="31" t="str">
        <f t="shared" si="91"/>
        <v/>
      </c>
      <c r="CG162" s="32">
        <f t="shared" si="92"/>
        <v>0</v>
      </c>
      <c r="CH162" s="32">
        <f t="shared" si="93"/>
        <v>0</v>
      </c>
      <c r="CI162" s="32">
        <f t="shared" si="94"/>
        <v>0</v>
      </c>
      <c r="CJ162" s="32">
        <f t="shared" si="95"/>
        <v>0</v>
      </c>
      <c r="CK162" s="13"/>
      <c r="CL162" s="13"/>
      <c r="DO162" s="3"/>
      <c r="DP162" s="3"/>
      <c r="DQ162" s="3"/>
    </row>
    <row r="163" spans="1:121" ht="16.149999999999999" customHeight="1" x14ac:dyDescent="0.2">
      <c r="A163" s="934" t="s">
        <v>183</v>
      </c>
      <c r="B163" s="935"/>
      <c r="C163" s="936"/>
      <c r="D163" s="386">
        <f t="shared" si="87"/>
        <v>0</v>
      </c>
      <c r="E163" s="387">
        <f t="shared" ref="E163:F163" si="96">+K163+M163+O163+Q163</f>
        <v>0</v>
      </c>
      <c r="F163" s="388">
        <f t="shared" si="96"/>
        <v>0</v>
      </c>
      <c r="G163" s="98"/>
      <c r="H163" s="99"/>
      <c r="I163" s="98"/>
      <c r="J163" s="99"/>
      <c r="K163" s="33"/>
      <c r="L163" s="34"/>
      <c r="M163" s="33"/>
      <c r="N163" s="34"/>
      <c r="O163" s="33"/>
      <c r="P163" s="34"/>
      <c r="Q163" s="33"/>
      <c r="R163" s="34"/>
      <c r="S163" s="98"/>
      <c r="T163" s="99"/>
      <c r="U163" s="98"/>
      <c r="V163" s="99"/>
      <c r="W163" s="98"/>
      <c r="X163" s="99"/>
      <c r="Y163" s="98"/>
      <c r="Z163" s="151"/>
      <c r="AA163" s="34"/>
      <c r="AB163" s="34"/>
      <c r="AC163" s="34"/>
      <c r="AD163" s="34"/>
      <c r="AE163" s="382" t="str">
        <f t="shared" si="88"/>
        <v/>
      </c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8"/>
      <c r="AR163" s="8"/>
      <c r="CA163" s="31" t="str">
        <f t="shared" si="86"/>
        <v/>
      </c>
      <c r="CB163" s="31" t="str">
        <f t="shared" si="89"/>
        <v/>
      </c>
      <c r="CC163" s="31" t="str">
        <f t="shared" si="90"/>
        <v/>
      </c>
      <c r="CD163" s="31" t="str">
        <f t="shared" si="91"/>
        <v/>
      </c>
      <c r="CG163" s="32">
        <f t="shared" si="92"/>
        <v>0</v>
      </c>
      <c r="CH163" s="32">
        <f t="shared" si="93"/>
        <v>0</v>
      </c>
      <c r="CI163" s="32">
        <f t="shared" si="94"/>
        <v>0</v>
      </c>
      <c r="CJ163" s="32">
        <f t="shared" si="95"/>
        <v>0</v>
      </c>
      <c r="CK163" s="13"/>
      <c r="CL163" s="13"/>
      <c r="DO163" s="3"/>
      <c r="DP163" s="3"/>
      <c r="DQ163" s="3"/>
    </row>
    <row r="164" spans="1:121" ht="16.149999999999999" customHeight="1" x14ac:dyDescent="0.2">
      <c r="A164" s="937" t="s">
        <v>184</v>
      </c>
      <c r="B164" s="938"/>
      <c r="C164" s="939"/>
      <c r="D164" s="389"/>
      <c r="E164" s="390"/>
      <c r="F164" s="391"/>
      <c r="G164" s="304"/>
      <c r="H164" s="170"/>
      <c r="I164" s="304"/>
      <c r="J164" s="170"/>
      <c r="K164" s="304"/>
      <c r="L164" s="170"/>
      <c r="M164" s="304"/>
      <c r="N164" s="170"/>
      <c r="O164" s="304"/>
      <c r="P164" s="170"/>
      <c r="Q164" s="304"/>
      <c r="R164" s="170"/>
      <c r="S164" s="304"/>
      <c r="T164" s="170"/>
      <c r="U164" s="304"/>
      <c r="V164" s="170"/>
      <c r="W164" s="304"/>
      <c r="X164" s="170"/>
      <c r="Y164" s="304"/>
      <c r="Z164" s="392"/>
      <c r="AA164" s="393"/>
      <c r="AB164" s="43"/>
      <c r="AC164" s="43"/>
      <c r="AD164" s="43"/>
      <c r="AE164" s="394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8"/>
      <c r="AR164" s="8"/>
      <c r="CA164" s="31"/>
      <c r="CB164" s="31"/>
      <c r="CC164" s="31"/>
      <c r="CD164" s="31"/>
      <c r="CG164" s="32"/>
      <c r="CH164" s="32"/>
      <c r="CI164" s="32"/>
      <c r="CJ164" s="32"/>
      <c r="CK164" s="13"/>
      <c r="CL164" s="13"/>
      <c r="DO164" s="3"/>
      <c r="DP164" s="3"/>
      <c r="DQ164" s="3"/>
    </row>
    <row r="165" spans="1:121" ht="31.9" customHeight="1" x14ac:dyDescent="0.2">
      <c r="A165" s="47" t="s">
        <v>185</v>
      </c>
      <c r="B165" s="583"/>
      <c r="C165" s="123"/>
      <c r="D165" s="124"/>
      <c r="E165" s="124"/>
      <c r="F165" s="125"/>
      <c r="G165" s="125"/>
      <c r="H165" s="125"/>
      <c r="I165" s="49"/>
      <c r="J165" s="396"/>
      <c r="K165" s="397"/>
      <c r="L165" s="49"/>
      <c r="M165" s="398"/>
      <c r="N165" s="39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BV165" s="3"/>
      <c r="BW165" s="3"/>
      <c r="CG165" s="32"/>
      <c r="CH165" s="32"/>
      <c r="CI165" s="32"/>
      <c r="CJ165" s="32"/>
      <c r="CK165" s="13"/>
      <c r="CL165" s="13"/>
    </row>
    <row r="166" spans="1:121" ht="16.149999999999999" customHeight="1" x14ac:dyDescent="0.2">
      <c r="A166" s="885" t="s">
        <v>175</v>
      </c>
      <c r="B166" s="886"/>
      <c r="C166" s="887"/>
      <c r="D166" s="895" t="s">
        <v>4</v>
      </c>
      <c r="E166" s="895"/>
      <c r="F166" s="896"/>
      <c r="G166" s="862" t="s">
        <v>5</v>
      </c>
      <c r="H166" s="900"/>
      <c r="I166" s="900"/>
      <c r="J166" s="970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BV166" s="3"/>
      <c r="BW166" s="3"/>
      <c r="CG166" s="13"/>
      <c r="CH166" s="13"/>
      <c r="CI166" s="13"/>
      <c r="CJ166" s="13"/>
      <c r="CK166" s="13"/>
      <c r="CL166" s="13"/>
    </row>
    <row r="167" spans="1:121" ht="16.149999999999999" customHeight="1" x14ac:dyDescent="0.2">
      <c r="A167" s="888"/>
      <c r="B167" s="889"/>
      <c r="C167" s="890"/>
      <c r="D167" s="1080"/>
      <c r="E167" s="1080"/>
      <c r="F167" s="1081"/>
      <c r="G167" s="859" t="s">
        <v>186</v>
      </c>
      <c r="H167" s="859" t="s">
        <v>187</v>
      </c>
      <c r="I167" s="859" t="s">
        <v>58</v>
      </c>
      <c r="J167" s="859" t="s">
        <v>188</v>
      </c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BV167" s="3"/>
      <c r="BW167" s="3"/>
      <c r="CG167" s="13"/>
      <c r="CH167" s="13"/>
      <c r="CI167" s="13"/>
      <c r="CJ167" s="13"/>
      <c r="CK167" s="13"/>
      <c r="CL167" s="13"/>
    </row>
    <row r="168" spans="1:121" ht="16.149999999999999" customHeight="1" x14ac:dyDescent="0.2">
      <c r="A168" s="891"/>
      <c r="B168" s="1084"/>
      <c r="C168" s="1085"/>
      <c r="D168" s="706" t="s">
        <v>23</v>
      </c>
      <c r="E168" s="223" t="s">
        <v>24</v>
      </c>
      <c r="F168" s="707" t="s">
        <v>25</v>
      </c>
      <c r="G168" s="861"/>
      <c r="H168" s="861"/>
      <c r="I168" s="861"/>
      <c r="J168" s="861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BV168" s="3"/>
      <c r="BW168" s="3"/>
      <c r="CG168" s="13"/>
      <c r="CH168" s="13"/>
      <c r="CI168" s="13"/>
      <c r="CJ168" s="13"/>
      <c r="CK168" s="13"/>
      <c r="CL168" s="13"/>
    </row>
    <row r="169" spans="1:121" ht="16.149999999999999" customHeight="1" x14ac:dyDescent="0.2">
      <c r="A169" s="925" t="s">
        <v>189</v>
      </c>
      <c r="B169" s="926"/>
      <c r="C169" s="927"/>
      <c r="D169" s="401">
        <f>SUM(G169:J169)</f>
        <v>0</v>
      </c>
      <c r="E169" s="243"/>
      <c r="F169" s="243"/>
      <c r="G169" s="24"/>
      <c r="H169" s="24"/>
      <c r="I169" s="24"/>
      <c r="J169" s="243"/>
      <c r="K169" s="225" t="str">
        <f>CA169</f>
        <v/>
      </c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8"/>
      <c r="BV169" s="3"/>
      <c r="BW169" s="3"/>
      <c r="CA169" s="31" t="str">
        <f t="shared" ref="CA169:CA172" si="97">IF(CG169=1,"* La suma de los sexos NO DEBE ser diferente al Total. ","")</f>
        <v/>
      </c>
      <c r="CG169" s="32">
        <f>IF(D169&lt;&gt;(E169+F169),1,0)</f>
        <v>0</v>
      </c>
      <c r="CH169" s="13"/>
      <c r="CI169" s="13"/>
      <c r="CJ169" s="13"/>
      <c r="CK169" s="13"/>
      <c r="CL169" s="13"/>
    </row>
    <row r="170" spans="1:121" ht="16.149999999999999" customHeight="1" x14ac:dyDescent="0.2">
      <c r="A170" s="945" t="s">
        <v>190</v>
      </c>
      <c r="B170" s="946"/>
      <c r="C170" s="947"/>
      <c r="D170" s="402">
        <f>SUM(G170:J170)</f>
        <v>0</v>
      </c>
      <c r="E170" s="363"/>
      <c r="F170" s="28"/>
      <c r="G170" s="113"/>
      <c r="H170" s="113"/>
      <c r="I170" s="113"/>
      <c r="J170" s="403"/>
      <c r="K170" s="225" t="str">
        <f t="shared" ref="K170:K172" si="98">CA170</f>
        <v/>
      </c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8"/>
      <c r="BV170" s="3"/>
      <c r="BW170" s="3"/>
      <c r="CA170" s="31" t="str">
        <f t="shared" si="97"/>
        <v/>
      </c>
      <c r="CG170" s="32">
        <f t="shared" ref="CG170:CG172" si="99">IF(D170&lt;&gt;(E170+F170),1,0)</f>
        <v>0</v>
      </c>
      <c r="CH170" s="13"/>
      <c r="CI170" s="13"/>
      <c r="CJ170" s="13"/>
      <c r="CK170" s="13"/>
      <c r="CL170" s="13"/>
    </row>
    <row r="171" spans="1:121" ht="16.149999999999999" customHeight="1" x14ac:dyDescent="0.2">
      <c r="A171" s="948" t="s">
        <v>191</v>
      </c>
      <c r="B171" s="949"/>
      <c r="C171" s="950"/>
      <c r="D171" s="253">
        <f>SUM(G171:J171)</f>
        <v>0</v>
      </c>
      <c r="E171" s="285"/>
      <c r="F171" s="28"/>
      <c r="G171" s="255"/>
      <c r="H171" s="255"/>
      <c r="I171" s="255"/>
      <c r="J171" s="285"/>
      <c r="K171" s="225" t="str">
        <f t="shared" si="98"/>
        <v/>
      </c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8"/>
      <c r="BV171" s="3"/>
      <c r="BW171" s="3"/>
      <c r="CA171" s="31" t="str">
        <f t="shared" si="97"/>
        <v/>
      </c>
      <c r="CG171" s="32">
        <f t="shared" si="99"/>
        <v>0</v>
      </c>
      <c r="CH171" s="13"/>
      <c r="CI171" s="13"/>
      <c r="CJ171" s="13"/>
      <c r="CK171" s="13"/>
      <c r="CL171" s="13"/>
    </row>
    <row r="172" spans="1:121" s="12" customFormat="1" ht="16.149999999999999" customHeight="1" x14ac:dyDescent="0.2">
      <c r="A172" s="951" t="s">
        <v>192</v>
      </c>
      <c r="B172" s="951"/>
      <c r="C172" s="952"/>
      <c r="D172" s="584">
        <f>SUM(G172:J172)</f>
        <v>0</v>
      </c>
      <c r="E172" s="46"/>
      <c r="F172" s="46"/>
      <c r="G172" s="42"/>
      <c r="H172" s="42"/>
      <c r="I172" s="42"/>
      <c r="J172" s="46"/>
      <c r="K172" s="225" t="str">
        <f t="shared" si="98"/>
        <v/>
      </c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405"/>
      <c r="X172" s="406"/>
      <c r="Y172" s="406"/>
      <c r="Z172" s="406"/>
      <c r="AA172" s="406"/>
      <c r="AB172" s="406"/>
      <c r="AC172" s="406"/>
      <c r="AD172" s="406"/>
      <c r="AE172" s="406"/>
      <c r="AF172" s="406"/>
      <c r="AG172" s="2"/>
      <c r="AH172" s="406"/>
      <c r="AI172" s="406"/>
      <c r="AJ172" s="406"/>
      <c r="AK172" s="406"/>
      <c r="AL172" s="406"/>
      <c r="AM172" s="406"/>
      <c r="AN172" s="406"/>
      <c r="AO172" s="407"/>
      <c r="AP172" s="407"/>
      <c r="AR172" s="407"/>
      <c r="AS172" s="407"/>
      <c r="AT172" s="407"/>
      <c r="AV172" s="407"/>
      <c r="AX172" s="406"/>
      <c r="AY172" s="407"/>
      <c r="BA172" s="406"/>
      <c r="BB172" s="406"/>
      <c r="BC172" s="406"/>
      <c r="BD172" s="407"/>
      <c r="BF172" s="407"/>
      <c r="BH172" s="406"/>
      <c r="BI172" s="406"/>
      <c r="BJ172" s="406"/>
      <c r="BK172" s="406"/>
      <c r="BL172" s="406"/>
      <c r="BM172" s="406"/>
      <c r="BN172" s="406"/>
      <c r="BO172" s="407"/>
      <c r="BQ172" s="406"/>
      <c r="BR172" s="406"/>
      <c r="BS172" s="406"/>
      <c r="BT172" s="406"/>
      <c r="BU172" s="407"/>
      <c r="BV172" s="408"/>
      <c r="BW172" s="409"/>
      <c r="BX172" s="4"/>
      <c r="BY172" s="410"/>
      <c r="BZ172" s="4"/>
      <c r="CA172" s="31" t="str">
        <f t="shared" si="97"/>
        <v/>
      </c>
      <c r="CB172" s="5"/>
      <c r="CC172" s="5"/>
      <c r="CD172" s="5"/>
      <c r="CE172" s="5"/>
      <c r="CF172" s="5"/>
      <c r="CG172" s="32">
        <f t="shared" si="99"/>
        <v>0</v>
      </c>
      <c r="CH172" s="13"/>
      <c r="CI172" s="13"/>
      <c r="CJ172" s="13"/>
      <c r="CK172" s="13"/>
      <c r="CL172" s="13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408"/>
      <c r="DB172" s="408"/>
      <c r="DC172" s="408"/>
      <c r="DD172" s="408"/>
      <c r="DE172" s="408"/>
      <c r="DF172" s="408"/>
      <c r="DG172" s="408"/>
      <c r="DH172" s="408"/>
      <c r="DI172" s="408"/>
      <c r="DJ172" s="408"/>
      <c r="DK172" s="408"/>
      <c r="DL172" s="408"/>
      <c r="DM172" s="408"/>
      <c r="DN172" s="408"/>
    </row>
    <row r="173" spans="1:121" ht="31.9" customHeight="1" x14ac:dyDescent="0.2">
      <c r="A173" s="236" t="s">
        <v>193</v>
      </c>
      <c r="B173" s="411"/>
      <c r="C173" s="411"/>
      <c r="D173" s="412"/>
      <c r="E173" s="412"/>
      <c r="F173" s="412"/>
      <c r="G173" s="585"/>
      <c r="H173" s="585"/>
      <c r="I173" s="586"/>
      <c r="J173" s="586"/>
      <c r="K173" s="415"/>
      <c r="L173" s="587"/>
      <c r="M173" s="415"/>
      <c r="N173" s="417"/>
      <c r="O173" s="8"/>
      <c r="P173" s="8"/>
      <c r="Q173" s="8"/>
      <c r="R173" s="8"/>
      <c r="S173" s="8"/>
      <c r="T173" s="8"/>
      <c r="U173" s="8"/>
      <c r="V173" s="8"/>
      <c r="W173" s="8"/>
      <c r="BV173" s="3"/>
      <c r="BW173" s="3"/>
      <c r="CG173" s="13"/>
      <c r="CH173" s="13"/>
      <c r="CI173" s="13"/>
      <c r="CJ173" s="13"/>
      <c r="CK173" s="13"/>
      <c r="CL173" s="13"/>
    </row>
    <row r="174" spans="1:121" ht="25.15" customHeight="1" x14ac:dyDescent="0.2">
      <c r="A174" s="953" t="s">
        <v>194</v>
      </c>
      <c r="B174" s="954"/>
      <c r="C174" s="955"/>
      <c r="D174" s="894" t="s">
        <v>195</v>
      </c>
      <c r="E174" s="895"/>
      <c r="F174" s="896"/>
      <c r="G174" s="940" t="s">
        <v>5</v>
      </c>
      <c r="H174" s="942"/>
      <c r="I174" s="942"/>
      <c r="J174" s="942"/>
      <c r="K174" s="942"/>
      <c r="L174" s="942"/>
      <c r="M174" s="942"/>
      <c r="N174" s="942"/>
      <c r="O174" s="942"/>
      <c r="P174" s="942"/>
      <c r="Q174" s="942"/>
      <c r="R174" s="942"/>
      <c r="S174" s="942"/>
      <c r="T174" s="942"/>
      <c r="U174" s="942"/>
      <c r="V174" s="962"/>
      <c r="W174" s="922" t="s">
        <v>6</v>
      </c>
      <c r="X174" s="964" t="s">
        <v>7</v>
      </c>
      <c r="Y174" s="51" t="s">
        <v>196</v>
      </c>
      <c r="Z174" s="896" t="s">
        <v>197</v>
      </c>
      <c r="BV174" s="3"/>
      <c r="BW174" s="3"/>
      <c r="CG174" s="13"/>
      <c r="CH174" s="13"/>
      <c r="CI174" s="13"/>
      <c r="CJ174" s="13"/>
      <c r="CK174" s="13"/>
      <c r="CL174" s="13"/>
    </row>
    <row r="175" spans="1:121" ht="16.149999999999999" customHeight="1" x14ac:dyDescent="0.2">
      <c r="A175" s="956"/>
      <c r="B175" s="957"/>
      <c r="C175" s="958"/>
      <c r="D175" s="897"/>
      <c r="E175" s="1080"/>
      <c r="F175" s="1081"/>
      <c r="G175" s="940" t="s">
        <v>186</v>
      </c>
      <c r="H175" s="941"/>
      <c r="I175" s="942" t="s">
        <v>17</v>
      </c>
      <c r="J175" s="941"/>
      <c r="K175" s="942" t="s">
        <v>198</v>
      </c>
      <c r="L175" s="941"/>
      <c r="M175" s="942" t="s">
        <v>57</v>
      </c>
      <c r="N175" s="941"/>
      <c r="O175" s="942" t="s">
        <v>199</v>
      </c>
      <c r="P175" s="941"/>
      <c r="Q175" s="942" t="s">
        <v>58</v>
      </c>
      <c r="R175" s="941"/>
      <c r="S175" s="943" t="s">
        <v>21</v>
      </c>
      <c r="T175" s="944"/>
      <c r="U175" s="943" t="s">
        <v>22</v>
      </c>
      <c r="V175" s="963"/>
      <c r="W175" s="923"/>
      <c r="X175" s="966"/>
      <c r="Y175" s="964" t="s">
        <v>200</v>
      </c>
      <c r="Z175" s="902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BV175" s="3"/>
      <c r="BW175" s="3"/>
      <c r="CG175" s="13"/>
      <c r="CH175" s="13"/>
      <c r="CI175" s="13"/>
      <c r="CJ175" s="13"/>
      <c r="CK175" s="13"/>
      <c r="CL175" s="13"/>
    </row>
    <row r="176" spans="1:121" ht="16.149999999999999" customHeight="1" x14ac:dyDescent="0.2">
      <c r="A176" s="959"/>
      <c r="B176" s="1078"/>
      <c r="C176" s="1079"/>
      <c r="D176" s="418" t="s">
        <v>23</v>
      </c>
      <c r="E176" s="419" t="s">
        <v>24</v>
      </c>
      <c r="F176" s="697" t="s">
        <v>25</v>
      </c>
      <c r="G176" s="420" t="s">
        <v>24</v>
      </c>
      <c r="H176" s="421" t="s">
        <v>25</v>
      </c>
      <c r="I176" s="422" t="s">
        <v>24</v>
      </c>
      <c r="J176" s="421" t="s">
        <v>25</v>
      </c>
      <c r="K176" s="422" t="s">
        <v>24</v>
      </c>
      <c r="L176" s="421" t="s">
        <v>25</v>
      </c>
      <c r="M176" s="422" t="s">
        <v>24</v>
      </c>
      <c r="N176" s="421" t="s">
        <v>25</v>
      </c>
      <c r="O176" s="422" t="s">
        <v>24</v>
      </c>
      <c r="P176" s="421" t="s">
        <v>25</v>
      </c>
      <c r="Q176" s="422" t="s">
        <v>24</v>
      </c>
      <c r="R176" s="421" t="s">
        <v>25</v>
      </c>
      <c r="S176" s="423" t="s">
        <v>24</v>
      </c>
      <c r="T176" s="424" t="s">
        <v>25</v>
      </c>
      <c r="U176" s="423" t="s">
        <v>24</v>
      </c>
      <c r="V176" s="714" t="s">
        <v>25</v>
      </c>
      <c r="W176" s="924"/>
      <c r="X176" s="965"/>
      <c r="Y176" s="965"/>
      <c r="Z176" s="1081"/>
      <c r="AA176" s="273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BV176" s="3"/>
      <c r="BW176" s="3"/>
      <c r="CG176" s="13"/>
      <c r="CH176" s="13"/>
      <c r="CI176" s="13"/>
      <c r="CJ176" s="13"/>
      <c r="CK176" s="13"/>
      <c r="CL176" s="13"/>
    </row>
    <row r="177" spans="1:90" ht="16.149999999999999" customHeight="1" x14ac:dyDescent="0.2">
      <c r="A177" s="916" t="s">
        <v>201</v>
      </c>
      <c r="B177" s="918" t="s">
        <v>202</v>
      </c>
      <c r="C177" s="919"/>
      <c r="D177" s="425">
        <f t="shared" ref="D177:D207" si="100">SUM(E177+F177)</f>
        <v>58</v>
      </c>
      <c r="E177" s="426">
        <f t="shared" ref="E177:E190" si="101">SUM(G177+I177+K177+M177+O177+Q177+S177+U177)</f>
        <v>24</v>
      </c>
      <c r="F177" s="427">
        <f t="shared" ref="F177:F190" si="102">SUM(H177+J177+L177+N177+P177+R177+T177+V177)</f>
        <v>34</v>
      </c>
      <c r="G177" s="428">
        <v>2</v>
      </c>
      <c r="H177" s="429">
        <v>2</v>
      </c>
      <c r="I177" s="430">
        <v>0</v>
      </c>
      <c r="J177" s="429">
        <v>1</v>
      </c>
      <c r="K177" s="430">
        <v>1</v>
      </c>
      <c r="L177" s="429">
        <v>1</v>
      </c>
      <c r="M177" s="430">
        <v>0</v>
      </c>
      <c r="N177" s="429">
        <v>0</v>
      </c>
      <c r="O177" s="430">
        <v>6</v>
      </c>
      <c r="P177" s="429">
        <v>5</v>
      </c>
      <c r="Q177" s="430">
        <v>1</v>
      </c>
      <c r="R177" s="429">
        <v>0</v>
      </c>
      <c r="S177" s="430">
        <v>10</v>
      </c>
      <c r="T177" s="429">
        <v>15</v>
      </c>
      <c r="U177" s="430">
        <v>4</v>
      </c>
      <c r="V177" s="431">
        <v>10</v>
      </c>
      <c r="W177" s="432">
        <v>0</v>
      </c>
      <c r="X177" s="433">
        <v>0</v>
      </c>
      <c r="Y177" s="433"/>
      <c r="Z177" s="434"/>
      <c r="AA177" s="225" t="str">
        <f>CA177&amp;CB177&amp;CC177</f>
        <v/>
      </c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8"/>
      <c r="BV177" s="3"/>
      <c r="BW177" s="3"/>
      <c r="CA177" s="31" t="str">
        <f>IF(CG177=1,"* El número de pacientes de 60 años NO DEBE Ser mayor a lo registrado en el grupo Etario 20-64 años. ","")</f>
        <v/>
      </c>
      <c r="CB177" s="31" t="str">
        <f>IF(CH177=1,"* La consulta pertinente NO DEBE ser mayor al Total registrado. ","")</f>
        <v/>
      </c>
      <c r="CC177" s="31" t="str">
        <f>IF(AND(D177&lt;&gt;0,W177=""),"* Recuerde que las Embarazadas deben ser incluídas en el ingreso por rango Etario (Digite CEROS si no tiene). ",IF(F177&lt;W177,"* Las Embarazadas NO DEBEN ser mayor al total de Mujeres. ",""))</f>
        <v/>
      </c>
      <c r="CD177" s="31"/>
      <c r="CE177" s="31"/>
      <c r="CF177" s="31"/>
      <c r="CG177" s="32">
        <f>IF((S177+T177)&lt;X177,1,0)</f>
        <v>0</v>
      </c>
      <c r="CH177" s="32">
        <f>IF(D177&lt;Y177,1,0)</f>
        <v>0</v>
      </c>
      <c r="CI177" s="32">
        <f>IF(AND(D177&lt;&gt;0,W177=""),1,IF(F177&lt;W177,1,0))</f>
        <v>0</v>
      </c>
      <c r="CJ177" s="32"/>
      <c r="CK177" s="32"/>
      <c r="CL177" s="32"/>
    </row>
    <row r="178" spans="1:90" ht="16.149999999999999" customHeight="1" x14ac:dyDescent="0.2">
      <c r="A178" s="917"/>
      <c r="B178" s="920" t="s">
        <v>203</v>
      </c>
      <c r="C178" s="921"/>
      <c r="D178" s="435">
        <f t="shared" si="100"/>
        <v>641</v>
      </c>
      <c r="E178" s="436">
        <f t="shared" si="101"/>
        <v>257</v>
      </c>
      <c r="F178" s="437">
        <f t="shared" si="102"/>
        <v>384</v>
      </c>
      <c r="G178" s="438">
        <v>11</v>
      </c>
      <c r="H178" s="439">
        <v>9</v>
      </c>
      <c r="I178" s="440">
        <v>12</v>
      </c>
      <c r="J178" s="439">
        <v>12</v>
      </c>
      <c r="K178" s="440">
        <v>11</v>
      </c>
      <c r="L178" s="439">
        <v>13</v>
      </c>
      <c r="M178" s="440">
        <v>12</v>
      </c>
      <c r="N178" s="439">
        <v>14</v>
      </c>
      <c r="O178" s="440">
        <v>25</v>
      </c>
      <c r="P178" s="439">
        <v>23</v>
      </c>
      <c r="Q178" s="440">
        <v>37</v>
      </c>
      <c r="R178" s="439">
        <v>41</v>
      </c>
      <c r="S178" s="440">
        <v>70</v>
      </c>
      <c r="T178" s="439">
        <v>126</v>
      </c>
      <c r="U178" s="440">
        <v>79</v>
      </c>
      <c r="V178" s="441">
        <v>146</v>
      </c>
      <c r="W178" s="442">
        <v>84</v>
      </c>
      <c r="X178" s="443">
        <v>145</v>
      </c>
      <c r="Y178" s="443">
        <v>83</v>
      </c>
      <c r="Z178" s="444"/>
      <c r="AA178" s="225" t="str">
        <f t="shared" ref="AA178:AA226" si="103">CA178&amp;CB178&amp;CC178</f>
        <v/>
      </c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8"/>
      <c r="BV178" s="3"/>
      <c r="BW178" s="3"/>
      <c r="CA178" s="31" t="str">
        <f t="shared" ref="CA178:CA198" si="104">IF(CG178=1,"* El número de pacientes de 60 años NO DEBE Ser mayor a lo registrado en el grupo Etario 20-64 años. ","")</f>
        <v/>
      </c>
      <c r="CB178" s="31" t="str">
        <f t="shared" ref="CB178:CB224" si="105">IF(CH178=1,"* La consulta pertinente NO DEBE ser mayor al Total registrado. ","")</f>
        <v/>
      </c>
      <c r="CC178" s="31" t="str">
        <f t="shared" ref="CC178:CC198" si="106">IF(AND(D178&lt;&gt;0,W178=""),"* Recuerde que las Embarazadas deben ser incluídas en el ingreso por rango Etario (Digite CEROS si no tiene). ",IF(F178&lt;W178,"* Las Embarazadas NO DEBEN ser mayor al total de Mujeres. ",""))</f>
        <v/>
      </c>
      <c r="CD178" s="31"/>
      <c r="CE178" s="31"/>
      <c r="CF178" s="31"/>
      <c r="CG178" s="32">
        <f t="shared" ref="CG178:CG198" si="107">IF((S178+T178)&lt;X178,1,0)</f>
        <v>0</v>
      </c>
      <c r="CH178" s="32">
        <f t="shared" ref="CH178:CH224" si="108">IF(D178&lt;Y178,1,0)</f>
        <v>0</v>
      </c>
      <c r="CI178" s="32">
        <f t="shared" ref="CI178:CI198" si="109">IF(AND(D178&lt;&gt;0,W178=""),1,IF(F178&lt;W178,1,0))</f>
        <v>0</v>
      </c>
      <c r="CJ178" s="32"/>
      <c r="CK178" s="32"/>
      <c r="CL178" s="32"/>
    </row>
    <row r="179" spans="1:90" ht="16.149999999999999" customHeight="1" x14ac:dyDescent="0.2">
      <c r="A179" s="860" t="s">
        <v>204</v>
      </c>
      <c r="B179" s="913" t="s">
        <v>205</v>
      </c>
      <c r="C179" s="913"/>
      <c r="D179" s="383">
        <f t="shared" si="100"/>
        <v>0</v>
      </c>
      <c r="E179" s="445">
        <f t="shared" si="101"/>
        <v>0</v>
      </c>
      <c r="F179" s="446">
        <f t="shared" si="102"/>
        <v>0</v>
      </c>
      <c r="G179" s="447"/>
      <c r="H179" s="448"/>
      <c r="I179" s="449"/>
      <c r="J179" s="448"/>
      <c r="K179" s="449"/>
      <c r="L179" s="448"/>
      <c r="M179" s="449"/>
      <c r="N179" s="448"/>
      <c r="O179" s="449"/>
      <c r="P179" s="448"/>
      <c r="Q179" s="449"/>
      <c r="R179" s="448"/>
      <c r="S179" s="449"/>
      <c r="T179" s="448"/>
      <c r="U179" s="449"/>
      <c r="V179" s="450"/>
      <c r="W179" s="451"/>
      <c r="X179" s="452"/>
      <c r="Y179" s="452"/>
      <c r="Z179" s="452"/>
      <c r="AA179" s="225" t="str">
        <f t="shared" si="103"/>
        <v/>
      </c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8"/>
      <c r="BV179" s="3"/>
      <c r="BW179" s="3"/>
      <c r="CA179" s="31" t="str">
        <f t="shared" si="104"/>
        <v/>
      </c>
      <c r="CB179" s="31" t="str">
        <f t="shared" si="105"/>
        <v/>
      </c>
      <c r="CC179" s="31" t="str">
        <f t="shared" si="106"/>
        <v/>
      </c>
      <c r="CD179" s="31"/>
      <c r="CE179" s="31"/>
      <c r="CF179" s="31"/>
      <c r="CG179" s="32">
        <f t="shared" si="107"/>
        <v>0</v>
      </c>
      <c r="CH179" s="32">
        <f t="shared" si="108"/>
        <v>0</v>
      </c>
      <c r="CI179" s="32">
        <f t="shared" si="109"/>
        <v>0</v>
      </c>
      <c r="CJ179" s="32"/>
      <c r="CK179" s="32"/>
      <c r="CL179" s="32"/>
    </row>
    <row r="180" spans="1:90" ht="16.149999999999999" customHeight="1" x14ac:dyDescent="0.2">
      <c r="A180" s="860"/>
      <c r="B180" s="911" t="s">
        <v>206</v>
      </c>
      <c r="C180" s="911"/>
      <c r="D180" s="386">
        <f t="shared" si="100"/>
        <v>0</v>
      </c>
      <c r="E180" s="453">
        <f t="shared" si="101"/>
        <v>0</v>
      </c>
      <c r="F180" s="454">
        <f t="shared" si="102"/>
        <v>0</v>
      </c>
      <c r="G180" s="455"/>
      <c r="H180" s="456"/>
      <c r="I180" s="457"/>
      <c r="J180" s="456"/>
      <c r="K180" s="457"/>
      <c r="L180" s="456"/>
      <c r="M180" s="457"/>
      <c r="N180" s="456"/>
      <c r="O180" s="457"/>
      <c r="P180" s="456"/>
      <c r="Q180" s="457"/>
      <c r="R180" s="456"/>
      <c r="S180" s="457"/>
      <c r="T180" s="456"/>
      <c r="U180" s="457"/>
      <c r="V180" s="458"/>
      <c r="W180" s="459"/>
      <c r="X180" s="460"/>
      <c r="Y180" s="460"/>
      <c r="Z180" s="460"/>
      <c r="AA180" s="225" t="str">
        <f t="shared" si="103"/>
        <v/>
      </c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8"/>
      <c r="BV180" s="3"/>
      <c r="BW180" s="3"/>
      <c r="CA180" s="31" t="str">
        <f t="shared" si="104"/>
        <v/>
      </c>
      <c r="CB180" s="31" t="str">
        <f t="shared" si="105"/>
        <v/>
      </c>
      <c r="CC180" s="31" t="str">
        <f t="shared" si="106"/>
        <v/>
      </c>
      <c r="CD180" s="31"/>
      <c r="CE180" s="31"/>
      <c r="CF180" s="31"/>
      <c r="CG180" s="32">
        <f t="shared" si="107"/>
        <v>0</v>
      </c>
      <c r="CH180" s="32">
        <f t="shared" si="108"/>
        <v>0</v>
      </c>
      <c r="CI180" s="32">
        <f t="shared" si="109"/>
        <v>0</v>
      </c>
      <c r="CJ180" s="32"/>
      <c r="CK180" s="32"/>
      <c r="CL180" s="32"/>
    </row>
    <row r="181" spans="1:90" ht="16.149999999999999" customHeight="1" x14ac:dyDescent="0.2">
      <c r="A181" s="860"/>
      <c r="B181" s="911" t="s">
        <v>207</v>
      </c>
      <c r="C181" s="911"/>
      <c r="D181" s="386">
        <f t="shared" si="100"/>
        <v>0</v>
      </c>
      <c r="E181" s="453">
        <f t="shared" si="101"/>
        <v>0</v>
      </c>
      <c r="F181" s="454">
        <f t="shared" si="102"/>
        <v>0</v>
      </c>
      <c r="G181" s="455"/>
      <c r="H181" s="456"/>
      <c r="I181" s="457"/>
      <c r="J181" s="456"/>
      <c r="K181" s="457"/>
      <c r="L181" s="456"/>
      <c r="M181" s="457"/>
      <c r="N181" s="456"/>
      <c r="O181" s="457"/>
      <c r="P181" s="456"/>
      <c r="Q181" s="457"/>
      <c r="R181" s="456"/>
      <c r="S181" s="457"/>
      <c r="T181" s="456"/>
      <c r="U181" s="457"/>
      <c r="V181" s="458"/>
      <c r="W181" s="459"/>
      <c r="X181" s="460"/>
      <c r="Y181" s="460"/>
      <c r="Z181" s="460"/>
      <c r="AA181" s="225" t="str">
        <f t="shared" si="103"/>
        <v/>
      </c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8"/>
      <c r="BV181" s="3"/>
      <c r="BW181" s="3"/>
      <c r="CA181" s="31" t="str">
        <f t="shared" si="104"/>
        <v/>
      </c>
      <c r="CB181" s="31" t="str">
        <f t="shared" si="105"/>
        <v/>
      </c>
      <c r="CC181" s="31" t="str">
        <f t="shared" si="106"/>
        <v/>
      </c>
      <c r="CD181" s="31"/>
      <c r="CE181" s="31"/>
      <c r="CF181" s="31"/>
      <c r="CG181" s="32">
        <f t="shared" si="107"/>
        <v>0</v>
      </c>
      <c r="CH181" s="32">
        <f t="shared" si="108"/>
        <v>0</v>
      </c>
      <c r="CI181" s="32">
        <f t="shared" si="109"/>
        <v>0</v>
      </c>
      <c r="CJ181" s="32"/>
      <c r="CK181" s="32"/>
      <c r="CL181" s="32"/>
    </row>
    <row r="182" spans="1:90" ht="16.149999999999999" customHeight="1" x14ac:dyDescent="0.2">
      <c r="A182" s="861"/>
      <c r="B182" s="912" t="s">
        <v>208</v>
      </c>
      <c r="C182" s="912"/>
      <c r="D182" s="461">
        <f t="shared" si="100"/>
        <v>0</v>
      </c>
      <c r="E182" s="462">
        <f t="shared" si="101"/>
        <v>0</v>
      </c>
      <c r="F182" s="463">
        <f t="shared" si="102"/>
        <v>0</v>
      </c>
      <c r="G182" s="438"/>
      <c r="H182" s="439"/>
      <c r="I182" s="440"/>
      <c r="J182" s="439"/>
      <c r="K182" s="440"/>
      <c r="L182" s="439"/>
      <c r="M182" s="440"/>
      <c r="N182" s="439"/>
      <c r="O182" s="440"/>
      <c r="P182" s="439"/>
      <c r="Q182" s="440"/>
      <c r="R182" s="439"/>
      <c r="S182" s="440"/>
      <c r="T182" s="439"/>
      <c r="U182" s="440"/>
      <c r="V182" s="441"/>
      <c r="W182" s="442"/>
      <c r="X182" s="443"/>
      <c r="Y182" s="443"/>
      <c r="Z182" s="443"/>
      <c r="AA182" s="225" t="str">
        <f t="shared" si="103"/>
        <v/>
      </c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8"/>
      <c r="BV182" s="3"/>
      <c r="BW182" s="3"/>
      <c r="CA182" s="31" t="str">
        <f t="shared" si="104"/>
        <v/>
      </c>
      <c r="CB182" s="31" t="str">
        <f t="shared" si="105"/>
        <v/>
      </c>
      <c r="CC182" s="31" t="str">
        <f t="shared" si="106"/>
        <v/>
      </c>
      <c r="CD182" s="31"/>
      <c r="CE182" s="31"/>
      <c r="CF182" s="31"/>
      <c r="CG182" s="32">
        <f t="shared" si="107"/>
        <v>0</v>
      </c>
      <c r="CH182" s="32">
        <f t="shared" si="108"/>
        <v>0</v>
      </c>
      <c r="CI182" s="32">
        <f t="shared" si="109"/>
        <v>0</v>
      </c>
      <c r="CJ182" s="32"/>
      <c r="CK182" s="32"/>
      <c r="CL182" s="32"/>
    </row>
    <row r="183" spans="1:90" ht="16.149999999999999" customHeight="1" x14ac:dyDescent="0.2">
      <c r="A183" s="859" t="s">
        <v>209</v>
      </c>
      <c r="B183" s="914" t="s">
        <v>205</v>
      </c>
      <c r="C183" s="914"/>
      <c r="D183" s="378">
        <f t="shared" si="100"/>
        <v>68</v>
      </c>
      <c r="E183" s="464">
        <f t="shared" si="101"/>
        <v>36</v>
      </c>
      <c r="F183" s="465">
        <f t="shared" si="102"/>
        <v>32</v>
      </c>
      <c r="G183" s="428">
        <v>5</v>
      </c>
      <c r="H183" s="429"/>
      <c r="I183" s="430">
        <v>1</v>
      </c>
      <c r="J183" s="429"/>
      <c r="K183" s="430"/>
      <c r="L183" s="429"/>
      <c r="M183" s="430"/>
      <c r="N183" s="429"/>
      <c r="O183" s="430">
        <v>7</v>
      </c>
      <c r="P183" s="429">
        <v>4</v>
      </c>
      <c r="Q183" s="430">
        <v>6</v>
      </c>
      <c r="R183" s="429">
        <v>6</v>
      </c>
      <c r="S183" s="430">
        <v>15</v>
      </c>
      <c r="T183" s="429">
        <v>17</v>
      </c>
      <c r="U183" s="430">
        <v>2</v>
      </c>
      <c r="V183" s="431">
        <v>5</v>
      </c>
      <c r="W183" s="432">
        <v>0</v>
      </c>
      <c r="X183" s="433"/>
      <c r="Y183" s="433"/>
      <c r="Z183" s="452"/>
      <c r="AA183" s="225" t="str">
        <f t="shared" si="103"/>
        <v/>
      </c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8"/>
      <c r="BV183" s="3"/>
      <c r="BW183" s="3"/>
      <c r="CA183" s="31" t="str">
        <f t="shared" si="104"/>
        <v/>
      </c>
      <c r="CB183" s="31" t="str">
        <f t="shared" si="105"/>
        <v/>
      </c>
      <c r="CC183" s="31" t="str">
        <f t="shared" si="106"/>
        <v/>
      </c>
      <c r="CD183" s="31"/>
      <c r="CE183" s="31"/>
      <c r="CF183" s="31"/>
      <c r="CG183" s="32">
        <f t="shared" si="107"/>
        <v>0</v>
      </c>
      <c r="CH183" s="32">
        <f t="shared" si="108"/>
        <v>0</v>
      </c>
      <c r="CI183" s="32">
        <f t="shared" si="109"/>
        <v>0</v>
      </c>
      <c r="CJ183" s="32"/>
      <c r="CK183" s="32"/>
      <c r="CL183" s="32"/>
    </row>
    <row r="184" spans="1:90" ht="16.149999999999999" customHeight="1" x14ac:dyDescent="0.2">
      <c r="A184" s="860"/>
      <c r="B184" s="911" t="s">
        <v>206</v>
      </c>
      <c r="C184" s="911"/>
      <c r="D184" s="386">
        <f t="shared" si="100"/>
        <v>142</v>
      </c>
      <c r="E184" s="453">
        <f t="shared" si="101"/>
        <v>75</v>
      </c>
      <c r="F184" s="454">
        <f t="shared" si="102"/>
        <v>67</v>
      </c>
      <c r="G184" s="455">
        <v>4</v>
      </c>
      <c r="H184" s="456"/>
      <c r="I184" s="457">
        <v>1</v>
      </c>
      <c r="J184" s="456"/>
      <c r="K184" s="457">
        <v>1</v>
      </c>
      <c r="L184" s="456">
        <v>1</v>
      </c>
      <c r="M184" s="457">
        <v>3</v>
      </c>
      <c r="N184" s="456"/>
      <c r="O184" s="457">
        <v>14</v>
      </c>
      <c r="P184" s="456">
        <v>7</v>
      </c>
      <c r="Q184" s="457">
        <v>15</v>
      </c>
      <c r="R184" s="456">
        <v>19</v>
      </c>
      <c r="S184" s="457">
        <v>31</v>
      </c>
      <c r="T184" s="456">
        <v>34</v>
      </c>
      <c r="U184" s="457">
        <v>6</v>
      </c>
      <c r="V184" s="458">
        <v>6</v>
      </c>
      <c r="W184" s="459">
        <v>0</v>
      </c>
      <c r="X184" s="460"/>
      <c r="Y184" s="460"/>
      <c r="Z184" s="460"/>
      <c r="AA184" s="225" t="str">
        <f t="shared" si="103"/>
        <v/>
      </c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8"/>
      <c r="BV184" s="3"/>
      <c r="BW184" s="3"/>
      <c r="CA184" s="31" t="str">
        <f t="shared" si="104"/>
        <v/>
      </c>
      <c r="CB184" s="31" t="str">
        <f t="shared" si="105"/>
        <v/>
      </c>
      <c r="CC184" s="31" t="str">
        <f t="shared" si="106"/>
        <v/>
      </c>
      <c r="CD184" s="31"/>
      <c r="CE184" s="31"/>
      <c r="CF184" s="31"/>
      <c r="CG184" s="32">
        <f t="shared" si="107"/>
        <v>0</v>
      </c>
      <c r="CH184" s="32">
        <f t="shared" si="108"/>
        <v>0</v>
      </c>
      <c r="CI184" s="32">
        <f t="shared" si="109"/>
        <v>0</v>
      </c>
      <c r="CJ184" s="32"/>
      <c r="CK184" s="32"/>
      <c r="CL184" s="32"/>
    </row>
    <row r="185" spans="1:90" ht="16.149999999999999" customHeight="1" x14ac:dyDescent="0.2">
      <c r="A185" s="860"/>
      <c r="B185" s="911" t="s">
        <v>207</v>
      </c>
      <c r="C185" s="911"/>
      <c r="D185" s="386">
        <f t="shared" si="100"/>
        <v>58</v>
      </c>
      <c r="E185" s="453">
        <f t="shared" si="101"/>
        <v>30</v>
      </c>
      <c r="F185" s="454">
        <f t="shared" si="102"/>
        <v>28</v>
      </c>
      <c r="G185" s="455">
        <v>4</v>
      </c>
      <c r="H185" s="456"/>
      <c r="I185" s="457">
        <v>1</v>
      </c>
      <c r="J185" s="456"/>
      <c r="K185" s="457"/>
      <c r="L185" s="456"/>
      <c r="M185" s="457"/>
      <c r="N185" s="456"/>
      <c r="O185" s="457">
        <v>7</v>
      </c>
      <c r="P185" s="456">
        <v>3</v>
      </c>
      <c r="Q185" s="457">
        <v>5</v>
      </c>
      <c r="R185" s="456">
        <v>4</v>
      </c>
      <c r="S185" s="457">
        <v>11</v>
      </c>
      <c r="T185" s="456">
        <v>16</v>
      </c>
      <c r="U185" s="457">
        <v>2</v>
      </c>
      <c r="V185" s="458">
        <v>5</v>
      </c>
      <c r="W185" s="459">
        <v>0</v>
      </c>
      <c r="X185" s="460"/>
      <c r="Y185" s="460"/>
      <c r="Z185" s="460"/>
      <c r="AA185" s="225" t="str">
        <f t="shared" si="103"/>
        <v/>
      </c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8"/>
      <c r="BV185" s="3"/>
      <c r="BW185" s="3"/>
      <c r="CA185" s="31" t="str">
        <f t="shared" si="104"/>
        <v/>
      </c>
      <c r="CB185" s="31" t="str">
        <f t="shared" si="105"/>
        <v/>
      </c>
      <c r="CC185" s="31" t="str">
        <f t="shared" si="106"/>
        <v/>
      </c>
      <c r="CD185" s="31"/>
      <c r="CE185" s="31"/>
      <c r="CF185" s="31"/>
      <c r="CG185" s="32">
        <f t="shared" si="107"/>
        <v>0</v>
      </c>
      <c r="CH185" s="32">
        <f t="shared" si="108"/>
        <v>0</v>
      </c>
      <c r="CI185" s="32">
        <f t="shared" si="109"/>
        <v>0</v>
      </c>
      <c r="CJ185" s="32"/>
      <c r="CK185" s="32"/>
      <c r="CL185" s="32"/>
    </row>
    <row r="186" spans="1:90" ht="16.149999999999999" customHeight="1" x14ac:dyDescent="0.2">
      <c r="A186" s="861"/>
      <c r="B186" s="912" t="s">
        <v>208</v>
      </c>
      <c r="C186" s="912"/>
      <c r="D186" s="461">
        <f t="shared" si="100"/>
        <v>31</v>
      </c>
      <c r="E186" s="462">
        <f t="shared" si="101"/>
        <v>14</v>
      </c>
      <c r="F186" s="463">
        <f t="shared" si="102"/>
        <v>17</v>
      </c>
      <c r="G186" s="438">
        <v>2</v>
      </c>
      <c r="H186" s="439"/>
      <c r="I186" s="440"/>
      <c r="J186" s="439"/>
      <c r="K186" s="440">
        <v>1</v>
      </c>
      <c r="L186" s="439"/>
      <c r="M186" s="440"/>
      <c r="N186" s="439"/>
      <c r="O186" s="440">
        <v>4</v>
      </c>
      <c r="P186" s="439">
        <v>1</v>
      </c>
      <c r="Q186" s="440">
        <v>2</v>
      </c>
      <c r="R186" s="439">
        <v>5</v>
      </c>
      <c r="S186" s="440">
        <v>5</v>
      </c>
      <c r="T186" s="439">
        <v>9</v>
      </c>
      <c r="U186" s="440"/>
      <c r="V186" s="441">
        <v>2</v>
      </c>
      <c r="W186" s="442">
        <v>0</v>
      </c>
      <c r="X186" s="443"/>
      <c r="Y186" s="443"/>
      <c r="Z186" s="443"/>
      <c r="AA186" s="225" t="str">
        <f t="shared" si="103"/>
        <v/>
      </c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8"/>
      <c r="BV186" s="3"/>
      <c r="BW186" s="3"/>
      <c r="CA186" s="31" t="str">
        <f t="shared" si="104"/>
        <v/>
      </c>
      <c r="CB186" s="31" t="str">
        <f t="shared" si="105"/>
        <v/>
      </c>
      <c r="CC186" s="31" t="str">
        <f t="shared" si="106"/>
        <v/>
      </c>
      <c r="CD186" s="31"/>
      <c r="CE186" s="31"/>
      <c r="CF186" s="31"/>
      <c r="CG186" s="32">
        <f t="shared" si="107"/>
        <v>0</v>
      </c>
      <c r="CH186" s="32">
        <f t="shared" si="108"/>
        <v>0</v>
      </c>
      <c r="CI186" s="32">
        <f t="shared" si="109"/>
        <v>0</v>
      </c>
      <c r="CJ186" s="32"/>
      <c r="CK186" s="32"/>
      <c r="CL186" s="32"/>
    </row>
    <row r="187" spans="1:90" ht="16.149999999999999" customHeight="1" x14ac:dyDescent="0.2">
      <c r="A187" s="859" t="s">
        <v>78</v>
      </c>
      <c r="B187" s="914" t="s">
        <v>205</v>
      </c>
      <c r="C187" s="914"/>
      <c r="D187" s="378">
        <f t="shared" si="100"/>
        <v>42</v>
      </c>
      <c r="E187" s="464">
        <f t="shared" si="101"/>
        <v>13</v>
      </c>
      <c r="F187" s="465">
        <f t="shared" si="102"/>
        <v>29</v>
      </c>
      <c r="G187" s="428"/>
      <c r="H187" s="429"/>
      <c r="I187" s="430"/>
      <c r="J187" s="429"/>
      <c r="K187" s="430"/>
      <c r="L187" s="429"/>
      <c r="M187" s="430">
        <v>1</v>
      </c>
      <c r="N187" s="429">
        <v>1</v>
      </c>
      <c r="O187" s="430">
        <v>2</v>
      </c>
      <c r="P187" s="429">
        <v>1</v>
      </c>
      <c r="Q187" s="430">
        <v>1</v>
      </c>
      <c r="R187" s="429">
        <v>1</v>
      </c>
      <c r="S187" s="430">
        <v>7</v>
      </c>
      <c r="T187" s="429">
        <v>26</v>
      </c>
      <c r="U187" s="430">
        <v>2</v>
      </c>
      <c r="V187" s="431"/>
      <c r="W187" s="432">
        <v>0</v>
      </c>
      <c r="X187" s="433"/>
      <c r="Y187" s="433"/>
      <c r="Z187" s="452"/>
      <c r="AA187" s="225" t="str">
        <f t="shared" si="103"/>
        <v/>
      </c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8"/>
      <c r="BV187" s="3"/>
      <c r="BW187" s="3"/>
      <c r="CA187" s="31" t="str">
        <f t="shared" si="104"/>
        <v/>
      </c>
      <c r="CB187" s="31" t="str">
        <f t="shared" si="105"/>
        <v/>
      </c>
      <c r="CC187" s="31" t="str">
        <f t="shared" si="106"/>
        <v/>
      </c>
      <c r="CD187" s="31"/>
      <c r="CE187" s="31"/>
      <c r="CF187" s="31"/>
      <c r="CG187" s="32">
        <f t="shared" si="107"/>
        <v>0</v>
      </c>
      <c r="CH187" s="32">
        <f t="shared" si="108"/>
        <v>0</v>
      </c>
      <c r="CI187" s="32">
        <f t="shared" si="109"/>
        <v>0</v>
      </c>
      <c r="CJ187" s="32"/>
      <c r="CK187" s="32"/>
      <c r="CL187" s="32"/>
    </row>
    <row r="188" spans="1:90" ht="16.149999999999999" customHeight="1" x14ac:dyDescent="0.2">
      <c r="A188" s="860"/>
      <c r="B188" s="911" t="s">
        <v>206</v>
      </c>
      <c r="C188" s="911"/>
      <c r="D188" s="386">
        <f t="shared" si="100"/>
        <v>77</v>
      </c>
      <c r="E188" s="453">
        <f t="shared" si="101"/>
        <v>20</v>
      </c>
      <c r="F188" s="454">
        <f t="shared" si="102"/>
        <v>57</v>
      </c>
      <c r="G188" s="455"/>
      <c r="H188" s="456"/>
      <c r="I188" s="457"/>
      <c r="J188" s="456"/>
      <c r="K188" s="457"/>
      <c r="L188" s="456"/>
      <c r="M188" s="457">
        <v>5</v>
      </c>
      <c r="N188" s="456">
        <v>3</v>
      </c>
      <c r="O188" s="457">
        <v>7</v>
      </c>
      <c r="P188" s="456">
        <v>1</v>
      </c>
      <c r="Q188" s="457">
        <v>3</v>
      </c>
      <c r="R188" s="456">
        <v>7</v>
      </c>
      <c r="S188" s="457">
        <v>4</v>
      </c>
      <c r="T188" s="456">
        <v>44</v>
      </c>
      <c r="U188" s="457">
        <v>1</v>
      </c>
      <c r="V188" s="458">
        <v>2</v>
      </c>
      <c r="W188" s="459">
        <v>0</v>
      </c>
      <c r="X188" s="460"/>
      <c r="Y188" s="460"/>
      <c r="Z188" s="460"/>
      <c r="AA188" s="225" t="str">
        <f t="shared" si="103"/>
        <v/>
      </c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8"/>
      <c r="BV188" s="3"/>
      <c r="BW188" s="3"/>
      <c r="CA188" s="31" t="str">
        <f t="shared" si="104"/>
        <v/>
      </c>
      <c r="CB188" s="31" t="str">
        <f t="shared" si="105"/>
        <v/>
      </c>
      <c r="CC188" s="31" t="str">
        <f t="shared" si="106"/>
        <v/>
      </c>
      <c r="CD188" s="31"/>
      <c r="CE188" s="31"/>
      <c r="CF188" s="31"/>
      <c r="CG188" s="32">
        <f t="shared" si="107"/>
        <v>0</v>
      </c>
      <c r="CH188" s="32">
        <f t="shared" si="108"/>
        <v>0</v>
      </c>
      <c r="CI188" s="32">
        <f t="shared" si="109"/>
        <v>0</v>
      </c>
      <c r="CJ188" s="32"/>
      <c r="CK188" s="32"/>
      <c r="CL188" s="32"/>
    </row>
    <row r="189" spans="1:90" ht="16.149999999999999" customHeight="1" x14ac:dyDescent="0.2">
      <c r="A189" s="860"/>
      <c r="B189" s="911" t="s">
        <v>207</v>
      </c>
      <c r="C189" s="911"/>
      <c r="D189" s="386">
        <f t="shared" si="100"/>
        <v>40</v>
      </c>
      <c r="E189" s="453">
        <f t="shared" si="101"/>
        <v>12</v>
      </c>
      <c r="F189" s="454">
        <f t="shared" si="102"/>
        <v>28</v>
      </c>
      <c r="G189" s="455"/>
      <c r="H189" s="456"/>
      <c r="I189" s="457"/>
      <c r="J189" s="456"/>
      <c r="K189" s="457"/>
      <c r="L189" s="456"/>
      <c r="M189" s="457">
        <v>1</v>
      </c>
      <c r="N189" s="456">
        <v>1</v>
      </c>
      <c r="O189" s="457">
        <v>2</v>
      </c>
      <c r="P189" s="456">
        <v>1</v>
      </c>
      <c r="Q189" s="457"/>
      <c r="R189" s="456">
        <v>1</v>
      </c>
      <c r="S189" s="457">
        <v>7</v>
      </c>
      <c r="T189" s="456">
        <v>25</v>
      </c>
      <c r="U189" s="457">
        <v>2</v>
      </c>
      <c r="V189" s="458"/>
      <c r="W189" s="459">
        <v>0</v>
      </c>
      <c r="X189" s="460"/>
      <c r="Y189" s="460"/>
      <c r="Z189" s="460"/>
      <c r="AA189" s="225" t="str">
        <f t="shared" si="103"/>
        <v/>
      </c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8"/>
      <c r="BV189" s="3"/>
      <c r="BW189" s="3"/>
      <c r="CA189" s="31" t="str">
        <f t="shared" si="104"/>
        <v/>
      </c>
      <c r="CB189" s="31" t="str">
        <f t="shared" si="105"/>
        <v/>
      </c>
      <c r="CC189" s="31" t="str">
        <f t="shared" si="106"/>
        <v/>
      </c>
      <c r="CD189" s="31"/>
      <c r="CE189" s="31"/>
      <c r="CF189" s="31"/>
      <c r="CG189" s="32">
        <f t="shared" si="107"/>
        <v>0</v>
      </c>
      <c r="CH189" s="32">
        <f t="shared" si="108"/>
        <v>0</v>
      </c>
      <c r="CI189" s="32">
        <f t="shared" si="109"/>
        <v>0</v>
      </c>
      <c r="CJ189" s="32"/>
      <c r="CK189" s="32"/>
      <c r="CL189" s="32"/>
    </row>
    <row r="190" spans="1:90" ht="16.149999999999999" customHeight="1" x14ac:dyDescent="0.2">
      <c r="A190" s="861"/>
      <c r="B190" s="912" t="s">
        <v>208</v>
      </c>
      <c r="C190" s="912"/>
      <c r="D190" s="461">
        <f t="shared" si="100"/>
        <v>36</v>
      </c>
      <c r="E190" s="462">
        <f t="shared" si="101"/>
        <v>14</v>
      </c>
      <c r="F190" s="463">
        <f t="shared" si="102"/>
        <v>22</v>
      </c>
      <c r="G190" s="438"/>
      <c r="H190" s="439"/>
      <c r="I190" s="440"/>
      <c r="J190" s="439"/>
      <c r="K190" s="440"/>
      <c r="L190" s="439"/>
      <c r="M190" s="440">
        <v>3</v>
      </c>
      <c r="N190" s="439">
        <v>1</v>
      </c>
      <c r="O190" s="440">
        <v>3</v>
      </c>
      <c r="P190" s="439">
        <v>1</v>
      </c>
      <c r="Q190" s="440">
        <v>3</v>
      </c>
      <c r="R190" s="439">
        <v>5</v>
      </c>
      <c r="S190" s="440">
        <v>4</v>
      </c>
      <c r="T190" s="439">
        <v>15</v>
      </c>
      <c r="U190" s="440">
        <v>1</v>
      </c>
      <c r="V190" s="441"/>
      <c r="W190" s="442">
        <v>0</v>
      </c>
      <c r="X190" s="443"/>
      <c r="Y190" s="443"/>
      <c r="Z190" s="443"/>
      <c r="AA190" s="225" t="str">
        <f t="shared" si="103"/>
        <v/>
      </c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8"/>
      <c r="BV190" s="3"/>
      <c r="BW190" s="3"/>
      <c r="CA190" s="31" t="str">
        <f t="shared" si="104"/>
        <v/>
      </c>
      <c r="CB190" s="31" t="str">
        <f t="shared" si="105"/>
        <v/>
      </c>
      <c r="CC190" s="31" t="str">
        <f t="shared" si="106"/>
        <v/>
      </c>
      <c r="CD190" s="31"/>
      <c r="CE190" s="31"/>
      <c r="CF190" s="31"/>
      <c r="CG190" s="32">
        <f t="shared" si="107"/>
        <v>0</v>
      </c>
      <c r="CH190" s="32">
        <f t="shared" si="108"/>
        <v>0</v>
      </c>
      <c r="CI190" s="32">
        <f t="shared" si="109"/>
        <v>0</v>
      </c>
      <c r="CJ190" s="32"/>
      <c r="CK190" s="32"/>
      <c r="CL190" s="32"/>
    </row>
    <row r="191" spans="1:90" ht="16.149999999999999" customHeight="1" x14ac:dyDescent="0.2">
      <c r="A191" s="859" t="s">
        <v>210</v>
      </c>
      <c r="B191" s="914" t="s">
        <v>205</v>
      </c>
      <c r="C191" s="914"/>
      <c r="D191" s="378">
        <f t="shared" si="100"/>
        <v>24</v>
      </c>
      <c r="E191" s="464">
        <f>SUM(G191+I191+K191+M191+O191+Q191+U191)</f>
        <v>10</v>
      </c>
      <c r="F191" s="465">
        <f>SUM(H191+J191+L191+N191+P191+R191+V191)</f>
        <v>14</v>
      </c>
      <c r="G191" s="428">
        <v>6</v>
      </c>
      <c r="H191" s="429">
        <v>9</v>
      </c>
      <c r="I191" s="430">
        <v>1</v>
      </c>
      <c r="J191" s="429">
        <v>3</v>
      </c>
      <c r="K191" s="430"/>
      <c r="L191" s="429">
        <v>1</v>
      </c>
      <c r="M191" s="430"/>
      <c r="N191" s="429">
        <v>1</v>
      </c>
      <c r="O191" s="430">
        <v>3</v>
      </c>
      <c r="P191" s="429"/>
      <c r="Q191" s="430"/>
      <c r="R191" s="429"/>
      <c r="S191" s="466"/>
      <c r="T191" s="467"/>
      <c r="U191" s="466"/>
      <c r="V191" s="468"/>
      <c r="W191" s="469"/>
      <c r="X191" s="470"/>
      <c r="Y191" s="433"/>
      <c r="Z191" s="452"/>
      <c r="AA191" s="225" t="str">
        <f t="shared" si="103"/>
        <v/>
      </c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8"/>
      <c r="BV191" s="3"/>
      <c r="BW191" s="3"/>
      <c r="CA191" s="31"/>
      <c r="CB191" s="31" t="str">
        <f t="shared" si="105"/>
        <v/>
      </c>
      <c r="CC191" s="31"/>
      <c r="CD191" s="31"/>
      <c r="CE191" s="31"/>
      <c r="CF191" s="31"/>
      <c r="CG191" s="32"/>
      <c r="CH191" s="32">
        <f t="shared" si="108"/>
        <v>0</v>
      </c>
      <c r="CI191" s="32"/>
      <c r="CJ191" s="32"/>
      <c r="CK191" s="32"/>
      <c r="CL191" s="32"/>
    </row>
    <row r="192" spans="1:90" ht="16.149999999999999" customHeight="1" x14ac:dyDescent="0.2">
      <c r="A192" s="860"/>
      <c r="B192" s="911" t="s">
        <v>206</v>
      </c>
      <c r="C192" s="911"/>
      <c r="D192" s="386">
        <f t="shared" si="100"/>
        <v>97</v>
      </c>
      <c r="E192" s="453">
        <f>SUM(G192+I192+K192+M192+O192+Q192+U192)</f>
        <v>56</v>
      </c>
      <c r="F192" s="454">
        <f>SUM(H192+J192+L192+N192+P192+R192+V192)</f>
        <v>41</v>
      </c>
      <c r="G192" s="455">
        <v>24</v>
      </c>
      <c r="H192" s="456">
        <v>20</v>
      </c>
      <c r="I192" s="457">
        <v>10</v>
      </c>
      <c r="J192" s="456">
        <v>2</v>
      </c>
      <c r="K192" s="457">
        <v>1</v>
      </c>
      <c r="L192" s="456">
        <v>2</v>
      </c>
      <c r="M192" s="457">
        <v>5</v>
      </c>
      <c r="N192" s="456"/>
      <c r="O192" s="457">
        <v>14</v>
      </c>
      <c r="P192" s="456">
        <v>14</v>
      </c>
      <c r="Q192" s="457">
        <v>2</v>
      </c>
      <c r="R192" s="456">
        <v>3</v>
      </c>
      <c r="S192" s="471"/>
      <c r="T192" s="472"/>
      <c r="U192" s="471"/>
      <c r="V192" s="473"/>
      <c r="W192" s="474"/>
      <c r="X192" s="475"/>
      <c r="Y192" s="460"/>
      <c r="Z192" s="460"/>
      <c r="AA192" s="225" t="str">
        <f t="shared" si="103"/>
        <v/>
      </c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8"/>
      <c r="BV192" s="3"/>
      <c r="BW192" s="3"/>
      <c r="CA192" s="31"/>
      <c r="CB192" s="31" t="str">
        <f t="shared" si="105"/>
        <v/>
      </c>
      <c r="CC192" s="31"/>
      <c r="CD192" s="31"/>
      <c r="CE192" s="31"/>
      <c r="CF192" s="31"/>
      <c r="CG192" s="32"/>
      <c r="CH192" s="32">
        <f t="shared" si="108"/>
        <v>0</v>
      </c>
      <c r="CI192" s="32"/>
      <c r="CJ192" s="32"/>
      <c r="CK192" s="32"/>
      <c r="CL192" s="32"/>
    </row>
    <row r="193" spans="1:90" ht="16.149999999999999" customHeight="1" x14ac:dyDescent="0.2">
      <c r="A193" s="860"/>
      <c r="B193" s="911" t="s">
        <v>207</v>
      </c>
      <c r="C193" s="911"/>
      <c r="D193" s="386">
        <f t="shared" si="100"/>
        <v>41</v>
      </c>
      <c r="E193" s="453">
        <f t="shared" ref="E193:F227" si="110">SUM(G193+I193+K193+M193+O193+Q193+S193+U193)</f>
        <v>18</v>
      </c>
      <c r="F193" s="454">
        <f t="shared" ref="F193:F226" si="111">SUM(H193+J193+L193+N193+P193+R193+T193+V193)</f>
        <v>23</v>
      </c>
      <c r="G193" s="455">
        <v>8</v>
      </c>
      <c r="H193" s="456">
        <v>13</v>
      </c>
      <c r="I193" s="457">
        <v>3</v>
      </c>
      <c r="J193" s="456">
        <v>4</v>
      </c>
      <c r="K193" s="457">
        <v>2</v>
      </c>
      <c r="L193" s="456">
        <v>1</v>
      </c>
      <c r="M193" s="457"/>
      <c r="N193" s="456">
        <v>1</v>
      </c>
      <c r="O193" s="457">
        <v>5</v>
      </c>
      <c r="P193" s="456">
        <v>4</v>
      </c>
      <c r="Q193" s="457"/>
      <c r="R193" s="456"/>
      <c r="S193" s="471"/>
      <c r="T193" s="472"/>
      <c r="U193" s="471"/>
      <c r="V193" s="473"/>
      <c r="W193" s="474"/>
      <c r="X193" s="475"/>
      <c r="Y193" s="460"/>
      <c r="Z193" s="460"/>
      <c r="AA193" s="225" t="str">
        <f t="shared" si="103"/>
        <v/>
      </c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8"/>
      <c r="BV193" s="3"/>
      <c r="BW193" s="3"/>
      <c r="CA193" s="31"/>
      <c r="CB193" s="31" t="str">
        <f t="shared" si="105"/>
        <v/>
      </c>
      <c r="CC193" s="31"/>
      <c r="CD193" s="31"/>
      <c r="CE193" s="31"/>
      <c r="CF193" s="31"/>
      <c r="CG193" s="32"/>
      <c r="CH193" s="32">
        <f t="shared" si="108"/>
        <v>0</v>
      </c>
      <c r="CI193" s="32"/>
      <c r="CJ193" s="32"/>
      <c r="CK193" s="32"/>
      <c r="CL193" s="32"/>
    </row>
    <row r="194" spans="1:90" ht="16.149999999999999" customHeight="1" x14ac:dyDescent="0.2">
      <c r="A194" s="861"/>
      <c r="B194" s="912" t="s">
        <v>208</v>
      </c>
      <c r="C194" s="912"/>
      <c r="D194" s="461">
        <f t="shared" si="100"/>
        <v>18</v>
      </c>
      <c r="E194" s="462">
        <f t="shared" si="110"/>
        <v>6</v>
      </c>
      <c r="F194" s="463">
        <f t="shared" si="111"/>
        <v>12</v>
      </c>
      <c r="G194" s="438">
        <v>4</v>
      </c>
      <c r="H194" s="439">
        <v>6</v>
      </c>
      <c r="I194" s="440">
        <v>2</v>
      </c>
      <c r="J194" s="439"/>
      <c r="K194" s="440"/>
      <c r="L194" s="439">
        <v>2</v>
      </c>
      <c r="M194" s="440"/>
      <c r="N194" s="439"/>
      <c r="O194" s="440"/>
      <c r="P194" s="439">
        <v>4</v>
      </c>
      <c r="Q194" s="440"/>
      <c r="R194" s="439"/>
      <c r="S194" s="476"/>
      <c r="T194" s="477"/>
      <c r="U194" s="476"/>
      <c r="V194" s="478"/>
      <c r="W194" s="479"/>
      <c r="X194" s="480"/>
      <c r="Y194" s="443"/>
      <c r="Z194" s="443"/>
      <c r="AA194" s="225" t="str">
        <f t="shared" si="103"/>
        <v/>
      </c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8"/>
      <c r="BV194" s="3"/>
      <c r="BW194" s="3"/>
      <c r="CA194" s="31"/>
      <c r="CB194" s="31" t="str">
        <f t="shared" si="105"/>
        <v/>
      </c>
      <c r="CC194" s="31"/>
      <c r="CD194" s="31"/>
      <c r="CE194" s="31"/>
      <c r="CF194" s="31"/>
      <c r="CG194" s="32"/>
      <c r="CH194" s="32">
        <f t="shared" si="108"/>
        <v>0</v>
      </c>
      <c r="CI194" s="32"/>
      <c r="CJ194" s="32"/>
      <c r="CK194" s="32"/>
      <c r="CL194" s="32"/>
    </row>
    <row r="195" spans="1:90" ht="16.149999999999999" customHeight="1" x14ac:dyDescent="0.2">
      <c r="A195" s="859" t="s">
        <v>211</v>
      </c>
      <c r="B195" s="913" t="s">
        <v>205</v>
      </c>
      <c r="C195" s="913"/>
      <c r="D195" s="383">
        <f t="shared" si="100"/>
        <v>32</v>
      </c>
      <c r="E195" s="445">
        <f t="shared" si="110"/>
        <v>12</v>
      </c>
      <c r="F195" s="446">
        <f t="shared" si="111"/>
        <v>20</v>
      </c>
      <c r="G195" s="447"/>
      <c r="H195" s="448"/>
      <c r="I195" s="449"/>
      <c r="J195" s="448"/>
      <c r="K195" s="449"/>
      <c r="L195" s="448"/>
      <c r="M195" s="449"/>
      <c r="N195" s="448"/>
      <c r="O195" s="449"/>
      <c r="P195" s="448">
        <v>2</v>
      </c>
      <c r="Q195" s="449">
        <v>7</v>
      </c>
      <c r="R195" s="448">
        <v>8</v>
      </c>
      <c r="S195" s="449">
        <v>3</v>
      </c>
      <c r="T195" s="448">
        <v>10</v>
      </c>
      <c r="U195" s="449">
        <v>2</v>
      </c>
      <c r="V195" s="450"/>
      <c r="W195" s="451">
        <v>1</v>
      </c>
      <c r="X195" s="452"/>
      <c r="Y195" s="433"/>
      <c r="Z195" s="452"/>
      <c r="AA195" s="225" t="str">
        <f t="shared" si="103"/>
        <v/>
      </c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8"/>
      <c r="BV195" s="3"/>
      <c r="BW195" s="3"/>
      <c r="CA195" s="31" t="str">
        <f t="shared" si="104"/>
        <v/>
      </c>
      <c r="CB195" s="31" t="str">
        <f t="shared" si="105"/>
        <v/>
      </c>
      <c r="CC195" s="31" t="str">
        <f t="shared" si="106"/>
        <v/>
      </c>
      <c r="CD195" s="31"/>
      <c r="CE195" s="31"/>
      <c r="CF195" s="31"/>
      <c r="CG195" s="32">
        <f t="shared" si="107"/>
        <v>0</v>
      </c>
      <c r="CH195" s="32">
        <f t="shared" si="108"/>
        <v>0</v>
      </c>
      <c r="CI195" s="32">
        <f t="shared" si="109"/>
        <v>0</v>
      </c>
      <c r="CJ195" s="32"/>
      <c r="CK195" s="32"/>
      <c r="CL195" s="32"/>
    </row>
    <row r="196" spans="1:90" ht="16.149999999999999" customHeight="1" x14ac:dyDescent="0.2">
      <c r="A196" s="860"/>
      <c r="B196" s="911" t="s">
        <v>206</v>
      </c>
      <c r="C196" s="911"/>
      <c r="D196" s="386">
        <f t="shared" si="100"/>
        <v>26</v>
      </c>
      <c r="E196" s="453">
        <f t="shared" si="110"/>
        <v>8</v>
      </c>
      <c r="F196" s="454">
        <f t="shared" si="111"/>
        <v>18</v>
      </c>
      <c r="G196" s="455"/>
      <c r="H196" s="456"/>
      <c r="I196" s="457"/>
      <c r="J196" s="456"/>
      <c r="K196" s="457"/>
      <c r="L196" s="456"/>
      <c r="M196" s="457"/>
      <c r="N196" s="456"/>
      <c r="O196" s="457"/>
      <c r="P196" s="456"/>
      <c r="Q196" s="457"/>
      <c r="R196" s="456">
        <v>2</v>
      </c>
      <c r="S196" s="457">
        <v>7</v>
      </c>
      <c r="T196" s="456">
        <v>13</v>
      </c>
      <c r="U196" s="457">
        <v>1</v>
      </c>
      <c r="V196" s="458">
        <v>3</v>
      </c>
      <c r="W196" s="459">
        <v>0</v>
      </c>
      <c r="X196" s="460"/>
      <c r="Y196" s="460"/>
      <c r="Z196" s="460"/>
      <c r="AA196" s="225" t="str">
        <f t="shared" si="103"/>
        <v/>
      </c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8"/>
      <c r="BV196" s="3"/>
      <c r="BW196" s="3"/>
      <c r="CA196" s="31" t="str">
        <f t="shared" si="104"/>
        <v/>
      </c>
      <c r="CB196" s="31" t="str">
        <f t="shared" si="105"/>
        <v/>
      </c>
      <c r="CC196" s="31" t="str">
        <f t="shared" si="106"/>
        <v/>
      </c>
      <c r="CD196" s="31"/>
      <c r="CE196" s="31"/>
      <c r="CF196" s="31"/>
      <c r="CG196" s="32">
        <f t="shared" si="107"/>
        <v>0</v>
      </c>
      <c r="CH196" s="32">
        <f t="shared" si="108"/>
        <v>0</v>
      </c>
      <c r="CI196" s="32">
        <f t="shared" si="109"/>
        <v>0</v>
      </c>
      <c r="CJ196" s="32"/>
      <c r="CK196" s="32"/>
      <c r="CL196" s="32"/>
    </row>
    <row r="197" spans="1:90" ht="16.149999999999999" customHeight="1" x14ac:dyDescent="0.2">
      <c r="A197" s="860"/>
      <c r="B197" s="911" t="s">
        <v>207</v>
      </c>
      <c r="C197" s="911"/>
      <c r="D197" s="386">
        <f t="shared" si="100"/>
        <v>24</v>
      </c>
      <c r="E197" s="453">
        <f t="shared" si="110"/>
        <v>12</v>
      </c>
      <c r="F197" s="454">
        <f t="shared" si="111"/>
        <v>12</v>
      </c>
      <c r="G197" s="455"/>
      <c r="H197" s="456"/>
      <c r="I197" s="457"/>
      <c r="J197" s="456"/>
      <c r="K197" s="457"/>
      <c r="L197" s="456"/>
      <c r="M197" s="457"/>
      <c r="N197" s="456"/>
      <c r="O197" s="457">
        <v>1</v>
      </c>
      <c r="P197" s="456"/>
      <c r="Q197" s="457">
        <v>5</v>
      </c>
      <c r="R197" s="456">
        <v>1</v>
      </c>
      <c r="S197" s="457">
        <v>3</v>
      </c>
      <c r="T197" s="456">
        <v>8</v>
      </c>
      <c r="U197" s="457">
        <v>3</v>
      </c>
      <c r="V197" s="458">
        <v>3</v>
      </c>
      <c r="W197" s="459">
        <v>1</v>
      </c>
      <c r="X197" s="460"/>
      <c r="Y197" s="460"/>
      <c r="Z197" s="460"/>
      <c r="AA197" s="225" t="str">
        <f t="shared" si="103"/>
        <v/>
      </c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8"/>
      <c r="BV197" s="3"/>
      <c r="BW197" s="3"/>
      <c r="CA197" s="31" t="str">
        <f t="shared" si="104"/>
        <v/>
      </c>
      <c r="CB197" s="31" t="str">
        <f t="shared" si="105"/>
        <v/>
      </c>
      <c r="CC197" s="31" t="str">
        <f t="shared" si="106"/>
        <v/>
      </c>
      <c r="CD197" s="31"/>
      <c r="CE197" s="31"/>
      <c r="CF197" s="31"/>
      <c r="CG197" s="32">
        <f t="shared" si="107"/>
        <v>0</v>
      </c>
      <c r="CH197" s="32">
        <f t="shared" si="108"/>
        <v>0</v>
      </c>
      <c r="CI197" s="32">
        <f t="shared" si="109"/>
        <v>0</v>
      </c>
      <c r="CJ197" s="32"/>
      <c r="CK197" s="32"/>
      <c r="CL197" s="32"/>
    </row>
    <row r="198" spans="1:90" ht="16.149999999999999" customHeight="1" x14ac:dyDescent="0.2">
      <c r="A198" s="861"/>
      <c r="B198" s="915" t="s">
        <v>208</v>
      </c>
      <c r="C198" s="915"/>
      <c r="D198" s="481">
        <f t="shared" si="100"/>
        <v>22</v>
      </c>
      <c r="E198" s="482">
        <f t="shared" si="110"/>
        <v>8</v>
      </c>
      <c r="F198" s="483">
        <f t="shared" si="111"/>
        <v>14</v>
      </c>
      <c r="G198" s="484"/>
      <c r="H198" s="485"/>
      <c r="I198" s="486"/>
      <c r="J198" s="485"/>
      <c r="K198" s="486"/>
      <c r="L198" s="485"/>
      <c r="M198" s="486"/>
      <c r="N198" s="485"/>
      <c r="O198" s="486"/>
      <c r="P198" s="485"/>
      <c r="Q198" s="486">
        <v>4</v>
      </c>
      <c r="R198" s="485">
        <v>1</v>
      </c>
      <c r="S198" s="486">
        <v>1</v>
      </c>
      <c r="T198" s="485">
        <v>9</v>
      </c>
      <c r="U198" s="486">
        <v>3</v>
      </c>
      <c r="V198" s="487">
        <v>4</v>
      </c>
      <c r="W198" s="488">
        <v>1</v>
      </c>
      <c r="X198" s="489"/>
      <c r="Y198" s="443"/>
      <c r="Z198" s="443"/>
      <c r="AA198" s="225" t="str">
        <f t="shared" si="103"/>
        <v/>
      </c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8"/>
      <c r="BV198" s="3"/>
      <c r="BW198" s="3"/>
      <c r="CA198" s="31" t="str">
        <f t="shared" si="104"/>
        <v/>
      </c>
      <c r="CB198" s="31" t="str">
        <f t="shared" si="105"/>
        <v/>
      </c>
      <c r="CC198" s="31" t="str">
        <f t="shared" si="106"/>
        <v/>
      </c>
      <c r="CD198" s="31"/>
      <c r="CE198" s="31"/>
      <c r="CF198" s="31"/>
      <c r="CG198" s="32">
        <f t="shared" si="107"/>
        <v>0</v>
      </c>
      <c r="CH198" s="32">
        <f t="shared" si="108"/>
        <v>0</v>
      </c>
      <c r="CI198" s="32">
        <f t="shared" si="109"/>
        <v>0</v>
      </c>
      <c r="CJ198" s="32"/>
      <c r="CK198" s="32"/>
      <c r="CL198" s="32"/>
    </row>
    <row r="199" spans="1:90" ht="16.149999999999999" customHeight="1" x14ac:dyDescent="0.2">
      <c r="A199" s="859" t="s">
        <v>212</v>
      </c>
      <c r="B199" s="914" t="s">
        <v>205</v>
      </c>
      <c r="C199" s="914"/>
      <c r="D199" s="378">
        <f t="shared" si="100"/>
        <v>17</v>
      </c>
      <c r="E199" s="464">
        <f t="shared" si="110"/>
        <v>6</v>
      </c>
      <c r="F199" s="465">
        <f t="shared" si="111"/>
        <v>11</v>
      </c>
      <c r="G199" s="428"/>
      <c r="H199" s="429"/>
      <c r="I199" s="430"/>
      <c r="J199" s="429"/>
      <c r="K199" s="430"/>
      <c r="L199" s="429"/>
      <c r="M199" s="430"/>
      <c r="N199" s="429"/>
      <c r="O199" s="430"/>
      <c r="P199" s="429"/>
      <c r="Q199" s="430"/>
      <c r="R199" s="429">
        <v>4</v>
      </c>
      <c r="S199" s="430">
        <v>4</v>
      </c>
      <c r="T199" s="429">
        <v>6</v>
      </c>
      <c r="U199" s="430">
        <v>2</v>
      </c>
      <c r="V199" s="431">
        <v>1</v>
      </c>
      <c r="W199" s="469"/>
      <c r="X199" s="470"/>
      <c r="Y199" s="433"/>
      <c r="Z199" s="452"/>
      <c r="AA199" s="225" t="str">
        <f t="shared" si="103"/>
        <v/>
      </c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8"/>
      <c r="BV199" s="3"/>
      <c r="BW199" s="3"/>
      <c r="CA199" s="31"/>
      <c r="CB199" s="31" t="str">
        <f t="shared" si="105"/>
        <v/>
      </c>
      <c r="CC199" s="31"/>
      <c r="CD199" s="31"/>
      <c r="CE199" s="31"/>
      <c r="CF199" s="31"/>
      <c r="CG199" s="32"/>
      <c r="CH199" s="32">
        <f t="shared" si="108"/>
        <v>0</v>
      </c>
      <c r="CI199" s="32"/>
      <c r="CJ199" s="32"/>
      <c r="CK199" s="32"/>
      <c r="CL199" s="32"/>
    </row>
    <row r="200" spans="1:90" ht="16.149999999999999" customHeight="1" x14ac:dyDescent="0.2">
      <c r="A200" s="860"/>
      <c r="B200" s="911" t="s">
        <v>206</v>
      </c>
      <c r="C200" s="911"/>
      <c r="D200" s="386">
        <f t="shared" si="100"/>
        <v>271</v>
      </c>
      <c r="E200" s="453">
        <f t="shared" si="110"/>
        <v>134</v>
      </c>
      <c r="F200" s="454">
        <f t="shared" si="111"/>
        <v>137</v>
      </c>
      <c r="G200" s="455"/>
      <c r="H200" s="456"/>
      <c r="I200" s="457"/>
      <c r="J200" s="456"/>
      <c r="K200" s="457"/>
      <c r="L200" s="456">
        <v>5</v>
      </c>
      <c r="M200" s="457">
        <v>17</v>
      </c>
      <c r="N200" s="456">
        <v>4</v>
      </c>
      <c r="O200" s="457">
        <v>36</v>
      </c>
      <c r="P200" s="456">
        <v>51</v>
      </c>
      <c r="Q200" s="457">
        <v>74</v>
      </c>
      <c r="R200" s="456">
        <v>75</v>
      </c>
      <c r="S200" s="457">
        <v>7</v>
      </c>
      <c r="T200" s="456">
        <v>2</v>
      </c>
      <c r="U200" s="457"/>
      <c r="V200" s="458"/>
      <c r="W200" s="474"/>
      <c r="X200" s="475"/>
      <c r="Y200" s="460"/>
      <c r="Z200" s="460"/>
      <c r="AA200" s="225" t="str">
        <f t="shared" si="103"/>
        <v/>
      </c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8"/>
      <c r="BV200" s="3"/>
      <c r="BW200" s="3"/>
      <c r="CA200" s="31"/>
      <c r="CB200" s="31" t="str">
        <f t="shared" si="105"/>
        <v/>
      </c>
      <c r="CC200" s="31"/>
      <c r="CD200" s="31"/>
      <c r="CE200" s="31"/>
      <c r="CF200" s="31"/>
      <c r="CG200" s="32"/>
      <c r="CH200" s="32">
        <f t="shared" si="108"/>
        <v>0</v>
      </c>
      <c r="CI200" s="32"/>
      <c r="CJ200" s="32"/>
      <c r="CK200" s="32"/>
      <c r="CL200" s="32"/>
    </row>
    <row r="201" spans="1:90" ht="16.149999999999999" customHeight="1" x14ac:dyDescent="0.2">
      <c r="A201" s="860"/>
      <c r="B201" s="911" t="s">
        <v>207</v>
      </c>
      <c r="C201" s="911"/>
      <c r="D201" s="386">
        <f t="shared" si="100"/>
        <v>7</v>
      </c>
      <c r="E201" s="453">
        <f t="shared" si="110"/>
        <v>5</v>
      </c>
      <c r="F201" s="454">
        <f t="shared" si="111"/>
        <v>2</v>
      </c>
      <c r="G201" s="455"/>
      <c r="H201" s="456"/>
      <c r="I201" s="457"/>
      <c r="J201" s="456"/>
      <c r="K201" s="457"/>
      <c r="L201" s="456"/>
      <c r="M201" s="457"/>
      <c r="N201" s="456"/>
      <c r="O201" s="457">
        <v>1</v>
      </c>
      <c r="P201" s="456">
        <v>1</v>
      </c>
      <c r="Q201" s="457">
        <v>3</v>
      </c>
      <c r="R201" s="456">
        <v>1</v>
      </c>
      <c r="S201" s="457">
        <v>1</v>
      </c>
      <c r="T201" s="456"/>
      <c r="U201" s="457"/>
      <c r="V201" s="458"/>
      <c r="W201" s="474"/>
      <c r="X201" s="475"/>
      <c r="Y201" s="460"/>
      <c r="Z201" s="460"/>
      <c r="AA201" s="225" t="str">
        <f t="shared" si="103"/>
        <v/>
      </c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8"/>
      <c r="BV201" s="3"/>
      <c r="BW201" s="3"/>
      <c r="CA201" s="31"/>
      <c r="CB201" s="31" t="str">
        <f t="shared" si="105"/>
        <v/>
      </c>
      <c r="CC201" s="31"/>
      <c r="CD201" s="31"/>
      <c r="CE201" s="31"/>
      <c r="CF201" s="31"/>
      <c r="CG201" s="32"/>
      <c r="CH201" s="32">
        <f t="shared" si="108"/>
        <v>0</v>
      </c>
      <c r="CI201" s="32"/>
      <c r="CJ201" s="32"/>
      <c r="CK201" s="32"/>
      <c r="CL201" s="32"/>
    </row>
    <row r="202" spans="1:90" ht="16.149999999999999" customHeight="1" x14ac:dyDescent="0.2">
      <c r="A202" s="861"/>
      <c r="B202" s="912" t="s">
        <v>208</v>
      </c>
      <c r="C202" s="912"/>
      <c r="D202" s="461">
        <f t="shared" si="100"/>
        <v>6</v>
      </c>
      <c r="E202" s="462">
        <f t="shared" si="110"/>
        <v>4</v>
      </c>
      <c r="F202" s="463">
        <f t="shared" si="111"/>
        <v>2</v>
      </c>
      <c r="G202" s="438"/>
      <c r="H202" s="439"/>
      <c r="I202" s="440"/>
      <c r="J202" s="439"/>
      <c r="K202" s="440"/>
      <c r="L202" s="439"/>
      <c r="M202" s="440"/>
      <c r="N202" s="439"/>
      <c r="O202" s="440">
        <v>1</v>
      </c>
      <c r="P202" s="439">
        <v>2</v>
      </c>
      <c r="Q202" s="440">
        <v>2</v>
      </c>
      <c r="R202" s="439"/>
      <c r="S202" s="440">
        <v>1</v>
      </c>
      <c r="T202" s="439"/>
      <c r="U202" s="440"/>
      <c r="V202" s="441"/>
      <c r="W202" s="479"/>
      <c r="X202" s="480"/>
      <c r="Y202" s="443"/>
      <c r="Z202" s="443"/>
      <c r="AA202" s="225" t="str">
        <f t="shared" si="103"/>
        <v/>
      </c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8"/>
      <c r="BV202" s="3"/>
      <c r="BW202" s="3"/>
      <c r="CA202" s="31"/>
      <c r="CB202" s="31" t="str">
        <f t="shared" si="105"/>
        <v/>
      </c>
      <c r="CC202" s="31"/>
      <c r="CD202" s="31"/>
      <c r="CE202" s="31"/>
      <c r="CF202" s="31"/>
      <c r="CG202" s="32"/>
      <c r="CH202" s="32">
        <f t="shared" si="108"/>
        <v>0</v>
      </c>
      <c r="CI202" s="32"/>
      <c r="CJ202" s="32"/>
      <c r="CK202" s="32"/>
      <c r="CL202" s="32"/>
    </row>
    <row r="203" spans="1:90" ht="16.149999999999999" customHeight="1" x14ac:dyDescent="0.2">
      <c r="A203" s="859" t="s">
        <v>85</v>
      </c>
      <c r="B203" s="913" t="s">
        <v>205</v>
      </c>
      <c r="C203" s="913"/>
      <c r="D203" s="383">
        <f t="shared" si="100"/>
        <v>36</v>
      </c>
      <c r="E203" s="445">
        <f t="shared" si="110"/>
        <v>8</v>
      </c>
      <c r="F203" s="446">
        <f t="shared" si="111"/>
        <v>28</v>
      </c>
      <c r="G203" s="447"/>
      <c r="H203" s="448"/>
      <c r="I203" s="449"/>
      <c r="J203" s="448"/>
      <c r="K203" s="449"/>
      <c r="L203" s="448"/>
      <c r="M203" s="449"/>
      <c r="N203" s="448"/>
      <c r="O203" s="449">
        <v>2</v>
      </c>
      <c r="P203" s="448">
        <v>1</v>
      </c>
      <c r="Q203" s="449"/>
      <c r="R203" s="448"/>
      <c r="S203" s="449">
        <v>6</v>
      </c>
      <c r="T203" s="448">
        <v>21</v>
      </c>
      <c r="U203" s="449"/>
      <c r="V203" s="450">
        <v>6</v>
      </c>
      <c r="W203" s="451">
        <v>1</v>
      </c>
      <c r="X203" s="452"/>
      <c r="Y203" s="452"/>
      <c r="Z203" s="452"/>
      <c r="AA203" s="225" t="str">
        <f t="shared" si="103"/>
        <v/>
      </c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8"/>
      <c r="BV203" s="3"/>
      <c r="BW203" s="3"/>
      <c r="CA203" s="31" t="str">
        <f t="shared" ref="CA203:CA224" si="112">IF(CG203=1,"* El número de pacientes de 60 años NO DEBE Ser mayor a lo registrado en el grupo Etario 20-64 años. ","")</f>
        <v/>
      </c>
      <c r="CB203" s="31" t="str">
        <f t="shared" si="105"/>
        <v/>
      </c>
      <c r="CC203" s="31" t="str">
        <f t="shared" ref="CC203:CC224" si="113">IF(AND(D203&lt;&gt;0,W203=""),"* Recuerde que las Embarazadas deben ser incluídas en el ingreso por rango Etario (Digite CEROS si no tiene). ",IF(F203&lt;W203,"* Las Embarazadas NO DEBEN ser mayor al total de Mujeres. ",""))</f>
        <v/>
      </c>
      <c r="CD203" s="31"/>
      <c r="CE203" s="31"/>
      <c r="CF203" s="31"/>
      <c r="CG203" s="32">
        <f t="shared" ref="CG203:CG224" si="114">IF((S203+T203)&lt;X203,1,0)</f>
        <v>0</v>
      </c>
      <c r="CH203" s="32">
        <f t="shared" si="108"/>
        <v>0</v>
      </c>
      <c r="CI203" s="32">
        <f t="shared" ref="CI203:CI224" si="115">IF(AND(D203&lt;&gt;0,W203=""),1,IF(F203&lt;W203,1,0))</f>
        <v>0</v>
      </c>
      <c r="CJ203" s="32"/>
      <c r="CK203" s="32"/>
      <c r="CL203" s="32"/>
    </row>
    <row r="204" spans="1:90" ht="16.149999999999999" customHeight="1" x14ac:dyDescent="0.2">
      <c r="A204" s="860"/>
      <c r="B204" s="911" t="s">
        <v>206</v>
      </c>
      <c r="C204" s="911"/>
      <c r="D204" s="386">
        <f t="shared" si="100"/>
        <v>126</v>
      </c>
      <c r="E204" s="453">
        <f t="shared" si="110"/>
        <v>30</v>
      </c>
      <c r="F204" s="454">
        <f t="shared" si="111"/>
        <v>96</v>
      </c>
      <c r="G204" s="455"/>
      <c r="H204" s="456"/>
      <c r="I204" s="457"/>
      <c r="J204" s="456"/>
      <c r="K204" s="457"/>
      <c r="L204" s="456"/>
      <c r="M204" s="457">
        <v>1</v>
      </c>
      <c r="N204" s="456">
        <v>1</v>
      </c>
      <c r="O204" s="457">
        <v>1</v>
      </c>
      <c r="P204" s="456"/>
      <c r="Q204" s="457"/>
      <c r="R204" s="456">
        <v>2</v>
      </c>
      <c r="S204" s="457">
        <v>22</v>
      </c>
      <c r="T204" s="456">
        <v>82</v>
      </c>
      <c r="U204" s="457">
        <v>6</v>
      </c>
      <c r="V204" s="458">
        <v>11</v>
      </c>
      <c r="W204" s="459">
        <v>4</v>
      </c>
      <c r="X204" s="460"/>
      <c r="Y204" s="460"/>
      <c r="Z204" s="460"/>
      <c r="AA204" s="225" t="str">
        <f t="shared" si="103"/>
        <v/>
      </c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8"/>
      <c r="BV204" s="3"/>
      <c r="BW204" s="3"/>
      <c r="CA204" s="31" t="str">
        <f t="shared" si="112"/>
        <v/>
      </c>
      <c r="CB204" s="31" t="str">
        <f t="shared" si="105"/>
        <v/>
      </c>
      <c r="CC204" s="31" t="str">
        <f t="shared" si="113"/>
        <v/>
      </c>
      <c r="CD204" s="31"/>
      <c r="CE204" s="31"/>
      <c r="CF204" s="31"/>
      <c r="CG204" s="32">
        <f t="shared" si="114"/>
        <v>0</v>
      </c>
      <c r="CH204" s="32">
        <f t="shared" si="108"/>
        <v>0</v>
      </c>
      <c r="CI204" s="32">
        <f t="shared" si="115"/>
        <v>0</v>
      </c>
      <c r="CJ204" s="32"/>
      <c r="CK204" s="32"/>
      <c r="CL204" s="32"/>
    </row>
    <row r="205" spans="1:90" ht="16.149999999999999" customHeight="1" x14ac:dyDescent="0.2">
      <c r="A205" s="860"/>
      <c r="B205" s="911" t="s">
        <v>207</v>
      </c>
      <c r="C205" s="911"/>
      <c r="D205" s="386">
        <f t="shared" si="100"/>
        <v>39</v>
      </c>
      <c r="E205" s="453">
        <f t="shared" si="110"/>
        <v>10</v>
      </c>
      <c r="F205" s="454">
        <f t="shared" si="111"/>
        <v>29</v>
      </c>
      <c r="G205" s="455"/>
      <c r="H205" s="456"/>
      <c r="I205" s="457"/>
      <c r="J205" s="456"/>
      <c r="K205" s="457"/>
      <c r="L205" s="456"/>
      <c r="M205" s="457"/>
      <c r="N205" s="456"/>
      <c r="O205" s="457">
        <v>2</v>
      </c>
      <c r="P205" s="456">
        <v>1</v>
      </c>
      <c r="Q205" s="457"/>
      <c r="R205" s="456"/>
      <c r="S205" s="457">
        <v>8</v>
      </c>
      <c r="T205" s="456">
        <v>21</v>
      </c>
      <c r="U205" s="457"/>
      <c r="V205" s="458">
        <v>7</v>
      </c>
      <c r="W205" s="459">
        <v>1</v>
      </c>
      <c r="X205" s="460"/>
      <c r="Y205" s="460"/>
      <c r="Z205" s="460"/>
      <c r="AA205" s="225" t="str">
        <f t="shared" si="103"/>
        <v/>
      </c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8"/>
      <c r="BV205" s="3"/>
      <c r="BW205" s="3"/>
      <c r="CA205" s="31" t="str">
        <f t="shared" si="112"/>
        <v/>
      </c>
      <c r="CB205" s="31" t="str">
        <f t="shared" si="105"/>
        <v/>
      </c>
      <c r="CC205" s="31" t="str">
        <f t="shared" si="113"/>
        <v/>
      </c>
      <c r="CD205" s="31"/>
      <c r="CE205" s="31"/>
      <c r="CF205" s="31"/>
      <c r="CG205" s="32">
        <f t="shared" si="114"/>
        <v>0</v>
      </c>
      <c r="CH205" s="32">
        <f t="shared" si="108"/>
        <v>0</v>
      </c>
      <c r="CI205" s="32">
        <f t="shared" si="115"/>
        <v>0</v>
      </c>
      <c r="CJ205" s="32"/>
      <c r="CK205" s="32"/>
      <c r="CL205" s="32"/>
    </row>
    <row r="206" spans="1:90" ht="16.149999999999999" customHeight="1" x14ac:dyDescent="0.2">
      <c r="A206" s="861"/>
      <c r="B206" s="915" t="s">
        <v>208</v>
      </c>
      <c r="C206" s="915"/>
      <c r="D206" s="481">
        <f t="shared" si="100"/>
        <v>30</v>
      </c>
      <c r="E206" s="482">
        <f t="shared" si="110"/>
        <v>6</v>
      </c>
      <c r="F206" s="483">
        <f t="shared" si="111"/>
        <v>24</v>
      </c>
      <c r="G206" s="484"/>
      <c r="H206" s="485"/>
      <c r="I206" s="486"/>
      <c r="J206" s="485"/>
      <c r="K206" s="486"/>
      <c r="L206" s="485"/>
      <c r="M206" s="486"/>
      <c r="N206" s="485"/>
      <c r="O206" s="486">
        <v>1</v>
      </c>
      <c r="P206" s="485">
        <v>1</v>
      </c>
      <c r="Q206" s="486"/>
      <c r="R206" s="485"/>
      <c r="S206" s="486">
        <v>4</v>
      </c>
      <c r="T206" s="485">
        <v>21</v>
      </c>
      <c r="U206" s="486">
        <v>1</v>
      </c>
      <c r="V206" s="487">
        <v>2</v>
      </c>
      <c r="W206" s="488">
        <v>2</v>
      </c>
      <c r="X206" s="489">
        <v>1</v>
      </c>
      <c r="Y206" s="489"/>
      <c r="Z206" s="443"/>
      <c r="AA206" s="225" t="str">
        <f t="shared" si="103"/>
        <v/>
      </c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8"/>
      <c r="BV206" s="3"/>
      <c r="BW206" s="3"/>
      <c r="CA206" s="31" t="str">
        <f t="shared" si="112"/>
        <v/>
      </c>
      <c r="CB206" s="31" t="str">
        <f t="shared" si="105"/>
        <v/>
      </c>
      <c r="CC206" s="31" t="str">
        <f t="shared" si="113"/>
        <v/>
      </c>
      <c r="CD206" s="31"/>
      <c r="CE206" s="31"/>
      <c r="CF206" s="31"/>
      <c r="CG206" s="32">
        <f t="shared" si="114"/>
        <v>0</v>
      </c>
      <c r="CH206" s="32">
        <f t="shared" si="108"/>
        <v>0</v>
      </c>
      <c r="CI206" s="32">
        <f t="shared" si="115"/>
        <v>0</v>
      </c>
      <c r="CJ206" s="32"/>
      <c r="CK206" s="32"/>
      <c r="CL206" s="32"/>
    </row>
    <row r="207" spans="1:90" ht="16.149999999999999" customHeight="1" x14ac:dyDescent="0.2">
      <c r="A207" s="859" t="s">
        <v>213</v>
      </c>
      <c r="B207" s="914" t="s">
        <v>205</v>
      </c>
      <c r="C207" s="914"/>
      <c r="D207" s="378">
        <f t="shared" si="100"/>
        <v>0</v>
      </c>
      <c r="E207" s="464">
        <f t="shared" si="110"/>
        <v>0</v>
      </c>
      <c r="F207" s="465">
        <f t="shared" si="111"/>
        <v>0</v>
      </c>
      <c r="G207" s="490"/>
      <c r="H207" s="467"/>
      <c r="I207" s="466"/>
      <c r="J207" s="467"/>
      <c r="K207" s="466"/>
      <c r="L207" s="467"/>
      <c r="M207" s="430"/>
      <c r="N207" s="429"/>
      <c r="O207" s="430"/>
      <c r="P207" s="429"/>
      <c r="Q207" s="430"/>
      <c r="R207" s="429"/>
      <c r="S207" s="430"/>
      <c r="T207" s="429"/>
      <c r="U207" s="430"/>
      <c r="V207" s="431"/>
      <c r="W207" s="432"/>
      <c r="X207" s="433"/>
      <c r="Y207" s="433"/>
      <c r="Z207" s="452"/>
      <c r="AA207" s="225" t="str">
        <f t="shared" si="103"/>
        <v/>
      </c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8"/>
      <c r="BV207" s="3"/>
      <c r="BW207" s="3"/>
      <c r="CA207" s="31" t="str">
        <f t="shared" si="112"/>
        <v/>
      </c>
      <c r="CB207" s="31" t="str">
        <f t="shared" si="105"/>
        <v/>
      </c>
      <c r="CC207" s="31" t="str">
        <f t="shared" si="113"/>
        <v/>
      </c>
      <c r="CD207" s="31"/>
      <c r="CE207" s="31"/>
      <c r="CF207" s="31"/>
      <c r="CG207" s="32">
        <f t="shared" si="114"/>
        <v>0</v>
      </c>
      <c r="CH207" s="32">
        <f t="shared" si="108"/>
        <v>0</v>
      </c>
      <c r="CI207" s="32">
        <f t="shared" si="115"/>
        <v>0</v>
      </c>
      <c r="CJ207" s="32"/>
      <c r="CK207" s="32"/>
      <c r="CL207" s="32"/>
    </row>
    <row r="208" spans="1:90" ht="16.149999999999999" customHeight="1" x14ac:dyDescent="0.2">
      <c r="A208" s="860"/>
      <c r="B208" s="911" t="s">
        <v>206</v>
      </c>
      <c r="C208" s="911"/>
      <c r="D208" s="386">
        <f>SUM(E208+F208)</f>
        <v>0</v>
      </c>
      <c r="E208" s="491">
        <f t="shared" si="110"/>
        <v>0</v>
      </c>
      <c r="F208" s="492">
        <f t="shared" si="111"/>
        <v>0</v>
      </c>
      <c r="G208" s="493"/>
      <c r="H208" s="472"/>
      <c r="I208" s="471"/>
      <c r="J208" s="472"/>
      <c r="K208" s="471"/>
      <c r="L208" s="472"/>
      <c r="M208" s="457"/>
      <c r="N208" s="456"/>
      <c r="O208" s="457"/>
      <c r="P208" s="456"/>
      <c r="Q208" s="457"/>
      <c r="R208" s="456"/>
      <c r="S208" s="457"/>
      <c r="T208" s="456"/>
      <c r="U208" s="457"/>
      <c r="V208" s="458"/>
      <c r="W208" s="459"/>
      <c r="X208" s="460"/>
      <c r="Y208" s="460"/>
      <c r="Z208" s="460"/>
      <c r="AA208" s="225" t="str">
        <f t="shared" si="103"/>
        <v/>
      </c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8"/>
      <c r="BV208" s="3"/>
      <c r="BW208" s="3"/>
      <c r="CA208" s="31" t="str">
        <f t="shared" si="112"/>
        <v/>
      </c>
      <c r="CB208" s="31" t="str">
        <f t="shared" si="105"/>
        <v/>
      </c>
      <c r="CC208" s="31" t="str">
        <f t="shared" si="113"/>
        <v/>
      </c>
      <c r="CD208" s="31"/>
      <c r="CE208" s="31"/>
      <c r="CF208" s="31"/>
      <c r="CG208" s="32">
        <f t="shared" si="114"/>
        <v>0</v>
      </c>
      <c r="CH208" s="32">
        <f t="shared" si="108"/>
        <v>0</v>
      </c>
      <c r="CI208" s="32">
        <f t="shared" si="115"/>
        <v>0</v>
      </c>
      <c r="CJ208" s="32"/>
      <c r="CK208" s="32"/>
      <c r="CL208" s="32"/>
    </row>
    <row r="209" spans="1:90" ht="16.149999999999999" customHeight="1" x14ac:dyDescent="0.2">
      <c r="A209" s="860"/>
      <c r="B209" s="911" t="s">
        <v>207</v>
      </c>
      <c r="C209" s="911"/>
      <c r="D209" s="386">
        <f t="shared" ref="D209:D226" si="116">SUM(E209+F209)</f>
        <v>0</v>
      </c>
      <c r="E209" s="491">
        <f t="shared" si="110"/>
        <v>0</v>
      </c>
      <c r="F209" s="492">
        <f t="shared" si="111"/>
        <v>0</v>
      </c>
      <c r="G209" s="493"/>
      <c r="H209" s="472"/>
      <c r="I209" s="471"/>
      <c r="J209" s="472"/>
      <c r="K209" s="471"/>
      <c r="L209" s="472"/>
      <c r="M209" s="457"/>
      <c r="N209" s="456"/>
      <c r="O209" s="457"/>
      <c r="P209" s="456"/>
      <c r="Q209" s="457"/>
      <c r="R209" s="456"/>
      <c r="S209" s="457"/>
      <c r="T209" s="456"/>
      <c r="U209" s="457"/>
      <c r="V209" s="458"/>
      <c r="W209" s="459"/>
      <c r="X209" s="460"/>
      <c r="Y209" s="460"/>
      <c r="Z209" s="460"/>
      <c r="AA209" s="225" t="str">
        <f t="shared" si="103"/>
        <v/>
      </c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8"/>
      <c r="BV209" s="3"/>
      <c r="BW209" s="3"/>
      <c r="CA209" s="31" t="str">
        <f t="shared" si="112"/>
        <v/>
      </c>
      <c r="CB209" s="31" t="str">
        <f t="shared" si="105"/>
        <v/>
      </c>
      <c r="CC209" s="31" t="str">
        <f t="shared" si="113"/>
        <v/>
      </c>
      <c r="CD209" s="31"/>
      <c r="CE209" s="31"/>
      <c r="CF209" s="31"/>
      <c r="CG209" s="32">
        <f t="shared" si="114"/>
        <v>0</v>
      </c>
      <c r="CH209" s="32">
        <f t="shared" si="108"/>
        <v>0</v>
      </c>
      <c r="CI209" s="32">
        <f t="shared" si="115"/>
        <v>0</v>
      </c>
      <c r="CJ209" s="32"/>
      <c r="CK209" s="32"/>
      <c r="CL209" s="32"/>
    </row>
    <row r="210" spans="1:90" ht="16.149999999999999" customHeight="1" x14ac:dyDescent="0.2">
      <c r="A210" s="861"/>
      <c r="B210" s="912" t="s">
        <v>208</v>
      </c>
      <c r="C210" s="912"/>
      <c r="D210" s="461">
        <f t="shared" si="116"/>
        <v>0</v>
      </c>
      <c r="E210" s="494">
        <f t="shared" si="110"/>
        <v>0</v>
      </c>
      <c r="F210" s="495">
        <f t="shared" si="111"/>
        <v>0</v>
      </c>
      <c r="G210" s="496"/>
      <c r="H210" s="477"/>
      <c r="I210" s="476"/>
      <c r="J210" s="477"/>
      <c r="K210" s="476"/>
      <c r="L210" s="477"/>
      <c r="M210" s="440"/>
      <c r="N210" s="439"/>
      <c r="O210" s="440"/>
      <c r="P210" s="439"/>
      <c r="Q210" s="440"/>
      <c r="R210" s="439"/>
      <c r="S210" s="440"/>
      <c r="T210" s="439"/>
      <c r="U210" s="440"/>
      <c r="V210" s="441"/>
      <c r="W210" s="442"/>
      <c r="X210" s="443"/>
      <c r="Y210" s="443"/>
      <c r="Z210" s="443"/>
      <c r="AA210" s="225" t="str">
        <f t="shared" si="103"/>
        <v/>
      </c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8"/>
      <c r="BV210" s="3"/>
      <c r="BW210" s="3"/>
      <c r="CA210" s="31" t="str">
        <f t="shared" si="112"/>
        <v/>
      </c>
      <c r="CB210" s="31" t="str">
        <f t="shared" si="105"/>
        <v/>
      </c>
      <c r="CC210" s="31" t="str">
        <f t="shared" si="113"/>
        <v/>
      </c>
      <c r="CD210" s="31"/>
      <c r="CE210" s="31"/>
      <c r="CF210" s="31"/>
      <c r="CG210" s="32">
        <f t="shared" si="114"/>
        <v>0</v>
      </c>
      <c r="CH210" s="32">
        <f t="shared" si="108"/>
        <v>0</v>
      </c>
      <c r="CI210" s="32">
        <f t="shared" si="115"/>
        <v>0</v>
      </c>
      <c r="CJ210" s="32"/>
      <c r="CK210" s="32"/>
      <c r="CL210" s="32"/>
    </row>
    <row r="211" spans="1:90" ht="16.149999999999999" customHeight="1" x14ac:dyDescent="0.2">
      <c r="A211" s="859" t="s">
        <v>214</v>
      </c>
      <c r="B211" s="913" t="s">
        <v>205</v>
      </c>
      <c r="C211" s="913"/>
      <c r="D211" s="383">
        <f t="shared" si="116"/>
        <v>31</v>
      </c>
      <c r="E211" s="497">
        <f t="shared" si="110"/>
        <v>7</v>
      </c>
      <c r="F211" s="498">
        <f t="shared" si="111"/>
        <v>24</v>
      </c>
      <c r="G211" s="499"/>
      <c r="H211" s="500"/>
      <c r="I211" s="501"/>
      <c r="J211" s="500"/>
      <c r="K211" s="501"/>
      <c r="L211" s="500"/>
      <c r="M211" s="449"/>
      <c r="N211" s="448"/>
      <c r="O211" s="449"/>
      <c r="P211" s="448"/>
      <c r="Q211" s="449"/>
      <c r="R211" s="448"/>
      <c r="S211" s="449">
        <v>2</v>
      </c>
      <c r="T211" s="448">
        <v>12</v>
      </c>
      <c r="U211" s="449">
        <v>5</v>
      </c>
      <c r="V211" s="450">
        <v>12</v>
      </c>
      <c r="W211" s="451">
        <v>3</v>
      </c>
      <c r="X211" s="452"/>
      <c r="Y211" s="452"/>
      <c r="Z211" s="452"/>
      <c r="AA211" s="225" t="str">
        <f t="shared" si="103"/>
        <v/>
      </c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8"/>
      <c r="BV211" s="3"/>
      <c r="BW211" s="3"/>
      <c r="CA211" s="31" t="str">
        <f t="shared" si="112"/>
        <v/>
      </c>
      <c r="CB211" s="31" t="str">
        <f t="shared" si="105"/>
        <v/>
      </c>
      <c r="CC211" s="31" t="str">
        <f t="shared" si="113"/>
        <v/>
      </c>
      <c r="CD211" s="31"/>
      <c r="CE211" s="31"/>
      <c r="CF211" s="31"/>
      <c r="CG211" s="32">
        <f t="shared" si="114"/>
        <v>0</v>
      </c>
      <c r="CH211" s="32">
        <f t="shared" si="108"/>
        <v>0</v>
      </c>
      <c r="CI211" s="32">
        <f t="shared" si="115"/>
        <v>0</v>
      </c>
      <c r="CJ211" s="32"/>
      <c r="CK211" s="32"/>
      <c r="CL211" s="32"/>
    </row>
    <row r="212" spans="1:90" ht="16.149999999999999" customHeight="1" x14ac:dyDescent="0.2">
      <c r="A212" s="860"/>
      <c r="B212" s="911" t="s">
        <v>206</v>
      </c>
      <c r="C212" s="911"/>
      <c r="D212" s="386">
        <f t="shared" si="116"/>
        <v>66</v>
      </c>
      <c r="E212" s="491">
        <f t="shared" si="110"/>
        <v>28</v>
      </c>
      <c r="F212" s="492">
        <f t="shared" si="111"/>
        <v>38</v>
      </c>
      <c r="G212" s="493"/>
      <c r="H212" s="472"/>
      <c r="I212" s="471"/>
      <c r="J212" s="472"/>
      <c r="K212" s="471"/>
      <c r="L212" s="472"/>
      <c r="M212" s="457"/>
      <c r="N212" s="456"/>
      <c r="O212" s="457"/>
      <c r="P212" s="456"/>
      <c r="Q212" s="457"/>
      <c r="R212" s="456"/>
      <c r="S212" s="457"/>
      <c r="T212" s="456">
        <v>10</v>
      </c>
      <c r="U212" s="457">
        <v>28</v>
      </c>
      <c r="V212" s="458">
        <v>28</v>
      </c>
      <c r="W212" s="459">
        <v>2</v>
      </c>
      <c r="X212" s="460"/>
      <c r="Y212" s="460"/>
      <c r="Z212" s="460"/>
      <c r="AA212" s="225" t="str">
        <f t="shared" si="103"/>
        <v/>
      </c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8"/>
      <c r="BV212" s="3"/>
      <c r="BW212" s="3"/>
      <c r="CA212" s="31" t="str">
        <f t="shared" si="112"/>
        <v/>
      </c>
      <c r="CB212" s="31" t="str">
        <f t="shared" si="105"/>
        <v/>
      </c>
      <c r="CC212" s="31" t="str">
        <f t="shared" si="113"/>
        <v/>
      </c>
      <c r="CD212" s="31"/>
      <c r="CE212" s="31"/>
      <c r="CF212" s="31"/>
      <c r="CG212" s="32">
        <f t="shared" si="114"/>
        <v>0</v>
      </c>
      <c r="CH212" s="32">
        <f t="shared" si="108"/>
        <v>0</v>
      </c>
      <c r="CI212" s="32">
        <f t="shared" si="115"/>
        <v>0</v>
      </c>
      <c r="CJ212" s="32"/>
      <c r="CK212" s="32"/>
      <c r="CL212" s="32"/>
    </row>
    <row r="213" spans="1:90" ht="16.149999999999999" customHeight="1" x14ac:dyDescent="0.2">
      <c r="A213" s="860"/>
      <c r="B213" s="911" t="s">
        <v>207</v>
      </c>
      <c r="C213" s="911"/>
      <c r="D213" s="386">
        <f t="shared" si="116"/>
        <v>27</v>
      </c>
      <c r="E213" s="491">
        <f t="shared" si="110"/>
        <v>7</v>
      </c>
      <c r="F213" s="492">
        <f t="shared" si="111"/>
        <v>20</v>
      </c>
      <c r="G213" s="493"/>
      <c r="H213" s="472"/>
      <c r="I213" s="471"/>
      <c r="J213" s="472"/>
      <c r="K213" s="471"/>
      <c r="L213" s="472"/>
      <c r="M213" s="457"/>
      <c r="N213" s="456"/>
      <c r="O213" s="457"/>
      <c r="P213" s="456"/>
      <c r="Q213" s="457"/>
      <c r="R213" s="456"/>
      <c r="S213" s="457">
        <v>2</v>
      </c>
      <c r="T213" s="456">
        <v>9</v>
      </c>
      <c r="U213" s="457">
        <v>5</v>
      </c>
      <c r="V213" s="458">
        <v>11</v>
      </c>
      <c r="W213" s="459">
        <v>2</v>
      </c>
      <c r="X213" s="460"/>
      <c r="Y213" s="460"/>
      <c r="Z213" s="460"/>
      <c r="AA213" s="225" t="str">
        <f t="shared" si="103"/>
        <v/>
      </c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8"/>
      <c r="BV213" s="3"/>
      <c r="BW213" s="3"/>
      <c r="CA213" s="31" t="str">
        <f t="shared" si="112"/>
        <v/>
      </c>
      <c r="CB213" s="31" t="str">
        <f t="shared" si="105"/>
        <v/>
      </c>
      <c r="CC213" s="31" t="str">
        <f t="shared" si="113"/>
        <v/>
      </c>
      <c r="CD213" s="31"/>
      <c r="CE213" s="31"/>
      <c r="CF213" s="31"/>
      <c r="CG213" s="32">
        <f t="shared" si="114"/>
        <v>0</v>
      </c>
      <c r="CH213" s="32">
        <f t="shared" si="108"/>
        <v>0</v>
      </c>
      <c r="CI213" s="32">
        <f t="shared" si="115"/>
        <v>0</v>
      </c>
      <c r="CJ213" s="32"/>
      <c r="CK213" s="32"/>
      <c r="CL213" s="32"/>
    </row>
    <row r="214" spans="1:90" ht="16.149999999999999" customHeight="1" x14ac:dyDescent="0.2">
      <c r="A214" s="861"/>
      <c r="B214" s="912" t="s">
        <v>208</v>
      </c>
      <c r="C214" s="912"/>
      <c r="D214" s="461">
        <f t="shared" si="116"/>
        <v>14</v>
      </c>
      <c r="E214" s="494">
        <f t="shared" si="110"/>
        <v>7</v>
      </c>
      <c r="F214" s="495">
        <f t="shared" si="111"/>
        <v>7</v>
      </c>
      <c r="G214" s="496"/>
      <c r="H214" s="477"/>
      <c r="I214" s="476"/>
      <c r="J214" s="477"/>
      <c r="K214" s="476"/>
      <c r="L214" s="477"/>
      <c r="M214" s="440"/>
      <c r="N214" s="439"/>
      <c r="O214" s="440"/>
      <c r="P214" s="439"/>
      <c r="Q214" s="440"/>
      <c r="R214" s="439"/>
      <c r="S214" s="440"/>
      <c r="T214" s="439">
        <v>3</v>
      </c>
      <c r="U214" s="440">
        <v>7</v>
      </c>
      <c r="V214" s="441">
        <v>4</v>
      </c>
      <c r="W214" s="442">
        <v>3</v>
      </c>
      <c r="X214" s="443"/>
      <c r="Y214" s="443"/>
      <c r="Z214" s="443"/>
      <c r="AA214" s="225" t="str">
        <f t="shared" si="103"/>
        <v/>
      </c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8"/>
      <c r="BV214" s="3"/>
      <c r="BW214" s="3"/>
      <c r="CA214" s="31" t="str">
        <f t="shared" si="112"/>
        <v/>
      </c>
      <c r="CB214" s="31" t="str">
        <f t="shared" si="105"/>
        <v/>
      </c>
      <c r="CC214" s="31" t="str">
        <f t="shared" si="113"/>
        <v/>
      </c>
      <c r="CD214" s="31"/>
      <c r="CE214" s="31"/>
      <c r="CF214" s="31"/>
      <c r="CG214" s="32">
        <f t="shared" si="114"/>
        <v>0</v>
      </c>
      <c r="CH214" s="32">
        <f t="shared" si="108"/>
        <v>0</v>
      </c>
      <c r="CI214" s="32">
        <f t="shared" si="115"/>
        <v>0</v>
      </c>
      <c r="CJ214" s="32"/>
      <c r="CK214" s="32"/>
      <c r="CL214" s="32"/>
    </row>
    <row r="215" spans="1:90" ht="16.149999999999999" customHeight="1" x14ac:dyDescent="0.2">
      <c r="A215" s="859" t="s">
        <v>88</v>
      </c>
      <c r="B215" s="913" t="s">
        <v>205</v>
      </c>
      <c r="C215" s="913"/>
      <c r="D215" s="383">
        <f t="shared" si="116"/>
        <v>0</v>
      </c>
      <c r="E215" s="445">
        <f t="shared" si="110"/>
        <v>0</v>
      </c>
      <c r="F215" s="446">
        <f t="shared" si="111"/>
        <v>0</v>
      </c>
      <c r="G215" s="447"/>
      <c r="H215" s="448"/>
      <c r="I215" s="449"/>
      <c r="J215" s="448"/>
      <c r="K215" s="449"/>
      <c r="L215" s="448"/>
      <c r="M215" s="449"/>
      <c r="N215" s="448"/>
      <c r="O215" s="449"/>
      <c r="P215" s="448"/>
      <c r="Q215" s="449"/>
      <c r="R215" s="448"/>
      <c r="S215" s="449"/>
      <c r="T215" s="448"/>
      <c r="U215" s="449"/>
      <c r="V215" s="450"/>
      <c r="W215" s="451"/>
      <c r="X215" s="452"/>
      <c r="Y215" s="452"/>
      <c r="Z215" s="452"/>
      <c r="AA215" s="225" t="str">
        <f t="shared" si="103"/>
        <v/>
      </c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8"/>
      <c r="BV215" s="3"/>
      <c r="BW215" s="3"/>
      <c r="CA215" s="31" t="str">
        <f t="shared" si="112"/>
        <v/>
      </c>
      <c r="CB215" s="31" t="str">
        <f t="shared" si="105"/>
        <v/>
      </c>
      <c r="CC215" s="31" t="str">
        <f t="shared" si="113"/>
        <v/>
      </c>
      <c r="CD215" s="31"/>
      <c r="CE215" s="31"/>
      <c r="CF215" s="31"/>
      <c r="CG215" s="32">
        <f t="shared" si="114"/>
        <v>0</v>
      </c>
      <c r="CH215" s="32">
        <f t="shared" si="108"/>
        <v>0</v>
      </c>
      <c r="CI215" s="32">
        <f t="shared" si="115"/>
        <v>0</v>
      </c>
      <c r="CJ215" s="32"/>
      <c r="CK215" s="32"/>
      <c r="CL215" s="32"/>
    </row>
    <row r="216" spans="1:90" ht="16.149999999999999" customHeight="1" x14ac:dyDescent="0.2">
      <c r="A216" s="860"/>
      <c r="B216" s="911" t="s">
        <v>206</v>
      </c>
      <c r="C216" s="911"/>
      <c r="D216" s="386">
        <f t="shared" si="116"/>
        <v>0</v>
      </c>
      <c r="E216" s="453">
        <f t="shared" si="110"/>
        <v>0</v>
      </c>
      <c r="F216" s="454">
        <f t="shared" si="111"/>
        <v>0</v>
      </c>
      <c r="G216" s="455"/>
      <c r="H216" s="456"/>
      <c r="I216" s="457"/>
      <c r="J216" s="456"/>
      <c r="K216" s="457"/>
      <c r="L216" s="456"/>
      <c r="M216" s="457"/>
      <c r="N216" s="456"/>
      <c r="O216" s="457"/>
      <c r="P216" s="456"/>
      <c r="Q216" s="457"/>
      <c r="R216" s="456"/>
      <c r="S216" s="457"/>
      <c r="T216" s="456"/>
      <c r="U216" s="457"/>
      <c r="V216" s="458"/>
      <c r="W216" s="459"/>
      <c r="X216" s="460"/>
      <c r="Y216" s="460"/>
      <c r="Z216" s="460"/>
      <c r="AA216" s="225" t="str">
        <f t="shared" si="103"/>
        <v/>
      </c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8"/>
      <c r="BV216" s="3"/>
      <c r="BW216" s="3"/>
      <c r="CA216" s="31" t="str">
        <f t="shared" si="112"/>
        <v/>
      </c>
      <c r="CB216" s="31" t="str">
        <f t="shared" si="105"/>
        <v/>
      </c>
      <c r="CC216" s="31" t="str">
        <f t="shared" si="113"/>
        <v/>
      </c>
      <c r="CD216" s="31"/>
      <c r="CE216" s="31"/>
      <c r="CF216" s="31"/>
      <c r="CG216" s="32">
        <f t="shared" si="114"/>
        <v>0</v>
      </c>
      <c r="CH216" s="32">
        <f t="shared" si="108"/>
        <v>0</v>
      </c>
      <c r="CI216" s="32">
        <f t="shared" si="115"/>
        <v>0</v>
      </c>
      <c r="CJ216" s="32"/>
      <c r="CK216" s="32"/>
      <c r="CL216" s="32"/>
    </row>
    <row r="217" spans="1:90" ht="16.149999999999999" customHeight="1" x14ac:dyDescent="0.2">
      <c r="A217" s="860"/>
      <c r="B217" s="911" t="s">
        <v>207</v>
      </c>
      <c r="C217" s="911"/>
      <c r="D217" s="386">
        <f t="shared" si="116"/>
        <v>0</v>
      </c>
      <c r="E217" s="453">
        <f t="shared" si="110"/>
        <v>0</v>
      </c>
      <c r="F217" s="454">
        <f t="shared" si="111"/>
        <v>0</v>
      </c>
      <c r="G217" s="455"/>
      <c r="H217" s="456"/>
      <c r="I217" s="457"/>
      <c r="J217" s="456"/>
      <c r="K217" s="457"/>
      <c r="L217" s="456"/>
      <c r="M217" s="457"/>
      <c r="N217" s="456"/>
      <c r="O217" s="457"/>
      <c r="P217" s="456"/>
      <c r="Q217" s="457"/>
      <c r="R217" s="456"/>
      <c r="S217" s="457"/>
      <c r="T217" s="456"/>
      <c r="U217" s="457"/>
      <c r="V217" s="458"/>
      <c r="W217" s="459"/>
      <c r="X217" s="460"/>
      <c r="Y217" s="460"/>
      <c r="Z217" s="460"/>
      <c r="AA217" s="225" t="str">
        <f t="shared" si="103"/>
        <v/>
      </c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8"/>
      <c r="BV217" s="3"/>
      <c r="BW217" s="3"/>
      <c r="CA217" s="31" t="str">
        <f t="shared" si="112"/>
        <v/>
      </c>
      <c r="CB217" s="31" t="str">
        <f t="shared" si="105"/>
        <v/>
      </c>
      <c r="CC217" s="31" t="str">
        <f t="shared" si="113"/>
        <v/>
      </c>
      <c r="CD217" s="31"/>
      <c r="CE217" s="31"/>
      <c r="CF217" s="31"/>
      <c r="CG217" s="32">
        <f t="shared" si="114"/>
        <v>0</v>
      </c>
      <c r="CH217" s="32">
        <f t="shared" si="108"/>
        <v>0</v>
      </c>
      <c r="CI217" s="32">
        <f t="shared" si="115"/>
        <v>0</v>
      </c>
      <c r="CJ217" s="32"/>
      <c r="CK217" s="32"/>
      <c r="CL217" s="32"/>
    </row>
    <row r="218" spans="1:90" ht="16.149999999999999" customHeight="1" x14ac:dyDescent="0.2">
      <c r="A218" s="861"/>
      <c r="B218" s="912" t="s">
        <v>208</v>
      </c>
      <c r="C218" s="912"/>
      <c r="D218" s="461">
        <f t="shared" si="116"/>
        <v>0</v>
      </c>
      <c r="E218" s="462">
        <f t="shared" si="110"/>
        <v>0</v>
      </c>
      <c r="F218" s="463">
        <f t="shared" si="111"/>
        <v>0</v>
      </c>
      <c r="G218" s="438"/>
      <c r="H218" s="439"/>
      <c r="I218" s="440"/>
      <c r="J218" s="439"/>
      <c r="K218" s="440"/>
      <c r="L218" s="439"/>
      <c r="M218" s="440"/>
      <c r="N218" s="439"/>
      <c r="O218" s="440"/>
      <c r="P218" s="439"/>
      <c r="Q218" s="440"/>
      <c r="R218" s="439"/>
      <c r="S218" s="440"/>
      <c r="T218" s="439"/>
      <c r="U218" s="440"/>
      <c r="V218" s="441"/>
      <c r="W218" s="442"/>
      <c r="X218" s="443"/>
      <c r="Y218" s="443"/>
      <c r="Z218" s="443"/>
      <c r="AA218" s="225" t="str">
        <f t="shared" si="103"/>
        <v/>
      </c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8"/>
      <c r="BV218" s="3"/>
      <c r="BW218" s="3"/>
      <c r="CA218" s="31" t="str">
        <f t="shared" si="112"/>
        <v/>
      </c>
      <c r="CB218" s="31" t="str">
        <f t="shared" si="105"/>
        <v/>
      </c>
      <c r="CC218" s="31" t="str">
        <f t="shared" si="113"/>
        <v/>
      </c>
      <c r="CD218" s="31"/>
      <c r="CE218" s="31"/>
      <c r="CF218" s="31"/>
      <c r="CG218" s="32">
        <f t="shared" si="114"/>
        <v>0</v>
      </c>
      <c r="CH218" s="32">
        <f t="shared" si="108"/>
        <v>0</v>
      </c>
      <c r="CI218" s="32">
        <f t="shared" si="115"/>
        <v>0</v>
      </c>
      <c r="CJ218" s="32"/>
      <c r="CK218" s="32"/>
      <c r="CL218" s="32"/>
    </row>
    <row r="219" spans="1:90" ht="16.149999999999999" customHeight="1" x14ac:dyDescent="0.2">
      <c r="A219" s="859" t="s">
        <v>87</v>
      </c>
      <c r="B219" s="913" t="s">
        <v>205</v>
      </c>
      <c r="C219" s="913"/>
      <c r="D219" s="383">
        <f t="shared" si="116"/>
        <v>0</v>
      </c>
      <c r="E219" s="445">
        <f t="shared" si="110"/>
        <v>0</v>
      </c>
      <c r="F219" s="446">
        <f t="shared" si="111"/>
        <v>0</v>
      </c>
      <c r="G219" s="447"/>
      <c r="H219" s="448"/>
      <c r="I219" s="449"/>
      <c r="J219" s="448"/>
      <c r="K219" s="449"/>
      <c r="L219" s="448"/>
      <c r="M219" s="449"/>
      <c r="N219" s="448"/>
      <c r="O219" s="449"/>
      <c r="P219" s="448"/>
      <c r="Q219" s="449"/>
      <c r="R219" s="448"/>
      <c r="S219" s="449"/>
      <c r="T219" s="448"/>
      <c r="U219" s="449"/>
      <c r="V219" s="450"/>
      <c r="W219" s="451"/>
      <c r="X219" s="452"/>
      <c r="Y219" s="452"/>
      <c r="Z219" s="452"/>
      <c r="AA219" s="225" t="str">
        <f t="shared" si="103"/>
        <v/>
      </c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8"/>
      <c r="BV219" s="3"/>
      <c r="BW219" s="3"/>
      <c r="CA219" s="31" t="str">
        <f t="shared" si="112"/>
        <v/>
      </c>
      <c r="CB219" s="31" t="str">
        <f t="shared" si="105"/>
        <v/>
      </c>
      <c r="CC219" s="31" t="str">
        <f t="shared" si="113"/>
        <v/>
      </c>
      <c r="CD219" s="31"/>
      <c r="CE219" s="31"/>
      <c r="CF219" s="31"/>
      <c r="CG219" s="32">
        <f t="shared" si="114"/>
        <v>0</v>
      </c>
      <c r="CH219" s="32">
        <f t="shared" si="108"/>
        <v>0</v>
      </c>
      <c r="CI219" s="32">
        <f t="shared" si="115"/>
        <v>0</v>
      </c>
      <c r="CJ219" s="32"/>
      <c r="CK219" s="32"/>
      <c r="CL219" s="32"/>
    </row>
    <row r="220" spans="1:90" ht="16.149999999999999" customHeight="1" x14ac:dyDescent="0.2">
      <c r="A220" s="860"/>
      <c r="B220" s="911" t="s">
        <v>206</v>
      </c>
      <c r="C220" s="911"/>
      <c r="D220" s="386">
        <f t="shared" si="116"/>
        <v>0</v>
      </c>
      <c r="E220" s="453">
        <f t="shared" si="110"/>
        <v>0</v>
      </c>
      <c r="F220" s="454">
        <f t="shared" si="111"/>
        <v>0</v>
      </c>
      <c r="G220" s="455"/>
      <c r="H220" s="456"/>
      <c r="I220" s="457"/>
      <c r="J220" s="456"/>
      <c r="K220" s="457"/>
      <c r="L220" s="456"/>
      <c r="M220" s="457"/>
      <c r="N220" s="456"/>
      <c r="O220" s="457"/>
      <c r="P220" s="456"/>
      <c r="Q220" s="457"/>
      <c r="R220" s="456"/>
      <c r="S220" s="457"/>
      <c r="T220" s="456"/>
      <c r="U220" s="457"/>
      <c r="V220" s="458"/>
      <c r="W220" s="459"/>
      <c r="X220" s="460"/>
      <c r="Y220" s="460"/>
      <c r="Z220" s="460"/>
      <c r="AA220" s="225" t="str">
        <f t="shared" si="103"/>
        <v/>
      </c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8"/>
      <c r="BV220" s="3"/>
      <c r="BW220" s="3"/>
      <c r="CA220" s="31" t="str">
        <f t="shared" si="112"/>
        <v/>
      </c>
      <c r="CB220" s="31" t="str">
        <f t="shared" si="105"/>
        <v/>
      </c>
      <c r="CC220" s="31" t="str">
        <f t="shared" si="113"/>
        <v/>
      </c>
      <c r="CD220" s="31"/>
      <c r="CE220" s="31"/>
      <c r="CF220" s="31"/>
      <c r="CG220" s="32">
        <f t="shared" si="114"/>
        <v>0</v>
      </c>
      <c r="CH220" s="32">
        <f t="shared" si="108"/>
        <v>0</v>
      </c>
      <c r="CI220" s="32">
        <f t="shared" si="115"/>
        <v>0</v>
      </c>
      <c r="CJ220" s="32"/>
      <c r="CK220" s="32"/>
      <c r="CL220" s="32"/>
    </row>
    <row r="221" spans="1:90" ht="16.149999999999999" customHeight="1" x14ac:dyDescent="0.2">
      <c r="A221" s="860"/>
      <c r="B221" s="911" t="s">
        <v>207</v>
      </c>
      <c r="C221" s="911"/>
      <c r="D221" s="386">
        <f t="shared" si="116"/>
        <v>0</v>
      </c>
      <c r="E221" s="453">
        <f t="shared" si="110"/>
        <v>0</v>
      </c>
      <c r="F221" s="454">
        <f t="shared" si="111"/>
        <v>0</v>
      </c>
      <c r="G221" s="455"/>
      <c r="H221" s="456"/>
      <c r="I221" s="457"/>
      <c r="J221" s="456"/>
      <c r="K221" s="457"/>
      <c r="L221" s="456"/>
      <c r="M221" s="457"/>
      <c r="N221" s="456"/>
      <c r="O221" s="457"/>
      <c r="P221" s="456"/>
      <c r="Q221" s="457"/>
      <c r="R221" s="456"/>
      <c r="S221" s="457"/>
      <c r="T221" s="456"/>
      <c r="U221" s="457"/>
      <c r="V221" s="458"/>
      <c r="W221" s="459"/>
      <c r="X221" s="460"/>
      <c r="Y221" s="460"/>
      <c r="Z221" s="460"/>
      <c r="AA221" s="225" t="str">
        <f t="shared" si="103"/>
        <v/>
      </c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8"/>
      <c r="BV221" s="3"/>
      <c r="BW221" s="3"/>
      <c r="CA221" s="31" t="str">
        <f t="shared" si="112"/>
        <v/>
      </c>
      <c r="CB221" s="31" t="str">
        <f t="shared" si="105"/>
        <v/>
      </c>
      <c r="CC221" s="31" t="str">
        <f t="shared" si="113"/>
        <v/>
      </c>
      <c r="CD221" s="31"/>
      <c r="CE221" s="31"/>
      <c r="CF221" s="31"/>
      <c r="CG221" s="32">
        <f t="shared" si="114"/>
        <v>0</v>
      </c>
      <c r="CH221" s="32">
        <f t="shared" si="108"/>
        <v>0</v>
      </c>
      <c r="CI221" s="32">
        <f t="shared" si="115"/>
        <v>0</v>
      </c>
      <c r="CJ221" s="32"/>
      <c r="CK221" s="32"/>
      <c r="CL221" s="32"/>
    </row>
    <row r="222" spans="1:90" ht="16.149999999999999" customHeight="1" x14ac:dyDescent="0.2">
      <c r="A222" s="861"/>
      <c r="B222" s="912" t="s">
        <v>208</v>
      </c>
      <c r="C222" s="912"/>
      <c r="D222" s="461">
        <f t="shared" si="116"/>
        <v>0</v>
      </c>
      <c r="E222" s="462">
        <f t="shared" si="110"/>
        <v>0</v>
      </c>
      <c r="F222" s="463">
        <f t="shared" si="111"/>
        <v>0</v>
      </c>
      <c r="G222" s="438"/>
      <c r="H222" s="439"/>
      <c r="I222" s="440"/>
      <c r="J222" s="439"/>
      <c r="K222" s="440"/>
      <c r="L222" s="439"/>
      <c r="M222" s="440"/>
      <c r="N222" s="439"/>
      <c r="O222" s="440"/>
      <c r="P222" s="439"/>
      <c r="Q222" s="440"/>
      <c r="R222" s="439"/>
      <c r="S222" s="440"/>
      <c r="T222" s="439"/>
      <c r="U222" s="440"/>
      <c r="V222" s="441"/>
      <c r="W222" s="442"/>
      <c r="X222" s="443"/>
      <c r="Y222" s="443"/>
      <c r="Z222" s="443"/>
      <c r="AA222" s="225" t="str">
        <f t="shared" si="103"/>
        <v/>
      </c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8"/>
      <c r="BV222" s="3"/>
      <c r="BW222" s="3"/>
      <c r="CA222" s="31" t="str">
        <f t="shared" si="112"/>
        <v/>
      </c>
      <c r="CB222" s="31" t="str">
        <f t="shared" si="105"/>
        <v/>
      </c>
      <c r="CC222" s="31" t="str">
        <f t="shared" si="113"/>
        <v/>
      </c>
      <c r="CD222" s="31"/>
      <c r="CE222" s="31"/>
      <c r="CF222" s="31"/>
      <c r="CG222" s="32">
        <f t="shared" si="114"/>
        <v>0</v>
      </c>
      <c r="CH222" s="32">
        <f t="shared" si="108"/>
        <v>0</v>
      </c>
      <c r="CI222" s="32">
        <f t="shared" si="115"/>
        <v>0</v>
      </c>
      <c r="CJ222" s="32"/>
      <c r="CK222" s="32"/>
      <c r="CL222" s="32"/>
    </row>
    <row r="223" spans="1:90" ht="16.149999999999999" customHeight="1" x14ac:dyDescent="0.2">
      <c r="A223" s="903" t="s">
        <v>89</v>
      </c>
      <c r="B223" s="905" t="s">
        <v>205</v>
      </c>
      <c r="C223" s="906"/>
      <c r="D223" s="502">
        <f t="shared" si="116"/>
        <v>0</v>
      </c>
      <c r="E223" s="503">
        <f t="shared" si="110"/>
        <v>0</v>
      </c>
      <c r="F223" s="504">
        <f t="shared" si="111"/>
        <v>0</v>
      </c>
      <c r="G223" s="505"/>
      <c r="H223" s="506"/>
      <c r="I223" s="507"/>
      <c r="J223" s="506"/>
      <c r="K223" s="507"/>
      <c r="L223" s="506"/>
      <c r="M223" s="507"/>
      <c r="N223" s="506"/>
      <c r="O223" s="507"/>
      <c r="P223" s="506"/>
      <c r="Q223" s="507"/>
      <c r="R223" s="506"/>
      <c r="S223" s="507"/>
      <c r="T223" s="506"/>
      <c r="U223" s="507"/>
      <c r="V223" s="508"/>
      <c r="W223" s="509"/>
      <c r="X223" s="510"/>
      <c r="Y223" s="510"/>
      <c r="Z223" s="452"/>
      <c r="AA223" s="225" t="str">
        <f t="shared" si="103"/>
        <v/>
      </c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8"/>
      <c r="BV223" s="3"/>
      <c r="BW223" s="3"/>
      <c r="CA223" s="31" t="str">
        <f t="shared" si="112"/>
        <v/>
      </c>
      <c r="CB223" s="31" t="str">
        <f t="shared" si="105"/>
        <v/>
      </c>
      <c r="CC223" s="31" t="str">
        <f t="shared" si="113"/>
        <v/>
      </c>
      <c r="CD223" s="31"/>
      <c r="CE223" s="31"/>
      <c r="CF223" s="31"/>
      <c r="CG223" s="32">
        <f t="shared" si="114"/>
        <v>0</v>
      </c>
      <c r="CH223" s="32">
        <f t="shared" si="108"/>
        <v>0</v>
      </c>
      <c r="CI223" s="32">
        <f t="shared" si="115"/>
        <v>0</v>
      </c>
      <c r="CJ223" s="32"/>
      <c r="CK223" s="32"/>
      <c r="CL223" s="32"/>
    </row>
    <row r="224" spans="1:90" ht="16.149999999999999" customHeight="1" x14ac:dyDescent="0.2">
      <c r="A224" s="904"/>
      <c r="B224" s="905" t="s">
        <v>206</v>
      </c>
      <c r="C224" s="906"/>
      <c r="D224" s="511">
        <f t="shared" si="116"/>
        <v>0</v>
      </c>
      <c r="E224" s="503">
        <f t="shared" si="110"/>
        <v>0</v>
      </c>
      <c r="F224" s="512">
        <f t="shared" si="111"/>
        <v>0</v>
      </c>
      <c r="G224" s="513"/>
      <c r="H224" s="514"/>
      <c r="I224" s="515"/>
      <c r="J224" s="514"/>
      <c r="K224" s="515"/>
      <c r="L224" s="514"/>
      <c r="M224" s="515"/>
      <c r="N224" s="514"/>
      <c r="O224" s="515"/>
      <c r="P224" s="514"/>
      <c r="Q224" s="515"/>
      <c r="R224" s="514"/>
      <c r="S224" s="515"/>
      <c r="T224" s="514"/>
      <c r="U224" s="515"/>
      <c r="V224" s="508"/>
      <c r="W224" s="516"/>
      <c r="X224" s="510"/>
      <c r="Y224" s="510"/>
      <c r="Z224" s="460"/>
      <c r="AA224" s="225" t="str">
        <f t="shared" si="103"/>
        <v/>
      </c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8"/>
      <c r="BV224" s="3"/>
      <c r="BW224" s="3"/>
      <c r="CA224" s="31" t="str">
        <f t="shared" si="112"/>
        <v/>
      </c>
      <c r="CB224" s="31" t="str">
        <f t="shared" si="105"/>
        <v/>
      </c>
      <c r="CC224" s="31" t="str">
        <f t="shared" si="113"/>
        <v/>
      </c>
      <c r="CD224" s="31"/>
      <c r="CE224" s="31"/>
      <c r="CF224" s="31"/>
      <c r="CG224" s="32">
        <f t="shared" si="114"/>
        <v>0</v>
      </c>
      <c r="CH224" s="32">
        <f t="shared" si="108"/>
        <v>0</v>
      </c>
      <c r="CI224" s="32">
        <f t="shared" si="115"/>
        <v>0</v>
      </c>
      <c r="CJ224" s="32"/>
      <c r="CK224" s="32"/>
      <c r="CL224" s="32"/>
    </row>
    <row r="225" spans="1:90" ht="16.149999999999999" customHeight="1" x14ac:dyDescent="0.2">
      <c r="A225" s="904"/>
      <c r="B225" s="905" t="s">
        <v>207</v>
      </c>
      <c r="C225" s="906"/>
      <c r="D225" s="511">
        <f t="shared" si="116"/>
        <v>0</v>
      </c>
      <c r="E225" s="503">
        <f t="shared" si="110"/>
        <v>0</v>
      </c>
      <c r="F225" s="512">
        <f t="shared" si="111"/>
        <v>0</v>
      </c>
      <c r="G225" s="513"/>
      <c r="H225" s="514"/>
      <c r="I225" s="515"/>
      <c r="J225" s="514"/>
      <c r="K225" s="515"/>
      <c r="L225" s="514"/>
      <c r="M225" s="515"/>
      <c r="N225" s="514"/>
      <c r="O225" s="515"/>
      <c r="P225" s="514"/>
      <c r="Q225" s="515"/>
      <c r="R225" s="514"/>
      <c r="S225" s="515"/>
      <c r="T225" s="514"/>
      <c r="U225" s="515"/>
      <c r="V225" s="508"/>
      <c r="W225" s="516"/>
      <c r="X225" s="510"/>
      <c r="Y225" s="510"/>
      <c r="Z225" s="460"/>
      <c r="AA225" s="225" t="str">
        <f t="shared" si="103"/>
        <v/>
      </c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8"/>
      <c r="BV225" s="3"/>
      <c r="BW225" s="3"/>
      <c r="CA225" s="31" t="str">
        <f>IF(CG225=1,"* El número de pacientes de 60 años NO DEBE Ser mayor a lo registrado en el grupo Etario 20-64 años. ","")</f>
        <v/>
      </c>
      <c r="CB225" s="31" t="str">
        <f>IF(CH225=1,"* La consulta pertinente NO DEBE ser mayor al Total registrado. ","")</f>
        <v/>
      </c>
      <c r="CC225" s="31" t="str">
        <f>IF(AND(D225&lt;&gt;0,W225=""),"* Recuerde que las Embarazadas deben ser incluídas en el ingreso por rango Etario (Digite CEROS si no tiene). ",IF(F225&lt;W225,"* Las Embarazadas NO DEBEN ser mayor al total de Mujeres. ",""))</f>
        <v/>
      </c>
      <c r="CD225" s="31"/>
      <c r="CE225" s="31"/>
      <c r="CF225" s="31"/>
      <c r="CG225" s="32">
        <f>IF((S225+T225)&lt;X225,1,0)</f>
        <v>0</v>
      </c>
      <c r="CH225" s="32">
        <f>IF(D225&lt;Y225,1,0)</f>
        <v>0</v>
      </c>
      <c r="CI225" s="32">
        <f>IF(AND(D225&lt;&gt;0,W225=""),1,IF(F225&lt;W225,1,0))</f>
        <v>0</v>
      </c>
      <c r="CJ225" s="32"/>
      <c r="CK225" s="32"/>
      <c r="CL225" s="32"/>
    </row>
    <row r="226" spans="1:90" ht="16.149999999999999" customHeight="1" thickBot="1" x14ac:dyDescent="0.25">
      <c r="A226" s="904"/>
      <c r="B226" s="905" t="s">
        <v>208</v>
      </c>
      <c r="C226" s="906"/>
      <c r="D226" s="517">
        <f t="shared" si="116"/>
        <v>0</v>
      </c>
      <c r="E226" s="518">
        <f t="shared" si="110"/>
        <v>0</v>
      </c>
      <c r="F226" s="519">
        <f t="shared" si="111"/>
        <v>0</v>
      </c>
      <c r="G226" s="520"/>
      <c r="H226" s="521"/>
      <c r="I226" s="522"/>
      <c r="J226" s="521"/>
      <c r="K226" s="522"/>
      <c r="L226" s="521"/>
      <c r="M226" s="522"/>
      <c r="N226" s="521"/>
      <c r="O226" s="522"/>
      <c r="P226" s="521"/>
      <c r="Q226" s="522"/>
      <c r="R226" s="521"/>
      <c r="S226" s="522"/>
      <c r="T226" s="521"/>
      <c r="U226" s="520"/>
      <c r="V226" s="523"/>
      <c r="W226" s="524"/>
      <c r="X226" s="525"/>
      <c r="Y226" s="525"/>
      <c r="Z226" s="526"/>
      <c r="AA226" s="225" t="str">
        <f t="shared" si="103"/>
        <v/>
      </c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8"/>
      <c r="BV226" s="3"/>
      <c r="BW226" s="3"/>
      <c r="CA226" s="31" t="str">
        <f t="shared" ref="CA226" si="117">IF(CG226=1,"* El número de pacientes de 60 años NO DEBE Ser mayor a lo registrado en el grupo Etario 20-64 años. ","")</f>
        <v/>
      </c>
      <c r="CB226" s="31" t="str">
        <f t="shared" ref="CB226" si="118">IF(CH226=1,"* La consulta pertinente NO DEBE ser mayor al Total registrado. ","")</f>
        <v/>
      </c>
      <c r="CC226" s="31" t="str">
        <f t="shared" ref="CC226" si="119">IF(AND(D226&lt;&gt;0,W226=""),"* Recuerde que las Embarazadas deben ser incluídas en el ingreso por rango Etario (Digite CEROS si no tiene). ",IF(F226&lt;W226,"* Las Embarazadas NO DEBEN ser mayor al total de Mujeres. ",""))</f>
        <v/>
      </c>
      <c r="CD226" s="31"/>
      <c r="CE226" s="31"/>
      <c r="CF226" s="31"/>
      <c r="CG226" s="32">
        <f t="shared" ref="CG226" si="120">IF((S226+T226)&lt;X226,1,0)</f>
        <v>0</v>
      </c>
      <c r="CH226" s="32">
        <f t="shared" ref="CH226" si="121">IF(D226&lt;Y226,1,0)</f>
        <v>0</v>
      </c>
      <c r="CI226" s="32">
        <f t="shared" ref="CI226" si="122">IF(AND(D226&lt;&gt;0,W226=""),1,IF(F226&lt;W226,1,0))</f>
        <v>0</v>
      </c>
      <c r="CJ226" s="32"/>
      <c r="CK226" s="32"/>
      <c r="CL226" s="32"/>
    </row>
    <row r="227" spans="1:90" ht="16.149999999999999" customHeight="1" thickTop="1" x14ac:dyDescent="0.2">
      <c r="A227" s="907" t="s">
        <v>4</v>
      </c>
      <c r="B227" s="910" t="s">
        <v>205</v>
      </c>
      <c r="C227" s="910"/>
      <c r="D227" s="527">
        <f>SUM(E227+F227)</f>
        <v>250</v>
      </c>
      <c r="E227" s="528">
        <f t="shared" si="110"/>
        <v>92</v>
      </c>
      <c r="F227" s="529">
        <f t="shared" si="110"/>
        <v>158</v>
      </c>
      <c r="G227" s="530">
        <f t="shared" ref="G227:L230" si="123">SUM(G179+G183+G187+G191+G195+G199+G203+G215+G219+G223)</f>
        <v>11</v>
      </c>
      <c r="H227" s="529">
        <f t="shared" si="123"/>
        <v>9</v>
      </c>
      <c r="I227" s="530">
        <f t="shared" si="123"/>
        <v>2</v>
      </c>
      <c r="J227" s="529">
        <f t="shared" si="123"/>
        <v>3</v>
      </c>
      <c r="K227" s="530">
        <f t="shared" si="123"/>
        <v>0</v>
      </c>
      <c r="L227" s="529">
        <f t="shared" si="123"/>
        <v>1</v>
      </c>
      <c r="M227" s="530">
        <f>SUM(M179+M183+M187+M191+M195+M199+M203+M207+M211+M215+M219+M223)</f>
        <v>1</v>
      </c>
      <c r="N227" s="529">
        <f t="shared" ref="N227:R227" si="124">SUM(N179+N183+N187+N191+N195+N199+N203+N207+N211+N215+N219+N223)</f>
        <v>2</v>
      </c>
      <c r="O227" s="530">
        <f t="shared" si="124"/>
        <v>14</v>
      </c>
      <c r="P227" s="529">
        <f t="shared" si="124"/>
        <v>8</v>
      </c>
      <c r="Q227" s="530">
        <f t="shared" si="124"/>
        <v>14</v>
      </c>
      <c r="R227" s="529">
        <f t="shared" si="124"/>
        <v>19</v>
      </c>
      <c r="S227" s="530">
        <f t="shared" ref="S227:V230" si="125">SUM(S179+S183+S187+S195+S199+S203+S207+S211+S215+S219+S223)</f>
        <v>37</v>
      </c>
      <c r="T227" s="529">
        <f t="shared" si="125"/>
        <v>92</v>
      </c>
      <c r="U227" s="530">
        <f t="shared" si="125"/>
        <v>13</v>
      </c>
      <c r="V227" s="531">
        <f t="shared" si="125"/>
        <v>24</v>
      </c>
      <c r="W227" s="530">
        <f t="shared" ref="W227:X230" si="126">SUM(W179+W183+W187+W195+W203+W207+W211+W215+W219+W223)</f>
        <v>5</v>
      </c>
      <c r="X227" s="532">
        <f t="shared" si="126"/>
        <v>0</v>
      </c>
      <c r="Y227" s="532">
        <f t="shared" ref="Y227:Z230" si="127">SUM(Y179+Y183+Y187+Y195+Y203+Y207+Y211+Y215+Y219+Y223)</f>
        <v>0</v>
      </c>
      <c r="Z227" s="529">
        <f t="shared" si="127"/>
        <v>0</v>
      </c>
      <c r="AA227" s="273" t="s">
        <v>215</v>
      </c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BV227" s="3"/>
      <c r="BW227" s="3"/>
      <c r="CG227" s="13"/>
      <c r="CH227" s="13"/>
      <c r="CI227" s="13"/>
      <c r="CJ227" s="13"/>
      <c r="CK227" s="13"/>
      <c r="CL227" s="13"/>
    </row>
    <row r="228" spans="1:90" ht="16.149999999999999" customHeight="1" x14ac:dyDescent="0.2">
      <c r="A228" s="908"/>
      <c r="B228" s="911" t="s">
        <v>206</v>
      </c>
      <c r="C228" s="911"/>
      <c r="D228" s="386">
        <f>SUM(E228+F228)</f>
        <v>805</v>
      </c>
      <c r="E228" s="533">
        <f t="shared" ref="E228:F230" si="128">SUM(G228+I228+K228+M228+O228+Q228+S228+U228)</f>
        <v>351</v>
      </c>
      <c r="F228" s="534">
        <f>SUM(H228+J228+L228+N228+P228+R228+T228+V228)</f>
        <v>454</v>
      </c>
      <c r="G228" s="535">
        <f t="shared" si="123"/>
        <v>28</v>
      </c>
      <c r="H228" s="534">
        <f>SUM(H180+H184+H188+H192+H196+H200+H204+H216+H220+H224)</f>
        <v>20</v>
      </c>
      <c r="I228" s="535">
        <f t="shared" si="123"/>
        <v>11</v>
      </c>
      <c r="J228" s="534">
        <f>SUM(J180+J184+J188+J192+J196+J200+J204+J216+J220+J224)</f>
        <v>2</v>
      </c>
      <c r="K228" s="535">
        <f t="shared" si="123"/>
        <v>2</v>
      </c>
      <c r="L228" s="534">
        <f>SUM(L180+L184+L188+L192+L196+L200+L204+L216+L220+L224)</f>
        <v>8</v>
      </c>
      <c r="M228" s="535">
        <f t="shared" ref="M228:R230" si="129">SUM(M180+M184+M188+M192+M196+M200+M204+M208+M212+M216+M220+M224)</f>
        <v>31</v>
      </c>
      <c r="N228" s="534">
        <f t="shared" si="129"/>
        <v>8</v>
      </c>
      <c r="O228" s="535">
        <f t="shared" si="129"/>
        <v>72</v>
      </c>
      <c r="P228" s="534">
        <f t="shared" si="129"/>
        <v>73</v>
      </c>
      <c r="Q228" s="535">
        <f t="shared" si="129"/>
        <v>94</v>
      </c>
      <c r="R228" s="534">
        <f t="shared" si="129"/>
        <v>108</v>
      </c>
      <c r="S228" s="535">
        <f t="shared" si="125"/>
        <v>71</v>
      </c>
      <c r="T228" s="534">
        <f t="shared" si="125"/>
        <v>185</v>
      </c>
      <c r="U228" s="535">
        <f t="shared" si="125"/>
        <v>42</v>
      </c>
      <c r="V228" s="536">
        <f t="shared" si="125"/>
        <v>50</v>
      </c>
      <c r="W228" s="535">
        <f t="shared" si="126"/>
        <v>6</v>
      </c>
      <c r="X228" s="533">
        <f t="shared" si="126"/>
        <v>0</v>
      </c>
      <c r="Y228" s="533">
        <f t="shared" si="127"/>
        <v>0</v>
      </c>
      <c r="Z228" s="534">
        <f t="shared" si="127"/>
        <v>0</v>
      </c>
      <c r="AA228" s="273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BV228" s="3"/>
      <c r="BW228" s="3"/>
      <c r="CG228" s="13"/>
      <c r="CH228" s="13"/>
      <c r="CI228" s="13"/>
      <c r="CJ228" s="13"/>
      <c r="CK228" s="13"/>
      <c r="CL228" s="13"/>
    </row>
    <row r="229" spans="1:90" ht="16.149999999999999" customHeight="1" x14ac:dyDescent="0.2">
      <c r="A229" s="908"/>
      <c r="B229" s="911" t="s">
        <v>207</v>
      </c>
      <c r="C229" s="911"/>
      <c r="D229" s="386">
        <f>SUM(E229+F229)</f>
        <v>236</v>
      </c>
      <c r="E229" s="533">
        <f t="shared" si="128"/>
        <v>94</v>
      </c>
      <c r="F229" s="534">
        <f t="shared" si="128"/>
        <v>142</v>
      </c>
      <c r="G229" s="535">
        <f t="shared" ref="G229:G230" si="130">SUM(G181+G185+G189+G193+G197+G201+G205+G217+G221+G225)</f>
        <v>12</v>
      </c>
      <c r="H229" s="534">
        <f>SUM(H181+H185+H189+H193+H197+H201+H205+H217+H221+H225)</f>
        <v>13</v>
      </c>
      <c r="I229" s="535">
        <f t="shared" si="123"/>
        <v>4</v>
      </c>
      <c r="J229" s="534">
        <f>SUM(J181+J185+J189+J193+J197+J201+J205+J217+J221+J225)</f>
        <v>4</v>
      </c>
      <c r="K229" s="535">
        <f t="shared" si="123"/>
        <v>2</v>
      </c>
      <c r="L229" s="534">
        <f>SUM(L181+L185+L189+L193+L197+L201+L205+L217+L221+L225)</f>
        <v>1</v>
      </c>
      <c r="M229" s="535">
        <f t="shared" si="129"/>
        <v>1</v>
      </c>
      <c r="N229" s="534">
        <f t="shared" si="129"/>
        <v>2</v>
      </c>
      <c r="O229" s="535">
        <f t="shared" si="129"/>
        <v>18</v>
      </c>
      <c r="P229" s="534">
        <f t="shared" si="129"/>
        <v>10</v>
      </c>
      <c r="Q229" s="535">
        <f t="shared" si="129"/>
        <v>13</v>
      </c>
      <c r="R229" s="534">
        <f t="shared" si="129"/>
        <v>7</v>
      </c>
      <c r="S229" s="535">
        <f t="shared" si="125"/>
        <v>32</v>
      </c>
      <c r="T229" s="534">
        <f t="shared" si="125"/>
        <v>79</v>
      </c>
      <c r="U229" s="535">
        <f t="shared" si="125"/>
        <v>12</v>
      </c>
      <c r="V229" s="536">
        <f t="shared" si="125"/>
        <v>26</v>
      </c>
      <c r="W229" s="535">
        <f t="shared" si="126"/>
        <v>4</v>
      </c>
      <c r="X229" s="533">
        <f t="shared" si="126"/>
        <v>0</v>
      </c>
      <c r="Y229" s="533">
        <f t="shared" si="127"/>
        <v>0</v>
      </c>
      <c r="Z229" s="534">
        <f t="shared" si="127"/>
        <v>0</v>
      </c>
      <c r="AA229" s="273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BV229" s="3"/>
      <c r="BW229" s="3"/>
      <c r="CG229" s="13"/>
      <c r="CH229" s="13"/>
      <c r="CI229" s="13"/>
      <c r="CJ229" s="13"/>
      <c r="CK229" s="13"/>
      <c r="CL229" s="13"/>
    </row>
    <row r="230" spans="1:90" ht="16.149999999999999" customHeight="1" x14ac:dyDescent="0.2">
      <c r="A230" s="909"/>
      <c r="B230" s="912" t="s">
        <v>208</v>
      </c>
      <c r="C230" s="912"/>
      <c r="D230" s="461">
        <f>SUM(E230+F230)</f>
        <v>157</v>
      </c>
      <c r="E230" s="537">
        <f t="shared" si="128"/>
        <v>59</v>
      </c>
      <c r="F230" s="538">
        <f>SUM(H230+J230+L230+N230+P230+R230+T230+V230)</f>
        <v>98</v>
      </c>
      <c r="G230" s="539">
        <f t="shared" si="130"/>
        <v>6</v>
      </c>
      <c r="H230" s="538">
        <f>SUM(H182+H186+H190+H194+H198+H202+H206+H218+H222+H226)</f>
        <v>6</v>
      </c>
      <c r="I230" s="539">
        <f t="shared" si="123"/>
        <v>2</v>
      </c>
      <c r="J230" s="538">
        <f>SUM(J182+J186+J190+J194+J198+J202+J206+J218+J222+J226)</f>
        <v>0</v>
      </c>
      <c r="K230" s="539">
        <f t="shared" si="123"/>
        <v>1</v>
      </c>
      <c r="L230" s="538">
        <f>SUM(L182+L186+L190+L194+L198+L202+L206+L218+L222+L226)</f>
        <v>2</v>
      </c>
      <c r="M230" s="539">
        <f t="shared" si="129"/>
        <v>3</v>
      </c>
      <c r="N230" s="538">
        <f t="shared" si="129"/>
        <v>1</v>
      </c>
      <c r="O230" s="539">
        <f t="shared" si="129"/>
        <v>9</v>
      </c>
      <c r="P230" s="538">
        <f t="shared" si="129"/>
        <v>9</v>
      </c>
      <c r="Q230" s="539">
        <f t="shared" si="129"/>
        <v>11</v>
      </c>
      <c r="R230" s="538">
        <f t="shared" si="129"/>
        <v>11</v>
      </c>
      <c r="S230" s="539">
        <f t="shared" si="125"/>
        <v>15</v>
      </c>
      <c r="T230" s="538">
        <f t="shared" si="125"/>
        <v>57</v>
      </c>
      <c r="U230" s="539">
        <f t="shared" si="125"/>
        <v>12</v>
      </c>
      <c r="V230" s="540">
        <f>SUM(V182+V186+V190+V198+V202+V206+V210+V214+V218+V222+V226)</f>
        <v>12</v>
      </c>
      <c r="W230" s="541">
        <f t="shared" si="126"/>
        <v>6</v>
      </c>
      <c r="X230" s="537">
        <f t="shared" si="126"/>
        <v>1</v>
      </c>
      <c r="Y230" s="537">
        <f t="shared" si="127"/>
        <v>0</v>
      </c>
      <c r="Z230" s="538">
        <f t="shared" si="127"/>
        <v>0</v>
      </c>
      <c r="AA230" s="273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BV230" s="3"/>
      <c r="BW230" s="3"/>
      <c r="CG230" s="13"/>
      <c r="CH230" s="13"/>
      <c r="CI230" s="13"/>
      <c r="CJ230" s="13"/>
      <c r="CK230" s="13"/>
      <c r="CL230" s="13"/>
    </row>
    <row r="231" spans="1:90" ht="31.9" customHeight="1" x14ac:dyDescent="0.2">
      <c r="A231" s="236" t="s">
        <v>216</v>
      </c>
      <c r="B231" s="123"/>
      <c r="C231" s="123"/>
      <c r="D231" s="124"/>
      <c r="E231" s="124"/>
      <c r="F231" s="124"/>
      <c r="G231" s="124"/>
      <c r="H231" s="124"/>
      <c r="I231" s="124"/>
      <c r="BV231" s="3"/>
      <c r="BW231" s="3"/>
      <c r="CG231" s="13"/>
      <c r="CH231" s="13"/>
      <c r="CI231" s="13"/>
      <c r="CJ231" s="13"/>
      <c r="CK231" s="13"/>
      <c r="CL231" s="13"/>
    </row>
    <row r="232" spans="1:90" ht="16.149999999999999" customHeight="1" x14ac:dyDescent="0.2">
      <c r="A232" s="885" t="s">
        <v>31</v>
      </c>
      <c r="B232" s="886"/>
      <c r="C232" s="887"/>
      <c r="D232" s="894" t="s">
        <v>4</v>
      </c>
      <c r="E232" s="895"/>
      <c r="F232" s="896"/>
      <c r="G232" s="862" t="s">
        <v>56</v>
      </c>
      <c r="H232" s="900"/>
      <c r="I232" s="900"/>
      <c r="J232" s="900"/>
      <c r="K232" s="900"/>
      <c r="L232" s="900"/>
      <c r="M232" s="900"/>
      <c r="N232" s="901"/>
      <c r="O232" s="896" t="s">
        <v>6</v>
      </c>
      <c r="P232" s="859" t="s">
        <v>7</v>
      </c>
      <c r="BV232" s="3"/>
      <c r="BW232" s="3"/>
      <c r="CG232" s="13"/>
      <c r="CH232" s="13"/>
      <c r="CI232" s="13"/>
      <c r="CJ232" s="13"/>
      <c r="CK232" s="13"/>
      <c r="CL232" s="13"/>
    </row>
    <row r="233" spans="1:90" ht="16.149999999999999" customHeight="1" x14ac:dyDescent="0.2">
      <c r="A233" s="888"/>
      <c r="B233" s="889"/>
      <c r="C233" s="890"/>
      <c r="D233" s="897"/>
      <c r="E233" s="898"/>
      <c r="F233" s="899"/>
      <c r="G233" s="859" t="s">
        <v>186</v>
      </c>
      <c r="H233" s="859" t="s">
        <v>17</v>
      </c>
      <c r="I233" s="859" t="s">
        <v>198</v>
      </c>
      <c r="J233" s="859" t="s">
        <v>57</v>
      </c>
      <c r="K233" s="859" t="s">
        <v>199</v>
      </c>
      <c r="L233" s="859" t="s">
        <v>217</v>
      </c>
      <c r="M233" s="859" t="s">
        <v>21</v>
      </c>
      <c r="N233" s="877" t="s">
        <v>22</v>
      </c>
      <c r="O233" s="902"/>
      <c r="P233" s="860"/>
      <c r="BV233" s="3"/>
      <c r="BW233" s="3"/>
      <c r="CG233" s="13"/>
      <c r="CH233" s="13"/>
      <c r="CI233" s="13"/>
      <c r="CJ233" s="13"/>
      <c r="CK233" s="13"/>
      <c r="CL233" s="13"/>
    </row>
    <row r="234" spans="1:90" ht="16.149999999999999" customHeight="1" x14ac:dyDescent="0.2">
      <c r="A234" s="891"/>
      <c r="B234" s="892"/>
      <c r="C234" s="893"/>
      <c r="D234" s="702" t="s">
        <v>23</v>
      </c>
      <c r="E234" s="702" t="s">
        <v>24</v>
      </c>
      <c r="F234" s="708" t="s">
        <v>25</v>
      </c>
      <c r="G234" s="861"/>
      <c r="H234" s="861"/>
      <c r="I234" s="861"/>
      <c r="J234" s="861"/>
      <c r="K234" s="861"/>
      <c r="L234" s="861"/>
      <c r="M234" s="861"/>
      <c r="N234" s="878"/>
      <c r="O234" s="899"/>
      <c r="P234" s="861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BV234" s="3"/>
      <c r="BW234" s="3"/>
      <c r="CG234" s="13"/>
      <c r="CH234" s="13"/>
      <c r="CI234" s="13"/>
      <c r="CJ234" s="13"/>
      <c r="CK234" s="13"/>
      <c r="CL234" s="13"/>
    </row>
    <row r="235" spans="1:90" ht="16.149999999999999" customHeight="1" x14ac:dyDescent="0.2">
      <c r="A235" s="879" t="s">
        <v>38</v>
      </c>
      <c r="B235" s="880"/>
      <c r="C235" s="881"/>
      <c r="D235" s="427">
        <f>SUM(G235:N235)</f>
        <v>0</v>
      </c>
      <c r="E235" s="243"/>
      <c r="F235" s="243"/>
      <c r="G235" s="113"/>
      <c r="H235" s="113"/>
      <c r="I235" s="113"/>
      <c r="J235" s="113"/>
      <c r="K235" s="113"/>
      <c r="L235" s="113"/>
      <c r="M235" s="113"/>
      <c r="N235" s="544"/>
      <c r="O235" s="114"/>
      <c r="P235" s="326"/>
      <c r="Q235" s="225" t="str">
        <f>CA235&amp;CB235&amp;CC235</f>
        <v/>
      </c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8"/>
      <c r="AD235" s="8"/>
      <c r="BV235" s="3"/>
      <c r="BW235" s="3"/>
      <c r="CA235" s="31" t="str">
        <f t="shared" ref="CA235:CA240" si="131">IF(CG235=1,"* La suma de los sexos NO DEBE ser diferente al Total. ","")</f>
        <v/>
      </c>
      <c r="CB235" s="31" t="str">
        <f>IF(CH235=1,"* Las actividades de 60 años NO DEBE ser mayor que el de 20-64 Años. ","")</f>
        <v/>
      </c>
      <c r="CC235" s="31" t="str">
        <f>IF(AND(D235&lt;&gt;0,O235=""),"* Recuerde que las Embarazadas deben ser incluídas en el ingreso por rango Etario (Digite CEROS si no tiene). ",IF(F235&lt;O235,"* Las Embarazadas NO DEBEN ser mayor al total de Mujeres. ",""))</f>
        <v/>
      </c>
      <c r="CG235" s="32">
        <f>IF(D235&lt;&gt;(E235+F235),1,0)</f>
        <v>0</v>
      </c>
      <c r="CH235" s="32">
        <f>IF(M235&lt;P235,1,0)</f>
        <v>0</v>
      </c>
      <c r="CI235" s="32">
        <f>IF(AND(D235&lt;&gt;0,O235=""),1,IF(F235&lt;O235,1,0))</f>
        <v>0</v>
      </c>
      <c r="CJ235" s="13"/>
      <c r="CK235" s="13"/>
      <c r="CL235" s="13"/>
    </row>
    <row r="236" spans="1:90" ht="16.149999999999999" customHeight="1" x14ac:dyDescent="0.2">
      <c r="A236" s="882" t="s">
        <v>218</v>
      </c>
      <c r="B236" s="883"/>
      <c r="C236" s="884"/>
      <c r="D236" s="545">
        <f>SUM(G236:N236)</f>
        <v>0</v>
      </c>
      <c r="E236" s="38"/>
      <c r="F236" s="113"/>
      <c r="G236" s="33"/>
      <c r="H236" s="33"/>
      <c r="I236" s="33"/>
      <c r="J236" s="33"/>
      <c r="K236" s="33"/>
      <c r="L236" s="33"/>
      <c r="M236" s="33"/>
      <c r="N236" s="284"/>
      <c r="O236" s="34"/>
      <c r="P236" s="38"/>
      <c r="Q236" s="225" t="str">
        <f t="shared" ref="Q236:Q240" si="132">CA236&amp;CB236&amp;CC236</f>
        <v/>
      </c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8"/>
      <c r="AD236" s="8"/>
      <c r="BV236" s="3"/>
      <c r="BW236" s="3"/>
      <c r="CA236" s="31" t="str">
        <f t="shared" si="131"/>
        <v/>
      </c>
      <c r="CB236" s="31" t="str">
        <f t="shared" ref="CB236:CB240" si="133">IF(CH236=1,"* Las actividades de 60 años NO DEBE ser mayor que el de 20-64 Años. ","")</f>
        <v/>
      </c>
      <c r="CC236" s="31" t="str">
        <f t="shared" ref="CC236:CC240" si="134">IF(AND(D236&lt;&gt;0,O236=""),"* Recuerde que las Embarazadas deben ser incluídas en el ingreso por rango Etario (Digite CEROS si no tiene). ",IF(F236&lt;O236,"* Las Embarazadas NO DEBEN ser mayor al total de Mujeres. ",""))</f>
        <v/>
      </c>
      <c r="CG236" s="32">
        <f t="shared" ref="CG236:CG240" si="135">IF(D236&lt;&gt;(E236+F236),1,0)</f>
        <v>0</v>
      </c>
      <c r="CH236" s="32">
        <f t="shared" ref="CH236:CH240" si="136">IF(M236&lt;P236,1,0)</f>
        <v>0</v>
      </c>
      <c r="CI236" s="32">
        <f t="shared" ref="CI236:CI240" si="137">IF(AND(D236&lt;&gt;0,O236=""),1,IF(F236&lt;O236,1,0))</f>
        <v>0</v>
      </c>
      <c r="CJ236" s="13"/>
      <c r="CK236" s="13"/>
      <c r="CL236" s="13"/>
    </row>
    <row r="237" spans="1:90" ht="16.149999999999999" customHeight="1" x14ac:dyDescent="0.2">
      <c r="A237" s="882" t="s">
        <v>219</v>
      </c>
      <c r="B237" s="883"/>
      <c r="C237" s="884"/>
      <c r="D237" s="546">
        <f>SUM(G237:N237)</f>
        <v>0</v>
      </c>
      <c r="E237" s="33"/>
      <c r="F237" s="38"/>
      <c r="G237" s="33"/>
      <c r="H237" s="33"/>
      <c r="I237" s="33"/>
      <c r="J237" s="33"/>
      <c r="K237" s="33"/>
      <c r="L237" s="33"/>
      <c r="M237" s="33"/>
      <c r="N237" s="284"/>
      <c r="O237" s="34"/>
      <c r="P237" s="38"/>
      <c r="Q237" s="225" t="str">
        <f t="shared" si="132"/>
        <v/>
      </c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8"/>
      <c r="AD237" s="8"/>
      <c r="BV237" s="3"/>
      <c r="BW237" s="3"/>
      <c r="CA237" s="31" t="str">
        <f t="shared" si="131"/>
        <v/>
      </c>
      <c r="CB237" s="31" t="str">
        <f t="shared" si="133"/>
        <v/>
      </c>
      <c r="CC237" s="31" t="str">
        <f t="shared" si="134"/>
        <v/>
      </c>
      <c r="CG237" s="32">
        <f t="shared" si="135"/>
        <v>0</v>
      </c>
      <c r="CH237" s="32">
        <f t="shared" si="136"/>
        <v>0</v>
      </c>
      <c r="CI237" s="32">
        <f t="shared" si="137"/>
        <v>0</v>
      </c>
      <c r="CJ237" s="13"/>
      <c r="CK237" s="13"/>
      <c r="CL237" s="13"/>
    </row>
    <row r="238" spans="1:90" ht="16.149999999999999" customHeight="1" x14ac:dyDescent="0.2">
      <c r="A238" s="868"/>
      <c r="B238" s="869"/>
      <c r="C238" s="870"/>
      <c r="D238" s="547"/>
      <c r="E238" s="548"/>
      <c r="F238" s="547"/>
      <c r="G238" s="549"/>
      <c r="H238" s="549"/>
      <c r="I238" s="549"/>
      <c r="J238" s="549"/>
      <c r="K238" s="549"/>
      <c r="L238" s="549"/>
      <c r="M238" s="548"/>
      <c r="N238" s="550"/>
      <c r="O238" s="547"/>
      <c r="P238" s="549"/>
      <c r="Q238" s="225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BV238" s="3"/>
      <c r="BW238" s="3"/>
      <c r="CA238" s="31"/>
      <c r="CB238" s="31"/>
      <c r="CC238" s="31"/>
      <c r="CG238" s="32"/>
      <c r="CH238" s="32"/>
      <c r="CI238" s="32"/>
      <c r="CJ238" s="13"/>
      <c r="CK238" s="13"/>
      <c r="CL238" s="13"/>
    </row>
    <row r="239" spans="1:90" ht="16.149999999999999" customHeight="1" x14ac:dyDescent="0.2">
      <c r="A239" s="871" t="s">
        <v>35</v>
      </c>
      <c r="B239" s="872"/>
      <c r="C239" s="873"/>
      <c r="D239" s="551">
        <f>SUM(G239:N239)</f>
        <v>0</v>
      </c>
      <c r="E239" s="285"/>
      <c r="F239" s="38"/>
      <c r="G239" s="255"/>
      <c r="H239" s="255"/>
      <c r="I239" s="255"/>
      <c r="J239" s="255"/>
      <c r="K239" s="255"/>
      <c r="L239" s="255"/>
      <c r="M239" s="255"/>
      <c r="N239" s="552"/>
      <c r="O239" s="259"/>
      <c r="P239" s="285"/>
      <c r="Q239" s="225" t="str">
        <f t="shared" si="132"/>
        <v/>
      </c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8"/>
      <c r="AD239" s="8"/>
      <c r="BV239" s="3"/>
      <c r="BW239" s="3"/>
      <c r="CA239" s="31" t="str">
        <f t="shared" si="131"/>
        <v/>
      </c>
      <c r="CB239" s="31" t="str">
        <f t="shared" si="133"/>
        <v/>
      </c>
      <c r="CC239" s="31" t="str">
        <f t="shared" si="134"/>
        <v/>
      </c>
      <c r="CG239" s="32">
        <f t="shared" si="135"/>
        <v>0</v>
      </c>
      <c r="CH239" s="32">
        <f t="shared" si="136"/>
        <v>0</v>
      </c>
      <c r="CI239" s="32">
        <f t="shared" si="137"/>
        <v>0</v>
      </c>
      <c r="CJ239" s="13"/>
      <c r="CK239" s="13"/>
      <c r="CL239" s="13"/>
    </row>
    <row r="240" spans="1:90" ht="16.149999999999999" customHeight="1" x14ac:dyDescent="0.2">
      <c r="A240" s="874" t="s">
        <v>220</v>
      </c>
      <c r="B240" s="875"/>
      <c r="C240" s="876"/>
      <c r="D240" s="553">
        <f>SUM(G240:N240)</f>
        <v>0</v>
      </c>
      <c r="E240" s="285"/>
      <c r="F240" s="285"/>
      <c r="G240" s="42"/>
      <c r="H240" s="42"/>
      <c r="I240" s="42"/>
      <c r="J240" s="42"/>
      <c r="K240" s="42"/>
      <c r="L240" s="42"/>
      <c r="M240" s="42"/>
      <c r="N240" s="554"/>
      <c r="O240" s="43"/>
      <c r="P240" s="46"/>
      <c r="Q240" s="225" t="str">
        <f t="shared" si="132"/>
        <v/>
      </c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8"/>
      <c r="AD240" s="8"/>
      <c r="BV240" s="3"/>
      <c r="BW240" s="3"/>
      <c r="CA240" s="31" t="str">
        <f t="shared" si="131"/>
        <v/>
      </c>
      <c r="CB240" s="31" t="str">
        <f t="shared" si="133"/>
        <v/>
      </c>
      <c r="CC240" s="31" t="str">
        <f t="shared" si="134"/>
        <v/>
      </c>
      <c r="CG240" s="32">
        <f t="shared" si="135"/>
        <v>0</v>
      </c>
      <c r="CH240" s="32">
        <f t="shared" si="136"/>
        <v>0</v>
      </c>
      <c r="CI240" s="32">
        <f t="shared" si="137"/>
        <v>0</v>
      </c>
      <c r="CJ240" s="13"/>
      <c r="CK240" s="13"/>
      <c r="CL240" s="13"/>
    </row>
    <row r="241" spans="1:90" ht="31.9" customHeight="1" x14ac:dyDescent="0.2">
      <c r="A241" s="236" t="s">
        <v>221</v>
      </c>
      <c r="B241" s="555"/>
      <c r="C241" s="555"/>
      <c r="D241" s="555"/>
      <c r="E241" s="556"/>
      <c r="F241" s="557"/>
      <c r="G241" s="8"/>
      <c r="H241" s="8"/>
      <c r="I241" s="8"/>
      <c r="J241" s="8"/>
      <c r="Q241" s="8" t="s">
        <v>215</v>
      </c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BV241" s="3"/>
      <c r="BW241" s="3"/>
      <c r="CG241" s="13"/>
      <c r="CH241" s="13"/>
      <c r="CI241" s="13"/>
      <c r="CJ241" s="13"/>
      <c r="CK241" s="13"/>
      <c r="CL241" s="13"/>
    </row>
    <row r="242" spans="1:90" ht="16.149999999999999" customHeight="1" x14ac:dyDescent="0.2">
      <c r="A242" s="859" t="s">
        <v>201</v>
      </c>
      <c r="B242" s="859" t="s">
        <v>222</v>
      </c>
      <c r="C242" s="859" t="s">
        <v>223</v>
      </c>
      <c r="D242" s="859" t="s">
        <v>224</v>
      </c>
      <c r="E242" s="859" t="s">
        <v>225</v>
      </c>
      <c r="F242" s="8"/>
      <c r="G242" s="8"/>
      <c r="H242" s="8"/>
      <c r="I242" s="8"/>
      <c r="J242" s="8"/>
      <c r="BV242" s="3"/>
      <c r="BW242" s="3"/>
      <c r="CG242" s="13"/>
      <c r="CH242" s="13"/>
      <c r="CI242" s="13"/>
      <c r="CJ242" s="13"/>
      <c r="CK242" s="13"/>
      <c r="CL242" s="13"/>
    </row>
    <row r="243" spans="1:90" ht="16.149999999999999" customHeight="1" x14ac:dyDescent="0.2">
      <c r="A243" s="860"/>
      <c r="B243" s="860"/>
      <c r="C243" s="860"/>
      <c r="D243" s="860"/>
      <c r="E243" s="860"/>
      <c r="F243" s="8"/>
      <c r="G243" s="8"/>
      <c r="H243" s="8"/>
      <c r="I243" s="8"/>
      <c r="J243" s="8"/>
      <c r="BV243" s="3"/>
      <c r="BW243" s="3"/>
      <c r="CG243" s="13"/>
      <c r="CH243" s="13"/>
      <c r="CI243" s="13"/>
      <c r="CJ243" s="13"/>
      <c r="CK243" s="13"/>
      <c r="CL243" s="13"/>
    </row>
    <row r="244" spans="1:90" ht="16.149999999999999" customHeight="1" x14ac:dyDescent="0.2">
      <c r="A244" s="860"/>
      <c r="B244" s="860"/>
      <c r="C244" s="860"/>
      <c r="D244" s="860"/>
      <c r="E244" s="860"/>
      <c r="F244" s="8"/>
      <c r="G244" s="8"/>
      <c r="H244" s="8"/>
      <c r="I244" s="8"/>
      <c r="J244" s="8"/>
      <c r="BV244" s="3"/>
      <c r="BW244" s="3"/>
      <c r="CG244" s="13"/>
      <c r="CH244" s="13"/>
      <c r="CI244" s="13"/>
      <c r="CJ244" s="13"/>
      <c r="CK244" s="13"/>
      <c r="CL244" s="13"/>
    </row>
    <row r="245" spans="1:90" ht="16.149999999999999" customHeight="1" x14ac:dyDescent="0.2">
      <c r="A245" s="861"/>
      <c r="B245" s="861"/>
      <c r="C245" s="861"/>
      <c r="D245" s="861"/>
      <c r="E245" s="861"/>
      <c r="F245" s="8"/>
      <c r="G245" s="8"/>
      <c r="H245" s="8"/>
      <c r="I245" s="8"/>
      <c r="J245" s="8"/>
      <c r="BV245" s="3"/>
      <c r="BW245" s="3"/>
      <c r="CG245" s="13"/>
      <c r="CH245" s="13"/>
      <c r="CI245" s="13"/>
      <c r="CJ245" s="13"/>
      <c r="CK245" s="13"/>
      <c r="CL245" s="13"/>
    </row>
    <row r="246" spans="1:90" ht="16.149999999999999" customHeight="1" x14ac:dyDescent="0.2">
      <c r="A246" s="558" t="s">
        <v>226</v>
      </c>
      <c r="B246" s="559"/>
      <c r="C246" s="560"/>
      <c r="D246" s="561">
        <f>SUM(D247:D249)</f>
        <v>0</v>
      </c>
      <c r="E246" s="561">
        <f>SUM(E247:E249)</f>
        <v>0</v>
      </c>
      <c r="F246" s="8"/>
      <c r="G246" s="8"/>
      <c r="H246" s="8"/>
      <c r="I246" s="8"/>
      <c r="J246" s="8"/>
      <c r="BV246" s="3"/>
      <c r="BW246" s="3"/>
      <c r="CG246" s="13"/>
      <c r="CH246" s="13"/>
      <c r="CI246" s="13"/>
      <c r="CJ246" s="13"/>
      <c r="CK246" s="13"/>
      <c r="CL246" s="13"/>
    </row>
    <row r="247" spans="1:90" ht="16.149999999999999" customHeight="1" x14ac:dyDescent="0.2">
      <c r="A247" s="562" t="s">
        <v>227</v>
      </c>
      <c r="B247" s="563"/>
      <c r="C247" s="564"/>
      <c r="D247" s="63"/>
      <c r="E247" s="243"/>
      <c r="F247" s="8"/>
      <c r="G247" s="8"/>
      <c r="H247" s="8"/>
      <c r="I247" s="8"/>
      <c r="J247" s="8"/>
      <c r="BV247" s="3"/>
      <c r="BW247" s="3"/>
      <c r="CG247" s="13"/>
      <c r="CH247" s="13"/>
      <c r="CI247" s="13"/>
      <c r="CJ247" s="13"/>
      <c r="CK247" s="13"/>
      <c r="CL247" s="13"/>
    </row>
    <row r="248" spans="1:90" ht="16.149999999999999" customHeight="1" x14ac:dyDescent="0.2">
      <c r="A248" s="565" t="s">
        <v>228</v>
      </c>
      <c r="B248" s="150"/>
      <c r="C248" s="252"/>
      <c r="D248" s="86"/>
      <c r="E248" s="38"/>
      <c r="F248" s="8"/>
      <c r="G248" s="8"/>
      <c r="H248" s="8"/>
      <c r="I248" s="8"/>
      <c r="J248" s="8"/>
      <c r="BV248" s="3"/>
      <c r="BW248" s="3"/>
      <c r="CG248" s="13"/>
      <c r="CH248" s="13"/>
      <c r="CI248" s="13"/>
      <c r="CJ248" s="13"/>
      <c r="CK248" s="13"/>
      <c r="CL248" s="13"/>
    </row>
    <row r="249" spans="1:90" ht="16.149999999999999" customHeight="1" x14ac:dyDescent="0.2">
      <c r="A249" s="235" t="s">
        <v>229</v>
      </c>
      <c r="B249" s="566"/>
      <c r="C249" s="567"/>
      <c r="D249" s="568"/>
      <c r="E249" s="46"/>
      <c r="F249" s="8"/>
      <c r="G249" s="8"/>
      <c r="H249" s="8"/>
      <c r="I249" s="8"/>
      <c r="J249" s="8"/>
      <c r="BV249" s="3"/>
      <c r="BW249" s="3"/>
      <c r="CG249" s="13"/>
      <c r="CH249" s="13"/>
      <c r="CI249" s="13"/>
      <c r="CJ249" s="13"/>
      <c r="CK249" s="13"/>
      <c r="CL249" s="13"/>
    </row>
    <row r="250" spans="1:90" ht="31.9" customHeight="1" x14ac:dyDescent="0.2">
      <c r="A250" s="569" t="s">
        <v>230</v>
      </c>
      <c r="B250" s="570"/>
      <c r="C250" s="570"/>
      <c r="D250" s="570"/>
      <c r="E250" s="571"/>
      <c r="F250" s="8"/>
      <c r="G250" s="8"/>
      <c r="H250" s="8"/>
      <c r="I250" s="8"/>
      <c r="J250" s="8"/>
      <c r="BV250" s="3"/>
      <c r="BW250" s="3"/>
      <c r="CG250" s="13"/>
      <c r="CH250" s="13"/>
      <c r="CI250" s="13"/>
      <c r="CJ250" s="13"/>
      <c r="CK250" s="13"/>
      <c r="CL250" s="13"/>
    </row>
    <row r="251" spans="1:90" ht="37.15" customHeight="1" x14ac:dyDescent="0.2">
      <c r="A251" s="862" t="s">
        <v>231</v>
      </c>
      <c r="B251" s="863"/>
      <c r="C251" s="572" t="s">
        <v>232</v>
      </c>
      <c r="D251" s="572" t="s">
        <v>233</v>
      </c>
      <c r="E251" s="572" t="s">
        <v>234</v>
      </c>
      <c r="F251" s="8"/>
      <c r="G251" s="8"/>
      <c r="H251" s="8"/>
      <c r="I251" s="8"/>
      <c r="J251" s="8"/>
      <c r="BV251" s="3"/>
      <c r="BW251" s="3"/>
    </row>
    <row r="252" spans="1:90" ht="16.149999999999999" customHeight="1" x14ac:dyDescent="0.2">
      <c r="A252" s="864" t="s">
        <v>78</v>
      </c>
      <c r="B252" s="865"/>
      <c r="C252" s="243"/>
      <c r="D252" s="243"/>
      <c r="E252" s="243"/>
      <c r="F252" s="8"/>
      <c r="G252" s="8"/>
      <c r="H252" s="8"/>
      <c r="I252" s="8"/>
      <c r="J252" s="8"/>
      <c r="BV252" s="3"/>
      <c r="BW252" s="3"/>
    </row>
    <row r="253" spans="1:90" ht="16.149999999999999" customHeight="1" x14ac:dyDescent="0.2">
      <c r="A253" s="855" t="s">
        <v>86</v>
      </c>
      <c r="B253" s="856"/>
      <c r="C253" s="38"/>
      <c r="D253" s="38"/>
      <c r="E253" s="38"/>
      <c r="F253" s="8"/>
      <c r="G253" s="8"/>
      <c r="H253" s="8"/>
      <c r="I253" s="8"/>
      <c r="J253" s="8"/>
      <c r="BV253" s="3"/>
      <c r="BW253" s="3"/>
    </row>
    <row r="254" spans="1:90" ht="16.149999999999999" customHeight="1" x14ac:dyDescent="0.2">
      <c r="A254" s="866" t="s">
        <v>84</v>
      </c>
      <c r="B254" s="867"/>
      <c r="C254" s="38"/>
      <c r="D254" s="38"/>
      <c r="E254" s="38"/>
      <c r="F254" s="8"/>
      <c r="G254" s="8"/>
      <c r="H254" s="8"/>
      <c r="I254" s="8"/>
      <c r="J254" s="8"/>
      <c r="BV254" s="3"/>
      <c r="BW254" s="3"/>
    </row>
    <row r="255" spans="1:90" ht="16.149999999999999" customHeight="1" x14ac:dyDescent="0.2">
      <c r="A255" s="855" t="s">
        <v>210</v>
      </c>
      <c r="B255" s="856"/>
      <c r="C255" s="38"/>
      <c r="D255" s="38"/>
      <c r="E255" s="38"/>
      <c r="F255" s="8"/>
      <c r="G255" s="8"/>
      <c r="H255" s="8"/>
      <c r="I255" s="8"/>
      <c r="J255" s="8"/>
      <c r="BV255" s="3"/>
      <c r="BW255" s="3"/>
    </row>
    <row r="256" spans="1:90" ht="16.149999999999999" customHeight="1" x14ac:dyDescent="0.2">
      <c r="A256" s="855" t="s">
        <v>85</v>
      </c>
      <c r="B256" s="856"/>
      <c r="C256" s="38"/>
      <c r="D256" s="38"/>
      <c r="E256" s="38"/>
      <c r="F256" s="8"/>
      <c r="G256" s="8"/>
      <c r="H256" s="8"/>
      <c r="I256" s="8"/>
      <c r="J256" s="8"/>
      <c r="BV256" s="3"/>
      <c r="BW256" s="3"/>
    </row>
    <row r="257" spans="1:75" ht="16.149999999999999" customHeight="1" x14ac:dyDescent="0.2">
      <c r="A257" s="855" t="s">
        <v>79</v>
      </c>
      <c r="B257" s="856"/>
      <c r="C257" s="38"/>
      <c r="D257" s="38"/>
      <c r="E257" s="38"/>
      <c r="F257" s="8"/>
      <c r="G257" s="8"/>
      <c r="H257" s="8"/>
      <c r="I257" s="8"/>
      <c r="J257" s="8"/>
      <c r="BV257" s="3"/>
      <c r="BW257" s="3"/>
    </row>
    <row r="258" spans="1:75" ht="16.149999999999999" customHeight="1" x14ac:dyDescent="0.2">
      <c r="A258" s="857" t="s">
        <v>209</v>
      </c>
      <c r="B258" s="858"/>
      <c r="C258" s="573"/>
      <c r="D258" s="573"/>
      <c r="E258" s="573"/>
      <c r="F258" s="8"/>
      <c r="G258" s="8"/>
      <c r="H258" s="8"/>
      <c r="I258" s="8"/>
      <c r="J258" s="8"/>
      <c r="BV258" s="3"/>
      <c r="BW258" s="3"/>
    </row>
    <row r="259" spans="1:75" x14ac:dyDescent="0.2">
      <c r="F259" s="8"/>
      <c r="G259" s="8"/>
      <c r="H259" s="8"/>
      <c r="I259" s="8"/>
      <c r="J259" s="8"/>
      <c r="BV259" s="3"/>
      <c r="BW259" s="3"/>
    </row>
    <row r="260" spans="1:75" x14ac:dyDescent="0.2">
      <c r="F260" s="8"/>
      <c r="G260" s="8"/>
      <c r="H260" s="8"/>
      <c r="I260" s="8"/>
      <c r="J260" s="8"/>
      <c r="BV260" s="3"/>
      <c r="BW260" s="3"/>
    </row>
    <row r="261" spans="1:75" x14ac:dyDescent="0.2">
      <c r="F261" s="8"/>
      <c r="G261" s="8"/>
      <c r="H261" s="8"/>
      <c r="I261" s="8"/>
      <c r="J261" s="8"/>
      <c r="BV261" s="3"/>
      <c r="BW261" s="3"/>
    </row>
    <row r="262" spans="1:75" x14ac:dyDescent="0.2">
      <c r="BV262" s="3"/>
      <c r="BW262" s="3"/>
    </row>
    <row r="263" spans="1:75" x14ac:dyDescent="0.2">
      <c r="BV263" s="3"/>
      <c r="BW263" s="3"/>
    </row>
    <row r="264" spans="1:75" x14ac:dyDescent="0.2">
      <c r="BV264" s="3"/>
      <c r="BW264" s="3"/>
    </row>
    <row r="265" spans="1:75" x14ac:dyDescent="0.2">
      <c r="BV265" s="3"/>
      <c r="BW265" s="3"/>
    </row>
    <row r="266" spans="1:75" x14ac:dyDescent="0.2">
      <c r="BV266" s="3"/>
      <c r="BW266" s="3"/>
    </row>
    <row r="267" spans="1:75" x14ac:dyDescent="0.2">
      <c r="BV267" s="3"/>
      <c r="BW267" s="3"/>
    </row>
    <row r="268" spans="1:75" x14ac:dyDescent="0.2">
      <c r="BV268" s="3"/>
      <c r="BW268" s="3"/>
    </row>
    <row r="269" spans="1:75" x14ac:dyDescent="0.2">
      <c r="BV269" s="3"/>
      <c r="BW269" s="3"/>
    </row>
    <row r="270" spans="1:75" x14ac:dyDescent="0.2">
      <c r="BV270" s="3"/>
      <c r="BW270" s="3"/>
    </row>
    <row r="271" spans="1:75" x14ac:dyDescent="0.2">
      <c r="BV271" s="3"/>
      <c r="BW271" s="3"/>
    </row>
    <row r="272" spans="1:75" x14ac:dyDescent="0.2">
      <c r="BV272" s="3"/>
      <c r="BW272" s="3"/>
    </row>
    <row r="273" spans="74:75" x14ac:dyDescent="0.2">
      <c r="BV273" s="3"/>
      <c r="BW273" s="3"/>
    </row>
    <row r="274" spans="74:75" x14ac:dyDescent="0.2">
      <c r="BV274" s="3"/>
      <c r="BW274" s="3"/>
    </row>
    <row r="275" spans="74:75" x14ac:dyDescent="0.2">
      <c r="BV275" s="3"/>
      <c r="BW275" s="3"/>
    </row>
    <row r="276" spans="74:75" x14ac:dyDescent="0.2">
      <c r="BV276" s="3"/>
      <c r="BW276" s="3"/>
    </row>
    <row r="277" spans="74:75" x14ac:dyDescent="0.2">
      <c r="BV277" s="3"/>
      <c r="BW277" s="3"/>
    </row>
    <row r="278" spans="74:75" x14ac:dyDescent="0.2">
      <c r="BV278" s="3"/>
      <c r="BW278" s="3"/>
    </row>
    <row r="279" spans="74:75" x14ac:dyDescent="0.2">
      <c r="BV279" s="3"/>
      <c r="BW279" s="3"/>
    </row>
    <row r="280" spans="74:75" x14ac:dyDescent="0.2">
      <c r="BV280" s="3"/>
      <c r="BW280" s="3"/>
    </row>
    <row r="281" spans="74:75" x14ac:dyDescent="0.2">
      <c r="BV281" s="3"/>
      <c r="BW281" s="3"/>
    </row>
    <row r="282" spans="74:75" x14ac:dyDescent="0.2">
      <c r="BV282" s="3"/>
      <c r="BW282" s="3"/>
    </row>
    <row r="283" spans="74:75" x14ac:dyDescent="0.2">
      <c r="BV283" s="3"/>
      <c r="BW283" s="3"/>
    </row>
    <row r="284" spans="74:75" x14ac:dyDescent="0.2">
      <c r="BV284" s="3"/>
      <c r="BW284" s="3"/>
    </row>
    <row r="285" spans="74:75" x14ac:dyDescent="0.2">
      <c r="BV285" s="3"/>
      <c r="BW285" s="3"/>
    </row>
    <row r="286" spans="74:75" x14ac:dyDescent="0.2">
      <c r="BV286" s="3"/>
      <c r="BW286" s="3"/>
    </row>
    <row r="287" spans="74:75" x14ac:dyDescent="0.2">
      <c r="BV287" s="3"/>
      <c r="BW287" s="3"/>
    </row>
    <row r="288" spans="74:75" x14ac:dyDescent="0.2">
      <c r="BV288" s="3"/>
      <c r="BW288" s="3"/>
    </row>
    <row r="289" spans="1:118" x14ac:dyDescent="0.2">
      <c r="BV289" s="3"/>
      <c r="BW289" s="3"/>
    </row>
    <row r="290" spans="1:118" x14ac:dyDescent="0.2">
      <c r="BV290" s="3"/>
      <c r="BW290" s="3"/>
    </row>
    <row r="291" spans="1:118" x14ac:dyDescent="0.2">
      <c r="BV291" s="3"/>
      <c r="BW291" s="3"/>
    </row>
    <row r="292" spans="1:118" x14ac:dyDescent="0.2">
      <c r="BV292" s="3"/>
      <c r="BW292" s="3"/>
    </row>
    <row r="293" spans="1:118" x14ac:dyDescent="0.2">
      <c r="BV293" s="3"/>
      <c r="BW293" s="3"/>
    </row>
    <row r="294" spans="1:118" x14ac:dyDescent="0.2">
      <c r="BV294" s="3"/>
      <c r="BW294" s="3"/>
    </row>
    <row r="295" spans="1:118" x14ac:dyDescent="0.2">
      <c r="BV295" s="3"/>
      <c r="BW295" s="3"/>
    </row>
    <row r="296" spans="1:118" x14ac:dyDescent="0.2">
      <c r="BV296" s="3"/>
      <c r="BW296" s="3"/>
    </row>
    <row r="297" spans="1:118" x14ac:dyDescent="0.2">
      <c r="BV297" s="3"/>
      <c r="BW297" s="3"/>
    </row>
    <row r="298" spans="1:118" x14ac:dyDescent="0.2">
      <c r="BV298" s="3"/>
      <c r="BW298" s="3"/>
    </row>
    <row r="299" spans="1:118" x14ac:dyDescent="0.2">
      <c r="BV299" s="3"/>
      <c r="BW299" s="3"/>
    </row>
    <row r="300" spans="1:118" ht="12" customHeight="1" x14ac:dyDescent="0.2">
      <c r="BV300" s="3"/>
      <c r="BW300" s="3"/>
    </row>
    <row r="301" spans="1:118" s="574" customFormat="1" hidden="1" x14ac:dyDescent="0.2">
      <c r="A301" s="574">
        <f>SUM(D12:D15,D38,D56,D63:D73,D77:D78,D111,D122,D127:D155,D160:D163,D169:D171,D172,D227:D230,D235:D237,D239:D240,C252:C258,B246:C246,D247:E249)</f>
        <v>4690</v>
      </c>
      <c r="B301" s="574">
        <f>SUM(CG9:CL250)</f>
        <v>0</v>
      </c>
      <c r="BV301" s="575"/>
      <c r="BW301" s="575"/>
      <c r="BX301" s="575"/>
      <c r="BY301" s="575"/>
      <c r="BZ301" s="575"/>
      <c r="CA301" s="575"/>
      <c r="CB301" s="575"/>
      <c r="CC301" s="575"/>
      <c r="CD301" s="575"/>
      <c r="CE301" s="575"/>
      <c r="CF301" s="575"/>
      <c r="CG301" s="575"/>
      <c r="CH301" s="575"/>
      <c r="CI301" s="575"/>
      <c r="CJ301" s="575"/>
      <c r="CK301" s="575"/>
      <c r="CL301" s="575"/>
      <c r="CM301" s="575"/>
      <c r="CN301" s="575"/>
      <c r="CO301" s="575"/>
      <c r="CP301" s="575"/>
      <c r="CQ301" s="575"/>
      <c r="CR301" s="575"/>
      <c r="CS301" s="575"/>
      <c r="CT301" s="575"/>
      <c r="CU301" s="575"/>
      <c r="CV301" s="575"/>
      <c r="CW301" s="575"/>
      <c r="CX301" s="575"/>
      <c r="CY301" s="575"/>
      <c r="CZ301" s="575"/>
      <c r="DA301" s="575"/>
      <c r="DB301" s="575"/>
      <c r="DC301" s="575"/>
      <c r="DD301" s="575"/>
      <c r="DE301" s="575"/>
      <c r="DF301" s="575"/>
      <c r="DG301" s="575"/>
      <c r="DH301" s="575"/>
      <c r="DI301" s="575"/>
      <c r="DJ301" s="575"/>
      <c r="DK301" s="575"/>
      <c r="DL301" s="575"/>
      <c r="DM301" s="575"/>
      <c r="DN301" s="575"/>
    </row>
    <row r="302" spans="1:118" x14ac:dyDescent="0.2">
      <c r="BV302" s="3"/>
      <c r="BW302" s="3"/>
    </row>
    <row r="303" spans="1:118" x14ac:dyDescent="0.2">
      <c r="BV303" s="3"/>
      <c r="BW303" s="3"/>
    </row>
    <row r="304" spans="1:118" x14ac:dyDescent="0.2">
      <c r="BV304" s="3"/>
      <c r="BW304" s="3"/>
    </row>
    <row r="305" spans="74:75" x14ac:dyDescent="0.2">
      <c r="BV305" s="3"/>
      <c r="BW305" s="3"/>
    </row>
    <row r="306" spans="74:75" x14ac:dyDescent="0.2">
      <c r="BV306" s="3"/>
      <c r="BW306" s="3"/>
    </row>
    <row r="307" spans="74:75" x14ac:dyDescent="0.2">
      <c r="BV307" s="3"/>
      <c r="BW307" s="3"/>
    </row>
    <row r="308" spans="74:75" x14ac:dyDescent="0.2">
      <c r="BV308" s="3"/>
      <c r="BW308" s="3"/>
    </row>
    <row r="309" spans="74:75" x14ac:dyDescent="0.2">
      <c r="BV309" s="3"/>
      <c r="BW309" s="3"/>
    </row>
    <row r="310" spans="74:75" x14ac:dyDescent="0.2">
      <c r="BV310" s="3"/>
      <c r="BW310" s="3"/>
    </row>
    <row r="311" spans="74:75" x14ac:dyDescent="0.2">
      <c r="BV311" s="3"/>
      <c r="BW311" s="3"/>
    </row>
    <row r="312" spans="74:75" x14ac:dyDescent="0.2">
      <c r="BV312" s="3"/>
      <c r="BW312" s="3"/>
    </row>
    <row r="313" spans="74:75" x14ac:dyDescent="0.2">
      <c r="BV313" s="3"/>
      <c r="BW313" s="3"/>
    </row>
    <row r="314" spans="74:75" x14ac:dyDescent="0.2">
      <c r="BV314" s="3"/>
      <c r="BW314" s="3"/>
    </row>
    <row r="315" spans="74:75" x14ac:dyDescent="0.2">
      <c r="BV315" s="3"/>
      <c r="BW315" s="3"/>
    </row>
    <row r="316" spans="74:75" x14ac:dyDescent="0.2">
      <c r="BV316" s="3"/>
      <c r="BW316" s="3"/>
    </row>
    <row r="317" spans="74:75" x14ac:dyDescent="0.2">
      <c r="BV317" s="3"/>
      <c r="BW317" s="3"/>
    </row>
    <row r="318" spans="74:75" x14ac:dyDescent="0.2">
      <c r="BV318" s="3"/>
      <c r="BW318" s="3"/>
    </row>
    <row r="319" spans="74:75" x14ac:dyDescent="0.2">
      <c r="BV319" s="3"/>
      <c r="BW319" s="3"/>
    </row>
    <row r="320" spans="74:75" x14ac:dyDescent="0.2">
      <c r="BV320" s="3"/>
      <c r="BW320" s="3"/>
    </row>
    <row r="321" spans="74:75" x14ac:dyDescent="0.2">
      <c r="BV321" s="3"/>
      <c r="BW321" s="3"/>
    </row>
    <row r="322" spans="74:75" x14ac:dyDescent="0.2">
      <c r="BV322" s="3"/>
      <c r="BW322" s="3"/>
    </row>
    <row r="323" spans="74:75" x14ac:dyDescent="0.2">
      <c r="BV323" s="3"/>
      <c r="BW323" s="3"/>
    </row>
    <row r="324" spans="74:75" x14ac:dyDescent="0.2">
      <c r="BV324" s="3"/>
      <c r="BW324" s="3"/>
    </row>
    <row r="325" spans="74:75" x14ac:dyDescent="0.2">
      <c r="BV325" s="3"/>
      <c r="BW325" s="3"/>
    </row>
    <row r="326" spans="74:75" x14ac:dyDescent="0.2">
      <c r="BV326" s="3"/>
      <c r="BW326" s="3"/>
    </row>
    <row r="327" spans="74:75" x14ac:dyDescent="0.2">
      <c r="BV327" s="3"/>
      <c r="BW327" s="3"/>
    </row>
    <row r="328" spans="74:75" x14ac:dyDescent="0.2">
      <c r="BV328" s="3"/>
      <c r="BW328" s="3"/>
    </row>
    <row r="329" spans="74:75" x14ac:dyDescent="0.2">
      <c r="BV329" s="3"/>
      <c r="BW329" s="3"/>
    </row>
    <row r="330" spans="74:75" x14ac:dyDescent="0.2">
      <c r="BV330" s="3"/>
      <c r="BW330" s="3"/>
    </row>
    <row r="331" spans="74:75" x14ac:dyDescent="0.2">
      <c r="BV331" s="3"/>
      <c r="BW331" s="3"/>
    </row>
    <row r="332" spans="74:75" x14ac:dyDescent="0.2">
      <c r="BV332" s="3"/>
      <c r="BW332" s="3"/>
    </row>
    <row r="333" spans="74:75" x14ac:dyDescent="0.2">
      <c r="BV333" s="3"/>
      <c r="BW333" s="3"/>
    </row>
    <row r="334" spans="74:75" x14ac:dyDescent="0.2">
      <c r="BV334" s="3"/>
      <c r="BW334" s="3"/>
    </row>
    <row r="335" spans="74:75" x14ac:dyDescent="0.2">
      <c r="BV335" s="3"/>
      <c r="BW335" s="3"/>
    </row>
    <row r="336" spans="74:75" x14ac:dyDescent="0.2">
      <c r="BV336" s="3"/>
      <c r="BW336" s="3"/>
    </row>
    <row r="337" spans="74:75" x14ac:dyDescent="0.2">
      <c r="BV337" s="3"/>
      <c r="BW337" s="3"/>
    </row>
    <row r="338" spans="74:75" x14ac:dyDescent="0.2">
      <c r="BV338" s="3"/>
      <c r="BW338" s="3"/>
    </row>
    <row r="339" spans="74:75" x14ac:dyDescent="0.2">
      <c r="BV339" s="3"/>
      <c r="BW339" s="3"/>
    </row>
    <row r="340" spans="74:75" x14ac:dyDescent="0.2">
      <c r="BV340" s="3"/>
      <c r="BW340" s="3"/>
    </row>
    <row r="341" spans="74:75" x14ac:dyDescent="0.2">
      <c r="BV341" s="3"/>
      <c r="BW341" s="3"/>
    </row>
    <row r="342" spans="74:75" x14ac:dyDescent="0.2">
      <c r="BV342" s="3"/>
      <c r="BW342" s="3"/>
    </row>
    <row r="343" spans="74:75" x14ac:dyDescent="0.2">
      <c r="BV343" s="3"/>
      <c r="BW343" s="3"/>
    </row>
    <row r="344" spans="74:75" x14ac:dyDescent="0.2">
      <c r="BV344" s="3"/>
      <c r="BW344" s="3"/>
    </row>
    <row r="345" spans="74:75" x14ac:dyDescent="0.2">
      <c r="BV345" s="3"/>
      <c r="BW345" s="3"/>
    </row>
    <row r="346" spans="74:75" x14ac:dyDescent="0.2">
      <c r="BV346" s="3"/>
      <c r="BW346" s="3"/>
    </row>
    <row r="347" spans="74:75" x14ac:dyDescent="0.2">
      <c r="BV347" s="3"/>
      <c r="BW347" s="3"/>
    </row>
    <row r="348" spans="74:75" x14ac:dyDescent="0.2">
      <c r="BV348" s="3"/>
      <c r="BW348" s="3"/>
    </row>
    <row r="349" spans="74:75" x14ac:dyDescent="0.2">
      <c r="BV349" s="3"/>
      <c r="BW349" s="3"/>
    </row>
    <row r="350" spans="74:75" x14ac:dyDescent="0.2">
      <c r="BV350" s="3"/>
      <c r="BW350" s="3"/>
    </row>
    <row r="351" spans="74:75" x14ac:dyDescent="0.2">
      <c r="BV351" s="3"/>
      <c r="BW351" s="3"/>
    </row>
    <row r="352" spans="74:75" x14ac:dyDescent="0.2">
      <c r="BV352" s="3"/>
      <c r="BW352" s="3"/>
    </row>
    <row r="353" spans="74:75" x14ac:dyDescent="0.2">
      <c r="BV353" s="3"/>
      <c r="BW353" s="3"/>
    </row>
    <row r="354" spans="74:75" x14ac:dyDescent="0.2">
      <c r="BV354" s="3"/>
      <c r="BW354" s="3"/>
    </row>
    <row r="355" spans="74:75" x14ac:dyDescent="0.2">
      <c r="BV355" s="3"/>
      <c r="BW355" s="3"/>
    </row>
    <row r="356" spans="74:75" x14ac:dyDescent="0.2">
      <c r="BV356" s="3"/>
      <c r="BW356" s="3"/>
    </row>
    <row r="357" spans="74:75" x14ac:dyDescent="0.2">
      <c r="BV357" s="3"/>
      <c r="BW357" s="3"/>
    </row>
    <row r="358" spans="74:75" x14ac:dyDescent="0.2">
      <c r="BV358" s="3"/>
      <c r="BW358" s="3"/>
    </row>
    <row r="359" spans="74:75" x14ac:dyDescent="0.2">
      <c r="BV359" s="3"/>
      <c r="BW359" s="3"/>
    </row>
    <row r="360" spans="74:75" x14ac:dyDescent="0.2">
      <c r="BV360" s="3"/>
      <c r="BW360" s="3"/>
    </row>
    <row r="361" spans="74:75" x14ac:dyDescent="0.2">
      <c r="BV361" s="3"/>
      <c r="BW361" s="3"/>
    </row>
    <row r="362" spans="74:75" x14ac:dyDescent="0.2">
      <c r="BV362" s="3"/>
      <c r="BW362" s="3"/>
    </row>
    <row r="363" spans="74:75" x14ac:dyDescent="0.2">
      <c r="BV363" s="3"/>
      <c r="BW363" s="3"/>
    </row>
    <row r="364" spans="74:75" x14ac:dyDescent="0.2">
      <c r="BV364" s="3"/>
      <c r="BW364" s="3"/>
    </row>
    <row r="365" spans="74:75" x14ac:dyDescent="0.2">
      <c r="BV365" s="3"/>
      <c r="BW365" s="3"/>
    </row>
    <row r="366" spans="74:75" x14ac:dyDescent="0.2">
      <c r="BV366" s="3"/>
      <c r="BW366" s="3"/>
    </row>
    <row r="367" spans="74:75" x14ac:dyDescent="0.2">
      <c r="BV367" s="3"/>
      <c r="BW367" s="3"/>
    </row>
    <row r="368" spans="74:75" x14ac:dyDescent="0.2">
      <c r="BV368" s="3"/>
      <c r="BW368" s="3"/>
    </row>
    <row r="369" spans="74:75" x14ac:dyDescent="0.2">
      <c r="BV369" s="3"/>
      <c r="BW369" s="3"/>
    </row>
    <row r="370" spans="74:75" x14ac:dyDescent="0.2">
      <c r="BV370" s="3"/>
      <c r="BW370" s="3"/>
    </row>
    <row r="371" spans="74:75" x14ac:dyDescent="0.2">
      <c r="BV371" s="3"/>
      <c r="BW371" s="3"/>
    </row>
    <row r="372" spans="74:75" x14ac:dyDescent="0.2">
      <c r="BV372" s="3"/>
      <c r="BW372" s="3"/>
    </row>
    <row r="373" spans="74:75" x14ac:dyDescent="0.2">
      <c r="BV373" s="3"/>
      <c r="BW373" s="3"/>
    </row>
    <row r="374" spans="74:75" x14ac:dyDescent="0.2">
      <c r="BV374" s="3"/>
      <c r="BW374" s="3"/>
    </row>
    <row r="375" spans="74:75" x14ac:dyDescent="0.2">
      <c r="BV375" s="3"/>
      <c r="BW375" s="3"/>
    </row>
    <row r="376" spans="74:75" x14ac:dyDescent="0.2">
      <c r="BV376" s="3"/>
      <c r="BW376" s="3"/>
    </row>
    <row r="377" spans="74:75" x14ac:dyDescent="0.2">
      <c r="BV377" s="3"/>
      <c r="BW377" s="3"/>
    </row>
    <row r="378" spans="74:75" x14ac:dyDescent="0.2">
      <c r="BV378" s="3"/>
      <c r="BW378" s="3"/>
    </row>
    <row r="379" spans="74:75" x14ac:dyDescent="0.2">
      <c r="BV379" s="3"/>
      <c r="BW379" s="3"/>
    </row>
    <row r="380" spans="74:75" x14ac:dyDescent="0.2">
      <c r="BV380" s="3"/>
      <c r="BW380" s="3"/>
    </row>
    <row r="381" spans="74:75" x14ac:dyDescent="0.2">
      <c r="BV381" s="3"/>
      <c r="BW381" s="3"/>
    </row>
    <row r="382" spans="74:75" x14ac:dyDescent="0.2">
      <c r="BV382" s="3"/>
      <c r="BW382" s="3"/>
    </row>
    <row r="383" spans="74:75" x14ac:dyDescent="0.2">
      <c r="BV383" s="3"/>
      <c r="BW383" s="3"/>
    </row>
    <row r="384" spans="74:75" x14ac:dyDescent="0.2">
      <c r="BV384" s="3"/>
      <c r="BW384" s="3"/>
    </row>
    <row r="385" spans="74:75" x14ac:dyDescent="0.2">
      <c r="BV385" s="3"/>
      <c r="BW385" s="3"/>
    </row>
    <row r="386" spans="74:75" x14ac:dyDescent="0.2">
      <c r="BV386" s="3"/>
      <c r="BW386" s="3"/>
    </row>
    <row r="387" spans="74:75" x14ac:dyDescent="0.2">
      <c r="BV387" s="3"/>
      <c r="BW387" s="3"/>
    </row>
    <row r="388" spans="74:75" x14ac:dyDescent="0.2">
      <c r="BV388" s="3"/>
      <c r="BW388" s="3"/>
    </row>
    <row r="389" spans="74:75" x14ac:dyDescent="0.2">
      <c r="BV389" s="3"/>
      <c r="BW389" s="3"/>
    </row>
    <row r="390" spans="74:75" x14ac:dyDescent="0.2">
      <c r="BV390" s="3"/>
      <c r="BW390" s="3"/>
    </row>
    <row r="391" spans="74:75" x14ac:dyDescent="0.2">
      <c r="BV391" s="3"/>
      <c r="BW391" s="3"/>
    </row>
    <row r="392" spans="74:75" x14ac:dyDescent="0.2">
      <c r="BV392" s="3"/>
      <c r="BW392" s="3"/>
    </row>
    <row r="393" spans="74:75" x14ac:dyDescent="0.2">
      <c r="BV393" s="3"/>
      <c r="BW393" s="3"/>
    </row>
  </sheetData>
  <mergeCells count="348">
    <mergeCell ref="O124:O126"/>
    <mergeCell ref="P124:P126"/>
    <mergeCell ref="M125:N125"/>
    <mergeCell ref="A6:P6"/>
    <mergeCell ref="A9:C11"/>
    <mergeCell ref="D9:F10"/>
    <mergeCell ref="G9:AD9"/>
    <mergeCell ref="AE9:AE11"/>
    <mergeCell ref="AF9:AF11"/>
    <mergeCell ref="U10:V10"/>
    <mergeCell ref="W10:X10"/>
    <mergeCell ref="Y10:Z10"/>
    <mergeCell ref="AA10:AB10"/>
    <mergeCell ref="A12:C12"/>
    <mergeCell ref="A13:C13"/>
    <mergeCell ref="A14:C14"/>
    <mergeCell ref="A15:C15"/>
    <mergeCell ref="A17:C18"/>
    <mergeCell ref="D17:F17"/>
    <mergeCell ref="G17:H17"/>
    <mergeCell ref="I17:J17"/>
    <mergeCell ref="K17:L17"/>
    <mergeCell ref="A21:C21"/>
    <mergeCell ref="A22:C22"/>
    <mergeCell ref="AG9:AG11"/>
    <mergeCell ref="AH9:AH11"/>
    <mergeCell ref="AI9:AI11"/>
    <mergeCell ref="G10:H10"/>
    <mergeCell ref="I10:J10"/>
    <mergeCell ref="K10:L10"/>
    <mergeCell ref="M10:N10"/>
    <mergeCell ref="O10:P10"/>
    <mergeCell ref="Q10:R10"/>
    <mergeCell ref="S10:T10"/>
    <mergeCell ref="AC10:AD10"/>
    <mergeCell ref="AK17:AK18"/>
    <mergeCell ref="A19:C19"/>
    <mergeCell ref="A20:C20"/>
    <mergeCell ref="Y17:Z17"/>
    <mergeCell ref="AA17:AB17"/>
    <mergeCell ref="AC17:AD17"/>
    <mergeCell ref="AE17:AE18"/>
    <mergeCell ref="AF17:AF18"/>
    <mergeCell ref="AG17:AG18"/>
    <mergeCell ref="M17:N17"/>
    <mergeCell ref="O17:P17"/>
    <mergeCell ref="Q17:R17"/>
    <mergeCell ref="S17:T17"/>
    <mergeCell ref="U17:V17"/>
    <mergeCell ref="W17:X17"/>
    <mergeCell ref="A23:C23"/>
    <mergeCell ref="A24:C24"/>
    <mergeCell ref="A25:C25"/>
    <mergeCell ref="A26:C26"/>
    <mergeCell ref="AH17:AH18"/>
    <mergeCell ref="AI17:AI18"/>
    <mergeCell ref="AJ17:AJ18"/>
    <mergeCell ref="A33:C33"/>
    <mergeCell ref="A34:C34"/>
    <mergeCell ref="A35:C35"/>
    <mergeCell ref="A36:C36"/>
    <mergeCell ref="A37:C37"/>
    <mergeCell ref="A38:C38"/>
    <mergeCell ref="A27:C27"/>
    <mergeCell ref="A28:C28"/>
    <mergeCell ref="A29:C29"/>
    <mergeCell ref="A30:C30"/>
    <mergeCell ref="A31:C31"/>
    <mergeCell ref="A32:C32"/>
    <mergeCell ref="A40:C42"/>
    <mergeCell ref="D40:F41"/>
    <mergeCell ref="G40:AD40"/>
    <mergeCell ref="AE40:AE42"/>
    <mergeCell ref="AF40:AF42"/>
    <mergeCell ref="AG40:AG42"/>
    <mergeCell ref="W41:X41"/>
    <mergeCell ref="Y41:Z41"/>
    <mergeCell ref="AA41:AB41"/>
    <mergeCell ref="AC41:AD41"/>
    <mergeCell ref="AH40:AH42"/>
    <mergeCell ref="AI40:AI42"/>
    <mergeCell ref="G41:H41"/>
    <mergeCell ref="I41:J41"/>
    <mergeCell ref="K41:L41"/>
    <mergeCell ref="M41:N41"/>
    <mergeCell ref="O41:P41"/>
    <mergeCell ref="Q41:R41"/>
    <mergeCell ref="S41:T41"/>
    <mergeCell ref="U41:V41"/>
    <mergeCell ref="A49:C49"/>
    <mergeCell ref="A50:B56"/>
    <mergeCell ref="A57:B60"/>
    <mergeCell ref="A62:C62"/>
    <mergeCell ref="A63:C63"/>
    <mergeCell ref="A64:A65"/>
    <mergeCell ref="B64:C64"/>
    <mergeCell ref="B65:C65"/>
    <mergeCell ref="A43:C43"/>
    <mergeCell ref="A44:C44"/>
    <mergeCell ref="A45:C45"/>
    <mergeCell ref="A46:C46"/>
    <mergeCell ref="A47:C47"/>
    <mergeCell ref="A48:C48"/>
    <mergeCell ref="A72:C72"/>
    <mergeCell ref="A73:C73"/>
    <mergeCell ref="A75:C76"/>
    <mergeCell ref="D75:F75"/>
    <mergeCell ref="A77:A78"/>
    <mergeCell ref="B77:C77"/>
    <mergeCell ref="B78:C78"/>
    <mergeCell ref="A66:C66"/>
    <mergeCell ref="A67:C67"/>
    <mergeCell ref="A68:C68"/>
    <mergeCell ref="A69:C69"/>
    <mergeCell ref="A70:C70"/>
    <mergeCell ref="A71:C71"/>
    <mergeCell ref="A86:C86"/>
    <mergeCell ref="A87:C87"/>
    <mergeCell ref="A88:C88"/>
    <mergeCell ref="A89:C89"/>
    <mergeCell ref="A90:C90"/>
    <mergeCell ref="A91:C91"/>
    <mergeCell ref="R80:R81"/>
    <mergeCell ref="S80:S81"/>
    <mergeCell ref="A82:C82"/>
    <mergeCell ref="A83:C83"/>
    <mergeCell ref="A84:C84"/>
    <mergeCell ref="A85:C85"/>
    <mergeCell ref="A80:C81"/>
    <mergeCell ref="D80:F80"/>
    <mergeCell ref="G80:N80"/>
    <mergeCell ref="O80:O81"/>
    <mergeCell ref="P80:P81"/>
    <mergeCell ref="Q80:Q81"/>
    <mergeCell ref="A98:C98"/>
    <mergeCell ref="A99:C99"/>
    <mergeCell ref="A100:C100"/>
    <mergeCell ref="A101:C101"/>
    <mergeCell ref="A102:C102"/>
    <mergeCell ref="A103:C103"/>
    <mergeCell ref="A92:C92"/>
    <mergeCell ref="A93:C93"/>
    <mergeCell ref="A94:C94"/>
    <mergeCell ref="A95:C95"/>
    <mergeCell ref="A96:C96"/>
    <mergeCell ref="A97:C97"/>
    <mergeCell ref="A110:C110"/>
    <mergeCell ref="A111:C111"/>
    <mergeCell ref="A113:C115"/>
    <mergeCell ref="D113:F114"/>
    <mergeCell ref="G113:N113"/>
    <mergeCell ref="O113:O115"/>
    <mergeCell ref="N114:N115"/>
    <mergeCell ref="A104:C104"/>
    <mergeCell ref="A105:C105"/>
    <mergeCell ref="A106:C106"/>
    <mergeCell ref="A107:C107"/>
    <mergeCell ref="A108:C108"/>
    <mergeCell ref="A109:C109"/>
    <mergeCell ref="A116:C116"/>
    <mergeCell ref="A117:C117"/>
    <mergeCell ref="A118:C118"/>
    <mergeCell ref="A119:C119"/>
    <mergeCell ref="A120:C120"/>
    <mergeCell ref="A121:C121"/>
    <mergeCell ref="P113:P115"/>
    <mergeCell ref="Q113:Q115"/>
    <mergeCell ref="R113:R115"/>
    <mergeCell ref="G114:G115"/>
    <mergeCell ref="H114:H115"/>
    <mergeCell ref="I114:I115"/>
    <mergeCell ref="J114:J115"/>
    <mergeCell ref="K114:K115"/>
    <mergeCell ref="L114:L115"/>
    <mergeCell ref="M114:M115"/>
    <mergeCell ref="A122:C122"/>
    <mergeCell ref="A124:C126"/>
    <mergeCell ref="D124:F125"/>
    <mergeCell ref="G125:H125"/>
    <mergeCell ref="I125:J125"/>
    <mergeCell ref="K125:L125"/>
    <mergeCell ref="G124:N124"/>
    <mergeCell ref="A142:A145"/>
    <mergeCell ref="B142:B143"/>
    <mergeCell ref="B144:B145"/>
    <mergeCell ref="A146:A150"/>
    <mergeCell ref="B146:C146"/>
    <mergeCell ref="B147:B148"/>
    <mergeCell ref="B149:B150"/>
    <mergeCell ref="A127:A136"/>
    <mergeCell ref="B127:C127"/>
    <mergeCell ref="B128:C128"/>
    <mergeCell ref="B129:C129"/>
    <mergeCell ref="B130:B136"/>
    <mergeCell ref="A137:A140"/>
    <mergeCell ref="B137:B140"/>
    <mergeCell ref="AC157:AC159"/>
    <mergeCell ref="AD157:AD159"/>
    <mergeCell ref="G158:H158"/>
    <mergeCell ref="I158:J158"/>
    <mergeCell ref="K158:L158"/>
    <mergeCell ref="M158:N158"/>
    <mergeCell ref="O158:P158"/>
    <mergeCell ref="A151:A153"/>
    <mergeCell ref="B151:B153"/>
    <mergeCell ref="A154:A155"/>
    <mergeCell ref="B154:B155"/>
    <mergeCell ref="A157:C159"/>
    <mergeCell ref="D157:F158"/>
    <mergeCell ref="Q158:R158"/>
    <mergeCell ref="S158:T158"/>
    <mergeCell ref="U158:V158"/>
    <mergeCell ref="W158:X158"/>
    <mergeCell ref="Y158:Z158"/>
    <mergeCell ref="A160:C160"/>
    <mergeCell ref="G157:Z157"/>
    <mergeCell ref="AA157:AA159"/>
    <mergeCell ref="AB157:AB159"/>
    <mergeCell ref="G166:J166"/>
    <mergeCell ref="G167:G168"/>
    <mergeCell ref="H167:H168"/>
    <mergeCell ref="I167:I168"/>
    <mergeCell ref="J167:J168"/>
    <mergeCell ref="A169:C169"/>
    <mergeCell ref="A161:C161"/>
    <mergeCell ref="A162:C162"/>
    <mergeCell ref="A163:C163"/>
    <mergeCell ref="A164:C164"/>
    <mergeCell ref="A166:C168"/>
    <mergeCell ref="D166:F167"/>
    <mergeCell ref="Z174:Z176"/>
    <mergeCell ref="G175:H175"/>
    <mergeCell ref="I175:J175"/>
    <mergeCell ref="K175:L175"/>
    <mergeCell ref="M175:N175"/>
    <mergeCell ref="O175:P175"/>
    <mergeCell ref="Q175:R175"/>
    <mergeCell ref="S175:T175"/>
    <mergeCell ref="A170:C170"/>
    <mergeCell ref="A171:C171"/>
    <mergeCell ref="A172:C172"/>
    <mergeCell ref="A174:C176"/>
    <mergeCell ref="D174:F175"/>
    <mergeCell ref="G174:V174"/>
    <mergeCell ref="U175:V175"/>
    <mergeCell ref="Y175:Y176"/>
    <mergeCell ref="X174:X176"/>
    <mergeCell ref="A177:A178"/>
    <mergeCell ref="B177:C177"/>
    <mergeCell ref="B178:C178"/>
    <mergeCell ref="A179:A182"/>
    <mergeCell ref="B179:C179"/>
    <mergeCell ref="B180:C180"/>
    <mergeCell ref="B181:C181"/>
    <mergeCell ref="B182:C182"/>
    <mergeCell ref="W174:W176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191:A194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O232:O234"/>
    <mergeCell ref="P232:P234"/>
    <mergeCell ref="G233:G234"/>
    <mergeCell ref="H233:H234"/>
    <mergeCell ref="I233:I234"/>
    <mergeCell ref="J233:J234"/>
    <mergeCell ref="K233:K234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38:C238"/>
    <mergeCell ref="A239:C239"/>
    <mergeCell ref="A240:C240"/>
    <mergeCell ref="A242:A245"/>
    <mergeCell ref="B242:B245"/>
    <mergeCell ref="C242:C245"/>
    <mergeCell ref="L233:L234"/>
    <mergeCell ref="M233:M234"/>
    <mergeCell ref="N233:N234"/>
    <mergeCell ref="A235:C235"/>
    <mergeCell ref="A236:C236"/>
    <mergeCell ref="A237:C237"/>
    <mergeCell ref="A232:C234"/>
    <mergeCell ref="D232:F233"/>
    <mergeCell ref="G232:N232"/>
    <mergeCell ref="A255:B255"/>
    <mergeCell ref="A256:B256"/>
    <mergeCell ref="A257:B257"/>
    <mergeCell ref="A258:B258"/>
    <mergeCell ref="D242:D245"/>
    <mergeCell ref="E242:E245"/>
    <mergeCell ref="A251:B251"/>
    <mergeCell ref="A252:B252"/>
    <mergeCell ref="A253:B253"/>
    <mergeCell ref="A254:B254"/>
  </mergeCells>
  <dataValidations count="1">
    <dataValidation operator="greaterThanOrEqual" allowBlank="1" showInputMessage="1" showErrorMessage="1" error="Valor no Permitido" sqref="A1:XFD1048576" xr:uid="{5F110E59-B41F-41D6-BF5D-158528AD8B21}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52AF4-EB5C-48C9-BE01-5E89E380D7C1}">
  <dimension ref="A1:DQ393"/>
  <sheetViews>
    <sheetView topLeftCell="Z16" workbookViewId="0">
      <selection sqref="A1:XFD1048576"/>
    </sheetView>
  </sheetViews>
  <sheetFormatPr baseColWidth="10" defaultColWidth="11.42578125" defaultRowHeight="14.25" x14ac:dyDescent="0.2"/>
  <cols>
    <col min="1" max="1" width="30.85546875" style="2" customWidth="1"/>
    <col min="2" max="2" width="27.28515625" style="2" customWidth="1"/>
    <col min="3" max="3" width="43" style="2" customWidth="1"/>
    <col min="4" max="4" width="14.140625" style="2" customWidth="1"/>
    <col min="5" max="13" width="13.28515625" style="2" customWidth="1"/>
    <col min="14" max="14" width="15.140625" style="2" customWidth="1"/>
    <col min="15" max="15" width="14.140625" style="2" customWidth="1"/>
    <col min="16" max="16" width="14.5703125" style="2" customWidth="1"/>
    <col min="17" max="17" width="13.140625" style="2" customWidth="1"/>
    <col min="18" max="18" width="12.5703125" style="2" customWidth="1"/>
    <col min="19" max="19" width="14.28515625" style="2" customWidth="1"/>
    <col min="20" max="22" width="11.42578125" style="2"/>
    <col min="23" max="23" width="13.42578125" style="2" customWidth="1"/>
    <col min="24" max="24" width="12.7109375" style="2" customWidth="1"/>
    <col min="25" max="25" width="11.42578125" style="2"/>
    <col min="26" max="26" width="12.85546875" style="2" customWidth="1"/>
    <col min="27" max="27" width="15.140625" style="2" customWidth="1"/>
    <col min="28" max="28" width="13.140625" style="2" customWidth="1"/>
    <col min="29" max="30" width="11.42578125" style="2"/>
    <col min="31" max="31" width="14.140625" style="2" customWidth="1"/>
    <col min="32" max="32" width="14.7109375" style="2" customWidth="1"/>
    <col min="33" max="33" width="15.140625" style="2" customWidth="1"/>
    <col min="34" max="34" width="14" style="2" customWidth="1"/>
    <col min="35" max="35" width="14.85546875" style="2" customWidth="1"/>
    <col min="36" max="36" width="14.42578125" style="2" customWidth="1"/>
    <col min="37" max="37" width="13.42578125" style="2" customWidth="1"/>
    <col min="38" max="72" width="11.42578125" style="2"/>
    <col min="73" max="73" width="10.140625" style="2" customWidth="1"/>
    <col min="74" max="75" width="11.42578125" style="2"/>
    <col min="76" max="78" width="11.42578125" style="4"/>
    <col min="79" max="103" width="11.42578125" style="5" hidden="1" customWidth="1"/>
    <col min="104" max="104" width="1.42578125" style="5" hidden="1" customWidth="1"/>
    <col min="105" max="118" width="11.42578125" style="3"/>
    <col min="119" max="16384" width="11.42578125" style="2"/>
  </cols>
  <sheetData>
    <row r="1" spans="1:90" ht="16.149999999999999" customHeight="1" x14ac:dyDescent="0.2">
      <c r="A1" s="1" t="s">
        <v>0</v>
      </c>
      <c r="BU1" s="3"/>
      <c r="BV1" s="3"/>
      <c r="BW1" s="3"/>
    </row>
    <row r="2" spans="1:90" ht="16.149999999999999" customHeight="1" x14ac:dyDescent="0.2">
      <c r="A2" s="6" t="str">
        <f>CONCATENATE("COMUNA: ",[8]NOMBRE!B2," - ","( ",[8]NOMBRE!C2,[8]NOMBRE!D2,[8]NOMBRE!E2,[8]NOMBRE!F2,[8]NOMBRE!G2," )")</f>
        <v>COMUNA: LINARES - ( 07401 )</v>
      </c>
      <c r="BU2" s="3"/>
      <c r="BV2" s="3"/>
      <c r="BW2" s="3"/>
    </row>
    <row r="3" spans="1:90" ht="16.149999999999999" customHeight="1" x14ac:dyDescent="0.2">
      <c r="A3" s="6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BU3" s="3"/>
      <c r="BV3" s="3"/>
      <c r="BW3" s="3"/>
    </row>
    <row r="4" spans="1:90" ht="16.149999999999999" customHeight="1" x14ac:dyDescent="0.2">
      <c r="A4" s="6" t="str">
        <f>CONCATENATE("MES: ",[8]NOMBRE!B6," - ","( ",[8]NOMBRE!C6,[8]NOMBRE!D6," )")</f>
        <v>MES: JULIO - ( 07 )</v>
      </c>
      <c r="BU4" s="3"/>
      <c r="BV4" s="3"/>
      <c r="BW4" s="3"/>
    </row>
    <row r="5" spans="1:90" ht="16.149999999999999" customHeight="1" x14ac:dyDescent="0.2">
      <c r="A5" s="6" t="str">
        <f>CONCATENATE("AÑO: ",[8]NOMBRE!B7)</f>
        <v>AÑO: 2019</v>
      </c>
      <c r="BU5" s="3"/>
      <c r="BV5" s="3"/>
      <c r="BW5" s="3"/>
    </row>
    <row r="6" spans="1:90" ht="15" x14ac:dyDescent="0.2">
      <c r="A6" s="1070" t="s">
        <v>1</v>
      </c>
      <c r="B6" s="1070"/>
      <c r="C6" s="1070"/>
      <c r="D6" s="1070"/>
      <c r="E6" s="1070"/>
      <c r="F6" s="1070"/>
      <c r="G6" s="1070"/>
      <c r="H6" s="1070"/>
      <c r="I6" s="1070"/>
      <c r="J6" s="1070"/>
      <c r="K6" s="1070"/>
      <c r="L6" s="1070"/>
      <c r="M6" s="1070"/>
      <c r="N6" s="1070"/>
      <c r="O6" s="1070"/>
      <c r="P6" s="1070"/>
      <c r="BU6" s="3"/>
      <c r="BV6" s="3"/>
      <c r="BW6" s="3"/>
    </row>
    <row r="7" spans="1:90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BU7" s="3"/>
      <c r="BV7" s="3"/>
      <c r="BW7" s="3"/>
    </row>
    <row r="8" spans="1:90" ht="31.9" customHeight="1" x14ac:dyDescent="0.2">
      <c r="A8" s="9" t="s">
        <v>2</v>
      </c>
      <c r="B8" s="10"/>
      <c r="C8" s="10"/>
      <c r="D8" s="11"/>
      <c r="E8" s="11"/>
      <c r="F8" s="11"/>
      <c r="G8" s="12"/>
      <c r="H8" s="11"/>
      <c r="I8" s="11"/>
      <c r="J8" s="11"/>
      <c r="K8" s="11"/>
      <c r="L8" s="11"/>
      <c r="M8" s="11"/>
      <c r="N8" s="11"/>
      <c r="O8" s="11"/>
      <c r="P8" s="12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BU8" s="3"/>
      <c r="BV8" s="3"/>
      <c r="BW8" s="3"/>
    </row>
    <row r="9" spans="1:90" ht="30.75" customHeight="1" x14ac:dyDescent="0.2">
      <c r="A9" s="1098" t="s">
        <v>3</v>
      </c>
      <c r="B9" s="1098"/>
      <c r="C9" s="1099"/>
      <c r="D9" s="894" t="s">
        <v>4</v>
      </c>
      <c r="E9" s="895"/>
      <c r="F9" s="896"/>
      <c r="G9" s="862" t="s">
        <v>5</v>
      </c>
      <c r="H9" s="900"/>
      <c r="I9" s="900"/>
      <c r="J9" s="900"/>
      <c r="K9" s="900"/>
      <c r="L9" s="900"/>
      <c r="M9" s="900"/>
      <c r="N9" s="900"/>
      <c r="O9" s="900"/>
      <c r="P9" s="900"/>
      <c r="Q9" s="900"/>
      <c r="R9" s="900"/>
      <c r="S9" s="900"/>
      <c r="T9" s="900"/>
      <c r="U9" s="900"/>
      <c r="V9" s="900"/>
      <c r="W9" s="900"/>
      <c r="X9" s="900"/>
      <c r="Y9" s="900"/>
      <c r="Z9" s="900"/>
      <c r="AA9" s="900"/>
      <c r="AB9" s="900"/>
      <c r="AC9" s="900"/>
      <c r="AD9" s="901"/>
      <c r="AE9" s="896" t="s">
        <v>6</v>
      </c>
      <c r="AF9" s="1095" t="s">
        <v>7</v>
      </c>
      <c r="AG9" s="1095" t="s">
        <v>8</v>
      </c>
      <c r="AH9" s="985" t="s">
        <v>9</v>
      </c>
      <c r="AI9" s="985" t="s">
        <v>10</v>
      </c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BU9" s="3"/>
      <c r="BV9" s="3"/>
      <c r="BW9" s="3"/>
      <c r="CG9" s="13"/>
      <c r="CH9" s="13"/>
      <c r="CI9" s="13"/>
      <c r="CJ9" s="13"/>
      <c r="CK9" s="13"/>
      <c r="CL9" s="13"/>
    </row>
    <row r="10" spans="1:90" ht="27.75" customHeight="1" x14ac:dyDescent="0.2">
      <c r="A10" s="1073"/>
      <c r="B10" s="1073"/>
      <c r="C10" s="1074"/>
      <c r="D10" s="897"/>
      <c r="E10" s="1080"/>
      <c r="F10" s="1081"/>
      <c r="G10" s="974" t="s">
        <v>11</v>
      </c>
      <c r="H10" s="975"/>
      <c r="I10" s="862" t="s">
        <v>12</v>
      </c>
      <c r="J10" s="970"/>
      <c r="K10" s="900" t="s">
        <v>13</v>
      </c>
      <c r="L10" s="970"/>
      <c r="M10" s="862" t="s">
        <v>14</v>
      </c>
      <c r="N10" s="970"/>
      <c r="O10" s="862" t="s">
        <v>15</v>
      </c>
      <c r="P10" s="970"/>
      <c r="Q10" s="862" t="s">
        <v>16</v>
      </c>
      <c r="R10" s="970"/>
      <c r="S10" s="862" t="s">
        <v>17</v>
      </c>
      <c r="T10" s="970"/>
      <c r="U10" s="982" t="s">
        <v>18</v>
      </c>
      <c r="V10" s="983"/>
      <c r="W10" s="982" t="s">
        <v>19</v>
      </c>
      <c r="X10" s="983"/>
      <c r="Y10" s="982" t="s">
        <v>20</v>
      </c>
      <c r="Z10" s="983"/>
      <c r="AA10" s="982" t="s">
        <v>21</v>
      </c>
      <c r="AB10" s="983"/>
      <c r="AC10" s="982" t="s">
        <v>22</v>
      </c>
      <c r="AD10" s="984"/>
      <c r="AE10" s="902"/>
      <c r="AF10" s="1069"/>
      <c r="AG10" s="1069"/>
      <c r="AH10" s="986"/>
      <c r="AI10" s="986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BU10" s="3"/>
      <c r="BV10" s="3"/>
      <c r="BW10" s="3"/>
      <c r="CG10" s="13"/>
      <c r="CH10" s="13"/>
      <c r="CI10" s="13"/>
      <c r="CJ10" s="13"/>
      <c r="CK10" s="13"/>
      <c r="CL10" s="13"/>
    </row>
    <row r="11" spans="1:90" ht="32.25" customHeight="1" x14ac:dyDescent="0.2">
      <c r="A11" s="1100"/>
      <c r="B11" s="1100"/>
      <c r="C11" s="1101"/>
      <c r="D11" s="14" t="s">
        <v>23</v>
      </c>
      <c r="E11" s="15" t="s">
        <v>24</v>
      </c>
      <c r="F11" s="729" t="s">
        <v>25</v>
      </c>
      <c r="G11" s="719" t="s">
        <v>24</v>
      </c>
      <c r="H11" s="729" t="s">
        <v>25</v>
      </c>
      <c r="I11" s="719" t="s">
        <v>24</v>
      </c>
      <c r="J11" s="729" t="s">
        <v>25</v>
      </c>
      <c r="K11" s="719" t="s">
        <v>24</v>
      </c>
      <c r="L11" s="729" t="s">
        <v>25</v>
      </c>
      <c r="M11" s="719" t="s">
        <v>24</v>
      </c>
      <c r="N11" s="729" t="s">
        <v>25</v>
      </c>
      <c r="O11" s="719" t="s">
        <v>24</v>
      </c>
      <c r="P11" s="729" t="s">
        <v>25</v>
      </c>
      <c r="Q11" s="719" t="s">
        <v>24</v>
      </c>
      <c r="R11" s="729" t="s">
        <v>25</v>
      </c>
      <c r="S11" s="719" t="s">
        <v>24</v>
      </c>
      <c r="T11" s="729" t="s">
        <v>25</v>
      </c>
      <c r="U11" s="719" t="s">
        <v>24</v>
      </c>
      <c r="V11" s="729" t="s">
        <v>25</v>
      </c>
      <c r="W11" s="719" t="s">
        <v>24</v>
      </c>
      <c r="X11" s="729" t="s">
        <v>25</v>
      </c>
      <c r="Y11" s="719" t="s">
        <v>24</v>
      </c>
      <c r="Z11" s="729" t="s">
        <v>25</v>
      </c>
      <c r="AA11" s="719" t="s">
        <v>24</v>
      </c>
      <c r="AB11" s="729" t="s">
        <v>25</v>
      </c>
      <c r="AC11" s="719" t="s">
        <v>24</v>
      </c>
      <c r="AD11" s="723" t="s">
        <v>25</v>
      </c>
      <c r="AE11" s="1081"/>
      <c r="AF11" s="1060"/>
      <c r="AG11" s="1060"/>
      <c r="AH11" s="987"/>
      <c r="AI11" s="987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BU11" s="3"/>
      <c r="BV11" s="3"/>
      <c r="BW11" s="3"/>
      <c r="CG11" s="13"/>
      <c r="CH11" s="13"/>
      <c r="CI11" s="13"/>
      <c r="CJ11" s="13"/>
      <c r="CK11" s="13"/>
      <c r="CL11" s="13"/>
    </row>
    <row r="12" spans="1:90" ht="16.149999999999999" customHeight="1" x14ac:dyDescent="0.2">
      <c r="A12" s="1065" t="s">
        <v>26</v>
      </c>
      <c r="B12" s="1065"/>
      <c r="C12" s="1065"/>
      <c r="D12" s="19">
        <f>SUM(E12+F12)</f>
        <v>186</v>
      </c>
      <c r="E12" s="20">
        <f t="shared" ref="E12:F15" si="0">SUM(G12+I12+K12+M12+O12+Q12+S12+U12+W12+Y12+AA12+AC12)</f>
        <v>72</v>
      </c>
      <c r="F12" s="737">
        <f>SUM(H12+J12+L12+N12+P12+R12+T12+V12+X12+Z12+AB12+AD12)</f>
        <v>114</v>
      </c>
      <c r="G12" s="22">
        <v>0</v>
      </c>
      <c r="H12" s="23">
        <v>1</v>
      </c>
      <c r="I12" s="24">
        <v>1</v>
      </c>
      <c r="J12" s="23">
        <v>0</v>
      </c>
      <c r="K12" s="24">
        <v>0</v>
      </c>
      <c r="L12" s="23">
        <v>0</v>
      </c>
      <c r="M12" s="22">
        <v>0</v>
      </c>
      <c r="N12" s="23">
        <v>1</v>
      </c>
      <c r="O12" s="22">
        <v>2</v>
      </c>
      <c r="P12" s="23">
        <v>2</v>
      </c>
      <c r="Q12" s="22">
        <v>1</v>
      </c>
      <c r="R12" s="25">
        <v>3</v>
      </c>
      <c r="S12" s="22">
        <v>5</v>
      </c>
      <c r="T12" s="25">
        <v>0</v>
      </c>
      <c r="U12" s="22">
        <v>0</v>
      </c>
      <c r="V12" s="25">
        <v>2</v>
      </c>
      <c r="W12" s="22">
        <v>12</v>
      </c>
      <c r="X12" s="25">
        <v>14</v>
      </c>
      <c r="Y12" s="22">
        <v>13</v>
      </c>
      <c r="Z12" s="25">
        <v>16</v>
      </c>
      <c r="AA12" s="22">
        <v>27</v>
      </c>
      <c r="AB12" s="25">
        <v>65</v>
      </c>
      <c r="AC12" s="26">
        <v>11</v>
      </c>
      <c r="AD12" s="27">
        <v>10</v>
      </c>
      <c r="AE12" s="23">
        <v>1</v>
      </c>
      <c r="AF12" s="28">
        <v>0</v>
      </c>
      <c r="AG12" s="28">
        <v>0</v>
      </c>
      <c r="AH12" s="28">
        <v>0</v>
      </c>
      <c r="AI12" s="28">
        <v>0</v>
      </c>
      <c r="AJ12" s="29" t="str">
        <f>CA12&amp;CB12&amp;CC12&amp;CD12&amp;CE12</f>
        <v/>
      </c>
      <c r="AK12" s="30"/>
      <c r="AL12" s="30"/>
      <c r="AM12" s="30"/>
      <c r="AN12" s="30"/>
      <c r="AO12" s="30"/>
      <c r="AP12" s="30"/>
      <c r="AQ12" s="30"/>
      <c r="AR12" s="30"/>
      <c r="AS12" s="30"/>
      <c r="AT12" s="8"/>
      <c r="AU12" s="8"/>
      <c r="AV12" s="8"/>
      <c r="AW12" s="8"/>
      <c r="BU12" s="3"/>
      <c r="BV12" s="3"/>
      <c r="BW12" s="3"/>
      <c r="CA12" s="31" t="str">
        <f>IF(CG12=1,"* Las consultas de 60 años NO DEBEN ser mayor que el total de Consultas entre 20-64 Años. ","")</f>
        <v/>
      </c>
      <c r="CB12" s="31" t="str">
        <f>IF(CH12=1,"* Las actividades de usuarios en situación de discapacidad NO DEBEN superar el total. ","")</f>
        <v/>
      </c>
      <c r="CC12" s="31" t="str">
        <f>IF(AND(AE12="",D12&lt;&gt;0),"* Recuerde que las Embarazadas deben ser incluídas en el ingreso por rango Etario (Digite CEROS si no tiene). ",IF(F12&lt;AE12,"* Las Embarazadas NO DEBEN ser mayor al total de mujeres. ",""))</f>
        <v/>
      </c>
      <c r="CD12" s="31" t="str">
        <f>IF(AND(AH12="",D12&lt;&gt;0),"* No olvide digitar la población SENAME (Digite CEROS si no tiene). ",IF(D12&lt;AH12,"* La Población SENAME NO DEBE ser mayor al Total. ",""))</f>
        <v/>
      </c>
      <c r="CE12" s="31" t="str">
        <f>IF(AND(AI12="",D12&lt;&gt;0),"* No olvide digitar la población Migrante (Digite CEROS si no tiene). ",IF(D12&lt;AI12,"* La Población Migrante NO DEBE ser mayor al Total. ",""))</f>
        <v/>
      </c>
      <c r="CF12" s="31"/>
      <c r="CG12" s="32">
        <f>IF(AF12&gt;(AA12+AB12),1,0)</f>
        <v>0</v>
      </c>
      <c r="CH12" s="32">
        <f>IF(D12&lt;AG12,1,0)</f>
        <v>0</v>
      </c>
      <c r="CI12" s="32">
        <f>IF(AND(AE12="",D12&lt;&gt;0),1,IF(F12&lt;AE12,1,0))</f>
        <v>0</v>
      </c>
      <c r="CJ12" s="32">
        <f>IF(AND(AH12="",D12&lt;&gt;0),1,IF(D12&lt;AH12,1,0))</f>
        <v>0</v>
      </c>
      <c r="CK12" s="32">
        <f>IF(AND(AI12="",D12&lt;&gt;0),1,IF(D12&lt;AI12,1,0))</f>
        <v>0</v>
      </c>
      <c r="CL12" s="32"/>
    </row>
    <row r="13" spans="1:90" ht="16.149999999999999" customHeight="1" x14ac:dyDescent="0.2">
      <c r="A13" s="1065" t="s">
        <v>27</v>
      </c>
      <c r="B13" s="1065"/>
      <c r="C13" s="1065"/>
      <c r="D13" s="19">
        <f>SUM(E13+F13)</f>
        <v>831</v>
      </c>
      <c r="E13" s="20">
        <f t="shared" si="0"/>
        <v>320</v>
      </c>
      <c r="F13" s="737">
        <f t="shared" si="0"/>
        <v>511</v>
      </c>
      <c r="G13" s="33">
        <v>1</v>
      </c>
      <c r="H13" s="34">
        <v>1</v>
      </c>
      <c r="I13" s="33">
        <v>0</v>
      </c>
      <c r="J13" s="34">
        <v>2</v>
      </c>
      <c r="K13" s="33">
        <v>0</v>
      </c>
      <c r="L13" s="34">
        <v>0</v>
      </c>
      <c r="M13" s="33">
        <v>0</v>
      </c>
      <c r="N13" s="34">
        <v>1</v>
      </c>
      <c r="O13" s="33">
        <v>7</v>
      </c>
      <c r="P13" s="34">
        <v>24</v>
      </c>
      <c r="Q13" s="33">
        <v>6</v>
      </c>
      <c r="R13" s="35">
        <v>8</v>
      </c>
      <c r="S13" s="33">
        <v>4</v>
      </c>
      <c r="T13" s="35">
        <v>8</v>
      </c>
      <c r="U13" s="33">
        <v>13</v>
      </c>
      <c r="V13" s="35">
        <v>12</v>
      </c>
      <c r="W13" s="33">
        <v>85</v>
      </c>
      <c r="X13" s="35">
        <v>76</v>
      </c>
      <c r="Y13" s="33">
        <v>79</v>
      </c>
      <c r="Z13" s="35">
        <v>98</v>
      </c>
      <c r="AA13" s="33">
        <v>87</v>
      </c>
      <c r="AB13" s="35">
        <v>229</v>
      </c>
      <c r="AC13" s="36">
        <v>38</v>
      </c>
      <c r="AD13" s="37">
        <v>52</v>
      </c>
      <c r="AE13" s="34">
        <v>2</v>
      </c>
      <c r="AF13" s="38">
        <v>0</v>
      </c>
      <c r="AG13" s="38">
        <v>0</v>
      </c>
      <c r="AH13" s="38">
        <v>0</v>
      </c>
      <c r="AI13" s="38">
        <v>0</v>
      </c>
      <c r="AJ13" s="29" t="str">
        <f t="shared" ref="AJ13:AJ15" si="1">CA13&amp;CB13&amp;CC13&amp;CD13&amp;CE13</f>
        <v/>
      </c>
      <c r="AK13" s="30"/>
      <c r="AL13" s="30"/>
      <c r="AM13" s="30"/>
      <c r="AN13" s="30"/>
      <c r="AO13" s="30"/>
      <c r="AP13" s="30"/>
      <c r="AQ13" s="30"/>
      <c r="AR13" s="30"/>
      <c r="AS13" s="30"/>
      <c r="AT13" s="8"/>
      <c r="AU13" s="8"/>
      <c r="AV13" s="8"/>
      <c r="AW13" s="8"/>
      <c r="BU13" s="3"/>
      <c r="BV13" s="3"/>
      <c r="BW13" s="3"/>
      <c r="CA13" s="31" t="str">
        <f t="shared" ref="CA13:CA15" si="2">IF(CG13=1,"* Las consultas de 60 años NO DEBEN ser mayor que el total de Consultas entre 20-64 Años. ","")</f>
        <v/>
      </c>
      <c r="CB13" s="31" t="str">
        <f t="shared" ref="CB13:CB15" si="3">IF(CH13=1,"* Las actividades de usuarios en situación de discapacidad NO DEBEN superar el total. ","")</f>
        <v/>
      </c>
      <c r="CC13" s="31" t="str">
        <f t="shared" ref="CC13:CC15" si="4">IF(AND(AE13="",D13&lt;&gt;0),"* Recuerde que las Embarazadas deben ser incluídas en el ingreso por rango Etario (Digite CEROS si no tiene). ",IF(F13&lt;AE13,"* Las Embarazadas NO DEBEN ser mayor al total de mujeres. ",""))</f>
        <v/>
      </c>
      <c r="CD13" s="31" t="str">
        <f t="shared" ref="CD13:CD15" si="5">IF(AND(AH13="",D13&lt;&gt;0),"* No olvide digitar la población SENAME (Digite CEROS si no tiene). ",IF(D13&lt;AH13,"* La Población SENAME NO DEBE ser mayor al Total. ",""))</f>
        <v/>
      </c>
      <c r="CE13" s="31" t="str">
        <f t="shared" ref="CE13:CE15" si="6">IF(AND(AI13="",D13&lt;&gt;0),"* No olvide digitar la población Migrante (Digite CEROS si no tiene). ",IF(D13&lt;AI13,"* La Población Migrante NO DEBE ser mayor al Total. ",""))</f>
        <v/>
      </c>
      <c r="CF13" s="31"/>
      <c r="CG13" s="32">
        <f t="shared" ref="CG13:CG15" si="7">IF(AF13&gt;(AA13+AB13),1,0)</f>
        <v>0</v>
      </c>
      <c r="CH13" s="32">
        <f t="shared" ref="CH13:CH14" si="8">IF(D13&lt;AG13,1,0)</f>
        <v>0</v>
      </c>
      <c r="CI13" s="32">
        <f t="shared" ref="CI13:CI14" si="9">IF(AND(AE13="",D13&lt;&gt;0),1,IF(F13&lt;AE13,1,0))</f>
        <v>0</v>
      </c>
      <c r="CJ13" s="32">
        <f t="shared" ref="CJ13:CJ15" si="10">IF(AND(AH13="",D13&lt;&gt;0),1,IF(D13&lt;AH13,1,0))</f>
        <v>0</v>
      </c>
      <c r="CK13" s="32">
        <f t="shared" ref="CK13:CK15" si="11">IF(AND(AI13="",D13&lt;&gt;0),1,IF(D13&lt;AI13,1,0))</f>
        <v>0</v>
      </c>
      <c r="CL13" s="32"/>
    </row>
    <row r="14" spans="1:90" ht="16.149999999999999" customHeight="1" x14ac:dyDescent="0.2">
      <c r="A14" s="1065" t="s">
        <v>28</v>
      </c>
      <c r="B14" s="1065"/>
      <c r="C14" s="1065"/>
      <c r="D14" s="19">
        <f>SUM(E14+F14)</f>
        <v>17</v>
      </c>
      <c r="E14" s="20">
        <f t="shared" si="0"/>
        <v>7</v>
      </c>
      <c r="F14" s="737">
        <f t="shared" si="0"/>
        <v>10</v>
      </c>
      <c r="G14" s="33">
        <v>0</v>
      </c>
      <c r="H14" s="34">
        <v>0</v>
      </c>
      <c r="I14" s="33">
        <v>0</v>
      </c>
      <c r="J14" s="34">
        <v>0</v>
      </c>
      <c r="K14" s="33">
        <v>0</v>
      </c>
      <c r="L14" s="34">
        <v>0</v>
      </c>
      <c r="M14" s="33">
        <v>0</v>
      </c>
      <c r="N14" s="35">
        <v>1</v>
      </c>
      <c r="O14" s="33">
        <v>1</v>
      </c>
      <c r="P14" s="35">
        <v>2</v>
      </c>
      <c r="Q14" s="33">
        <v>0</v>
      </c>
      <c r="R14" s="35">
        <v>0</v>
      </c>
      <c r="S14" s="33">
        <v>1</v>
      </c>
      <c r="T14" s="35">
        <v>1</v>
      </c>
      <c r="U14" s="33">
        <v>1</v>
      </c>
      <c r="V14" s="35">
        <v>0</v>
      </c>
      <c r="W14" s="33">
        <v>3</v>
      </c>
      <c r="X14" s="35">
        <v>4</v>
      </c>
      <c r="Y14" s="33">
        <v>0</v>
      </c>
      <c r="Z14" s="35">
        <v>0</v>
      </c>
      <c r="AA14" s="33">
        <v>1</v>
      </c>
      <c r="AB14" s="35">
        <v>2</v>
      </c>
      <c r="AC14" s="33">
        <v>0</v>
      </c>
      <c r="AD14" s="37">
        <v>0</v>
      </c>
      <c r="AE14" s="34">
        <v>0</v>
      </c>
      <c r="AF14" s="38">
        <v>0</v>
      </c>
      <c r="AG14" s="38">
        <v>0</v>
      </c>
      <c r="AH14" s="38">
        <v>0</v>
      </c>
      <c r="AI14" s="38">
        <v>0</v>
      </c>
      <c r="AJ14" s="29" t="str">
        <f t="shared" si="1"/>
        <v/>
      </c>
      <c r="AK14" s="30"/>
      <c r="AL14" s="30"/>
      <c r="AM14" s="30"/>
      <c r="AN14" s="30"/>
      <c r="AO14" s="30"/>
      <c r="AP14" s="30"/>
      <c r="AQ14" s="30"/>
      <c r="AR14" s="30"/>
      <c r="AS14" s="30"/>
      <c r="AT14" s="8"/>
      <c r="AU14" s="8"/>
      <c r="AV14" s="8"/>
      <c r="AW14" s="8"/>
      <c r="BU14" s="3"/>
      <c r="BV14" s="3"/>
      <c r="BW14" s="3"/>
      <c r="CA14" s="31" t="str">
        <f t="shared" si="2"/>
        <v/>
      </c>
      <c r="CB14" s="31" t="str">
        <f t="shared" si="3"/>
        <v/>
      </c>
      <c r="CC14" s="31" t="str">
        <f t="shared" si="4"/>
        <v/>
      </c>
      <c r="CD14" s="31" t="str">
        <f t="shared" si="5"/>
        <v/>
      </c>
      <c r="CE14" s="31" t="str">
        <f t="shared" si="6"/>
        <v/>
      </c>
      <c r="CF14" s="31"/>
      <c r="CG14" s="32">
        <f t="shared" si="7"/>
        <v>0</v>
      </c>
      <c r="CH14" s="32">
        <f t="shared" si="8"/>
        <v>0</v>
      </c>
      <c r="CI14" s="32">
        <f t="shared" si="9"/>
        <v>0</v>
      </c>
      <c r="CJ14" s="32">
        <f t="shared" si="10"/>
        <v>0</v>
      </c>
      <c r="CK14" s="32">
        <f t="shared" si="11"/>
        <v>0</v>
      </c>
      <c r="CL14" s="32"/>
    </row>
    <row r="15" spans="1:90" ht="16.149999999999999" customHeight="1" x14ac:dyDescent="0.2">
      <c r="A15" s="1097" t="s">
        <v>29</v>
      </c>
      <c r="B15" s="1097"/>
      <c r="C15" s="1097"/>
      <c r="D15" s="39">
        <f>SUM(E15+F15)</f>
        <v>163</v>
      </c>
      <c r="E15" s="40">
        <f t="shared" si="0"/>
        <v>55</v>
      </c>
      <c r="F15" s="739">
        <f t="shared" si="0"/>
        <v>108</v>
      </c>
      <c r="G15" s="42">
        <v>0</v>
      </c>
      <c r="H15" s="43">
        <v>0</v>
      </c>
      <c r="I15" s="42">
        <v>0</v>
      </c>
      <c r="J15" s="43">
        <v>0</v>
      </c>
      <c r="K15" s="42">
        <v>0</v>
      </c>
      <c r="L15" s="43">
        <v>0</v>
      </c>
      <c r="M15" s="42">
        <v>1</v>
      </c>
      <c r="N15" s="44">
        <v>0</v>
      </c>
      <c r="O15" s="42">
        <v>3</v>
      </c>
      <c r="P15" s="44">
        <v>6</v>
      </c>
      <c r="Q15" s="42">
        <v>2</v>
      </c>
      <c r="R15" s="44">
        <v>1</v>
      </c>
      <c r="S15" s="42">
        <v>4</v>
      </c>
      <c r="T15" s="44">
        <v>2</v>
      </c>
      <c r="U15" s="42">
        <v>3</v>
      </c>
      <c r="V15" s="44">
        <v>2</v>
      </c>
      <c r="W15" s="42">
        <v>10</v>
      </c>
      <c r="X15" s="44">
        <v>11</v>
      </c>
      <c r="Y15" s="42">
        <v>9</v>
      </c>
      <c r="Z15" s="44">
        <v>13</v>
      </c>
      <c r="AA15" s="42">
        <v>20</v>
      </c>
      <c r="AB15" s="44">
        <v>67</v>
      </c>
      <c r="AC15" s="42">
        <v>3</v>
      </c>
      <c r="AD15" s="45">
        <v>6</v>
      </c>
      <c r="AE15" s="43">
        <v>1</v>
      </c>
      <c r="AF15" s="46">
        <v>0</v>
      </c>
      <c r="AG15" s="46">
        <v>0</v>
      </c>
      <c r="AH15" s="46">
        <v>0</v>
      </c>
      <c r="AI15" s="46">
        <v>0</v>
      </c>
      <c r="AJ15" s="29" t="str">
        <f t="shared" si="1"/>
        <v/>
      </c>
      <c r="AK15" s="30"/>
      <c r="AL15" s="30"/>
      <c r="AM15" s="30"/>
      <c r="AN15" s="30"/>
      <c r="AO15" s="30"/>
      <c r="AP15" s="30"/>
      <c r="AQ15" s="30"/>
      <c r="AR15" s="30"/>
      <c r="AS15" s="30"/>
      <c r="AT15" s="8"/>
      <c r="AU15" s="8"/>
      <c r="AV15" s="8"/>
      <c r="AW15" s="8"/>
      <c r="AX15" s="8"/>
      <c r="AY15" s="8"/>
      <c r="BU15" s="3"/>
      <c r="BV15" s="3"/>
      <c r="BW15" s="3"/>
      <c r="CA15" s="31" t="str">
        <f t="shared" si="2"/>
        <v/>
      </c>
      <c r="CB15" s="31" t="str">
        <f t="shared" si="3"/>
        <v/>
      </c>
      <c r="CC15" s="31" t="str">
        <f t="shared" si="4"/>
        <v/>
      </c>
      <c r="CD15" s="31" t="str">
        <f t="shared" si="5"/>
        <v/>
      </c>
      <c r="CE15" s="31" t="str">
        <f t="shared" si="6"/>
        <v/>
      </c>
      <c r="CF15" s="31"/>
      <c r="CG15" s="32">
        <f t="shared" si="7"/>
        <v>0</v>
      </c>
      <c r="CH15" s="32">
        <f>IF(D15&lt;AG15,1,0)</f>
        <v>0</v>
      </c>
      <c r="CI15" s="32">
        <f>IF(AND(AE15="",D15&lt;&gt;0),1,IF(F15&lt;AE15,1,0))</f>
        <v>0</v>
      </c>
      <c r="CJ15" s="32">
        <f t="shared" si="10"/>
        <v>0</v>
      </c>
      <c r="CK15" s="32">
        <f t="shared" si="11"/>
        <v>0</v>
      </c>
      <c r="CL15" s="32"/>
    </row>
    <row r="16" spans="1:90" ht="31.9" customHeight="1" x14ac:dyDescent="0.2">
      <c r="A16" s="47" t="s">
        <v>30</v>
      </c>
      <c r="B16" s="10"/>
      <c r="C16" s="10"/>
      <c r="D16" s="11"/>
      <c r="E16" s="11"/>
      <c r="F16" s="11"/>
      <c r="G16" s="48"/>
      <c r="H16" s="48"/>
      <c r="I16" s="11"/>
      <c r="J16" s="11"/>
      <c r="K16" s="11"/>
      <c r="L16" s="11"/>
      <c r="M16" s="11"/>
      <c r="N16" s="11"/>
      <c r="O16" s="11"/>
      <c r="P16" s="49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BU16" s="3"/>
      <c r="BV16" s="3"/>
      <c r="BW16" s="3"/>
      <c r="CG16" s="13"/>
      <c r="CH16" s="13"/>
      <c r="CI16" s="13"/>
      <c r="CJ16" s="13"/>
      <c r="CK16" s="13"/>
      <c r="CL16" s="13"/>
    </row>
    <row r="17" spans="1:118" ht="33" customHeight="1" x14ac:dyDescent="0.2">
      <c r="A17" s="885" t="s">
        <v>31</v>
      </c>
      <c r="B17" s="886"/>
      <c r="C17" s="887"/>
      <c r="D17" s="862" t="s">
        <v>32</v>
      </c>
      <c r="E17" s="900"/>
      <c r="F17" s="970"/>
      <c r="G17" s="1067" t="s">
        <v>11</v>
      </c>
      <c r="H17" s="1068"/>
      <c r="I17" s="862" t="s">
        <v>12</v>
      </c>
      <c r="J17" s="970"/>
      <c r="K17" s="862" t="s">
        <v>13</v>
      </c>
      <c r="L17" s="970"/>
      <c r="M17" s="862" t="s">
        <v>14</v>
      </c>
      <c r="N17" s="970"/>
      <c r="O17" s="900" t="s">
        <v>15</v>
      </c>
      <c r="P17" s="900"/>
      <c r="Q17" s="862" t="s">
        <v>16</v>
      </c>
      <c r="R17" s="970"/>
      <c r="S17" s="900" t="s">
        <v>17</v>
      </c>
      <c r="T17" s="900"/>
      <c r="U17" s="982" t="s">
        <v>18</v>
      </c>
      <c r="V17" s="983"/>
      <c r="W17" s="982" t="s">
        <v>19</v>
      </c>
      <c r="X17" s="983"/>
      <c r="Y17" s="982" t="s">
        <v>20</v>
      </c>
      <c r="Z17" s="983"/>
      <c r="AA17" s="982" t="s">
        <v>21</v>
      </c>
      <c r="AB17" s="983"/>
      <c r="AC17" s="982" t="s">
        <v>22</v>
      </c>
      <c r="AD17" s="984"/>
      <c r="AE17" s="896" t="s">
        <v>6</v>
      </c>
      <c r="AF17" s="1095" t="s">
        <v>33</v>
      </c>
      <c r="AG17" s="1095" t="s">
        <v>7</v>
      </c>
      <c r="AH17" s="1095" t="s">
        <v>34</v>
      </c>
      <c r="AI17" s="903" t="s">
        <v>8</v>
      </c>
      <c r="AJ17" s="1096" t="s">
        <v>9</v>
      </c>
      <c r="AK17" s="1096" t="s">
        <v>10</v>
      </c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4"/>
      <c r="BU17" s="4"/>
      <c r="BV17" s="4"/>
      <c r="BW17" s="4"/>
      <c r="CG17" s="13"/>
      <c r="CH17" s="13"/>
      <c r="CI17" s="13"/>
      <c r="CJ17" s="13"/>
      <c r="CK17" s="13"/>
      <c r="CZ17" s="4"/>
      <c r="DA17" s="4"/>
      <c r="DN17" s="2"/>
    </row>
    <row r="18" spans="1:118" ht="44.25" customHeight="1" x14ac:dyDescent="0.2">
      <c r="A18" s="891"/>
      <c r="B18" s="1084"/>
      <c r="C18" s="1085"/>
      <c r="D18" s="50" t="s">
        <v>23</v>
      </c>
      <c r="E18" s="51" t="s">
        <v>24</v>
      </c>
      <c r="F18" s="738" t="s">
        <v>25</v>
      </c>
      <c r="G18" s="50" t="s">
        <v>24</v>
      </c>
      <c r="H18" s="729" t="s">
        <v>25</v>
      </c>
      <c r="I18" s="576" t="s">
        <v>24</v>
      </c>
      <c r="J18" s="731" t="s">
        <v>25</v>
      </c>
      <c r="K18" s="576" t="s">
        <v>24</v>
      </c>
      <c r="L18" s="721" t="s">
        <v>25</v>
      </c>
      <c r="M18" s="576" t="s">
        <v>24</v>
      </c>
      <c r="N18" s="724" t="s">
        <v>25</v>
      </c>
      <c r="O18" s="576" t="s">
        <v>24</v>
      </c>
      <c r="P18" s="731" t="s">
        <v>25</v>
      </c>
      <c r="Q18" s="576" t="s">
        <v>24</v>
      </c>
      <c r="R18" s="724" t="s">
        <v>25</v>
      </c>
      <c r="S18" s="576" t="s">
        <v>24</v>
      </c>
      <c r="T18" s="731" t="s">
        <v>25</v>
      </c>
      <c r="U18" s="730" t="s">
        <v>24</v>
      </c>
      <c r="V18" s="724" t="s">
        <v>25</v>
      </c>
      <c r="W18" s="730" t="s">
        <v>24</v>
      </c>
      <c r="X18" s="724" t="s">
        <v>25</v>
      </c>
      <c r="Y18" s="730" t="s">
        <v>24</v>
      </c>
      <c r="Z18" s="724" t="s">
        <v>25</v>
      </c>
      <c r="AA18" s="730" t="s">
        <v>24</v>
      </c>
      <c r="AB18" s="724" t="s">
        <v>25</v>
      </c>
      <c r="AC18" s="730" t="s">
        <v>24</v>
      </c>
      <c r="AD18" s="577" t="s">
        <v>25</v>
      </c>
      <c r="AE18" s="1064"/>
      <c r="AF18" s="1060"/>
      <c r="AG18" s="1060"/>
      <c r="AH18" s="1060"/>
      <c r="AI18" s="1092"/>
      <c r="AJ18" s="1062"/>
      <c r="AK18" s="1062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4"/>
      <c r="BU18" s="4"/>
      <c r="BV18" s="4"/>
      <c r="BW18" s="4"/>
      <c r="CG18" s="13"/>
      <c r="CH18" s="13"/>
      <c r="CI18" s="13"/>
      <c r="CJ18" s="13"/>
      <c r="CK18" s="13"/>
      <c r="CZ18" s="4"/>
      <c r="DA18" s="4"/>
      <c r="DN18" s="2"/>
    </row>
    <row r="19" spans="1:118" ht="16.149999999999999" customHeight="1" x14ac:dyDescent="0.2">
      <c r="A19" s="948" t="s">
        <v>35</v>
      </c>
      <c r="B19" s="949"/>
      <c r="C19" s="1063"/>
      <c r="D19" s="59">
        <f t="shared" ref="D19:D29" si="12">SUM(E19+F19)</f>
        <v>1</v>
      </c>
      <c r="E19" s="60">
        <f>SUM(G19+I19+K19+M19+O19+Q19+S19+U19+W19+Y19+AA19+AC19)</f>
        <v>1</v>
      </c>
      <c r="F19" s="61">
        <f>SUM(H19+J19+L19+N19+P19+R19+T19+V19+X19+Z19+AB19+AD19)</f>
        <v>0</v>
      </c>
      <c r="G19" s="24">
        <v>0</v>
      </c>
      <c r="H19" s="62">
        <v>0</v>
      </c>
      <c r="I19" s="24">
        <v>0</v>
      </c>
      <c r="J19" s="63">
        <v>0</v>
      </c>
      <c r="K19" s="24">
        <v>0</v>
      </c>
      <c r="L19" s="62">
        <v>0</v>
      </c>
      <c r="M19" s="24">
        <v>0</v>
      </c>
      <c r="N19" s="62">
        <v>0</v>
      </c>
      <c r="O19" s="24">
        <v>0</v>
      </c>
      <c r="P19" s="63">
        <v>0</v>
      </c>
      <c r="Q19" s="24">
        <v>0</v>
      </c>
      <c r="R19" s="62">
        <v>0</v>
      </c>
      <c r="S19" s="24">
        <v>0</v>
      </c>
      <c r="T19" s="63">
        <v>0</v>
      </c>
      <c r="U19" s="24">
        <v>0</v>
      </c>
      <c r="V19" s="62">
        <v>0</v>
      </c>
      <c r="W19" s="24">
        <v>1</v>
      </c>
      <c r="X19" s="62">
        <v>0</v>
      </c>
      <c r="Y19" s="24">
        <v>0</v>
      </c>
      <c r="Z19" s="62">
        <v>0</v>
      </c>
      <c r="AA19" s="24">
        <v>0</v>
      </c>
      <c r="AB19" s="62">
        <v>0</v>
      </c>
      <c r="AC19" s="24">
        <v>0</v>
      </c>
      <c r="AD19" s="64">
        <v>0</v>
      </c>
      <c r="AE19" s="62">
        <v>0</v>
      </c>
      <c r="AF19" s="65">
        <v>1</v>
      </c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6" t="str">
        <f>CA19&amp;CB19&amp;CC19&amp;CD19&amp;CE19&amp;CF19</f>
        <v/>
      </c>
      <c r="AM19" s="30"/>
      <c r="AN19" s="30"/>
      <c r="AO19" s="30"/>
      <c r="AP19" s="30"/>
      <c r="AQ19" s="30"/>
      <c r="AR19" s="30"/>
      <c r="AS19" s="30"/>
      <c r="AT19" s="30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4"/>
      <c r="BU19" s="4"/>
      <c r="BV19" s="4"/>
      <c r="BW19" s="4"/>
      <c r="CA19" s="31" t="str">
        <f t="shared" ref="CA19:CA37" si="13">IF(CG19=1,"* Las consultas de 60 años NO DEBEN ser mayor que el total de Consultas entre 20-64 Años. ","")</f>
        <v/>
      </c>
      <c r="CB19" s="31" t="str">
        <f>IF(CH19=1,"* Las actividades de usuarios en situación de discapacidad NO DEBEN superar el total. ","")</f>
        <v/>
      </c>
      <c r="CC19" s="31" t="str">
        <f>IF(AND(AE19="",D19&lt;&gt;0),"* Recuerde que las Embarazadas deben ser incluídas en el ingreso por rango Etario (Digite CEROS si no tiene). ",IF(F19&lt;AE19,"* Las Embarazadas NO DEBEN ser mayor al total de mujeres. ",""))</f>
        <v/>
      </c>
      <c r="CD19" s="31" t="str">
        <f>IF(AND(AF19="",D19&lt;&gt;0),"* No olvide digitar la columna Beneficiarios (Digite CEROS si no tiene). ",IF(D19&lt;AF19,"* El número de Beneficiarios NO DEBE ser mayor que el Total. ",""))</f>
        <v/>
      </c>
      <c r="CE19" s="31" t="str">
        <f>IF(AND(AJ19="",D19&lt;&gt;0),"* No olvide digitar la Población SENAME (Digite CEROS si no tiene). ",IF(D19&lt;AJ19,"* La Población SENAME NO DEBE ser mayor al Total. ",""))</f>
        <v/>
      </c>
      <c r="CF19" s="31" t="str">
        <f>IF(AND(AK19="",D19&lt;&gt;0),"* No olvide digitar la Población Migrante (Digite CEROS si no tiene). ",IF(D19&lt;AK19,"* La Población Migrante NO DEBE superar el Total. ",""))</f>
        <v/>
      </c>
      <c r="CG19" s="32">
        <f>IF(AG19&gt;(AA19+AB19),1,0)</f>
        <v>0</v>
      </c>
      <c r="CH19" s="32">
        <f>IF(D19&lt;AI19,1,0)</f>
        <v>0</v>
      </c>
      <c r="CI19" s="32">
        <f>IF(AND(AE19="",D19&lt;&gt;0),1,IF(F19&lt;AE19,1,0))</f>
        <v>0</v>
      </c>
      <c r="CJ19" s="32">
        <f>IF(AND(AF19="",D19&lt;&gt;0),1,IF(D19&lt;AF19,1,0))</f>
        <v>0</v>
      </c>
      <c r="CK19" s="32">
        <f>IF(AND(AJ19="",D19&lt;&gt;0),1,IF(D19&lt;AJ19,1,0))</f>
        <v>0</v>
      </c>
      <c r="CL19" s="32">
        <f>IF(AND(AK19="",D19&lt;&gt;0),1,IF(D19&lt;AK19,1,0))</f>
        <v>0</v>
      </c>
      <c r="CZ19" s="4"/>
      <c r="DA19" s="4"/>
      <c r="DN19" s="2"/>
    </row>
    <row r="20" spans="1:118" ht="16.149999999999999" customHeight="1" x14ac:dyDescent="0.2">
      <c r="A20" s="948" t="s">
        <v>36</v>
      </c>
      <c r="B20" s="949"/>
      <c r="C20" s="1063"/>
      <c r="D20" s="67">
        <f t="shared" si="12"/>
        <v>0</v>
      </c>
      <c r="E20" s="68">
        <f>SUM(U20+W20+Y20+AA20+AC20)</f>
        <v>0</v>
      </c>
      <c r="F20" s="69">
        <f>SUM(V20+X20+Z20+AB20+AD20)</f>
        <v>0</v>
      </c>
      <c r="G20" s="70"/>
      <c r="H20" s="71"/>
      <c r="I20" s="70"/>
      <c r="J20" s="72"/>
      <c r="K20" s="70"/>
      <c r="L20" s="72"/>
      <c r="M20" s="70"/>
      <c r="N20" s="72"/>
      <c r="O20" s="70"/>
      <c r="P20" s="72"/>
      <c r="Q20" s="70"/>
      <c r="R20" s="72"/>
      <c r="S20" s="70"/>
      <c r="T20" s="72"/>
      <c r="U20" s="22"/>
      <c r="V20" s="23"/>
      <c r="W20" s="22"/>
      <c r="X20" s="23"/>
      <c r="Y20" s="22"/>
      <c r="Z20" s="23"/>
      <c r="AA20" s="22"/>
      <c r="AB20" s="23"/>
      <c r="AC20" s="22"/>
      <c r="AD20" s="73"/>
      <c r="AE20" s="23"/>
      <c r="AF20" s="74"/>
      <c r="AG20" s="74"/>
      <c r="AH20" s="74"/>
      <c r="AI20" s="74"/>
      <c r="AJ20" s="74"/>
      <c r="AK20" s="74"/>
      <c r="AL20" s="66" t="str">
        <f t="shared" ref="AL20:AL37" si="14">CA20&amp;CB20&amp;CC20&amp;CD20&amp;CE20&amp;CF20</f>
        <v/>
      </c>
      <c r="AM20" s="30"/>
      <c r="AN20" s="30"/>
      <c r="AO20" s="30"/>
      <c r="AP20" s="30"/>
      <c r="AQ20" s="30"/>
      <c r="AR20" s="30"/>
      <c r="AS20" s="30"/>
      <c r="AT20" s="30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4"/>
      <c r="BU20" s="4"/>
      <c r="BV20" s="4"/>
      <c r="BW20" s="4"/>
      <c r="CA20" s="31" t="str">
        <f t="shared" si="13"/>
        <v/>
      </c>
      <c r="CB20" s="31" t="str">
        <f t="shared" ref="CB20:CB37" si="15">IF(CH20=1,"* Las actividades de usuarios en situación de discapacidad NO DEBEN superar el total. ","")</f>
        <v/>
      </c>
      <c r="CC20" s="31" t="str">
        <f t="shared" ref="CC20:CC37" si="16">IF(AND(AE20="",D20&lt;&gt;0),"* Recuerde que las Embarazadas deben ser incluídas en el ingreso por rango Etario (Digite CEROS si no tiene). ",IF(F20&lt;AE20,"* Las Embarazadas NO DEBEN ser mayor al total de mujeres. ",""))</f>
        <v/>
      </c>
      <c r="CD20" s="31" t="str">
        <f t="shared" ref="CD20:CD37" si="17">IF(AND(AF20="",D20&lt;&gt;0),"* No olvide digitar la columna Beneficiarios (Digite CEROS si no tiene). ",IF(D20&lt;AF20,"* El número de Beneficiarios NO DEBE ser mayor que el Total. ",""))</f>
        <v/>
      </c>
      <c r="CE20" s="31" t="str">
        <f t="shared" ref="CE20:CE37" si="18">IF(AND(AJ20="",D20&lt;&gt;0),"* No olvide digitar la Población SENAME (Digite CEROS si no tiene). ",IF(D20&lt;AJ20,"* La Población SENAME NO DEBE ser mayor al Total. ",""))</f>
        <v/>
      </c>
      <c r="CF20" s="31" t="str">
        <f t="shared" ref="CF20:CF37" si="19">IF(AND(AK20="",D20&lt;&gt;0),"* No olvide digitar la Población Migrante (Digite CEROS si no tiene). ",IF(D20&lt;AK20,"* La Población Migrante NO DEBE superar el Total. ",""))</f>
        <v/>
      </c>
      <c r="CG20" s="32">
        <f t="shared" ref="CG20:CG37" si="20">IF(AG20&gt;(AA20+AB20),1,0)</f>
        <v>0</v>
      </c>
      <c r="CH20" s="32">
        <f t="shared" ref="CH20:CH37" si="21">IF(D20&lt;AI20,1,0)</f>
        <v>0</v>
      </c>
      <c r="CI20" s="32">
        <f t="shared" ref="CI20:CI37" si="22">IF(AND(AE20="",D20&lt;&gt;0),1,IF(F20&lt;AE20,1,0))</f>
        <v>0</v>
      </c>
      <c r="CJ20" s="32">
        <f t="shared" ref="CJ20:CJ37" si="23">IF(AND(AF20="",D20&lt;&gt;0),1,IF(D20&lt;AF20,1,0))</f>
        <v>0</v>
      </c>
      <c r="CK20" s="32">
        <f t="shared" ref="CK20:CK37" si="24">IF(AND(AJ20="",D20&lt;&gt;0),1,IF(D20&lt;AJ20,1,0))</f>
        <v>0</v>
      </c>
      <c r="CL20" s="32">
        <f t="shared" ref="CL20:CL37" si="25">IF(AND(AK20="",D20&lt;&gt;0),1,IF(D20&lt;AK20,1,0))</f>
        <v>0</v>
      </c>
      <c r="CZ20" s="4"/>
      <c r="DA20" s="4"/>
      <c r="DN20" s="2"/>
    </row>
    <row r="21" spans="1:118" ht="16.149999999999999" customHeight="1" x14ac:dyDescent="0.2">
      <c r="A21" s="1056"/>
      <c r="B21" s="1057"/>
      <c r="C21" s="1058"/>
      <c r="D21" s="75"/>
      <c r="E21" s="76"/>
      <c r="F21" s="77"/>
      <c r="G21" s="75"/>
      <c r="H21" s="78"/>
      <c r="I21" s="75"/>
      <c r="J21" s="79"/>
      <c r="K21" s="75"/>
      <c r="L21" s="79"/>
      <c r="M21" s="75"/>
      <c r="N21" s="79"/>
      <c r="O21" s="75"/>
      <c r="P21" s="79"/>
      <c r="Q21" s="75"/>
      <c r="R21" s="79"/>
      <c r="S21" s="75"/>
      <c r="T21" s="79"/>
      <c r="U21" s="75"/>
      <c r="V21" s="79"/>
      <c r="W21" s="75"/>
      <c r="X21" s="79"/>
      <c r="Y21" s="75"/>
      <c r="Z21" s="79"/>
      <c r="AA21" s="75"/>
      <c r="AB21" s="79"/>
      <c r="AC21" s="75"/>
      <c r="AD21" s="79"/>
      <c r="AE21" s="75"/>
      <c r="AF21" s="79"/>
      <c r="AG21" s="75"/>
      <c r="AH21" s="79"/>
      <c r="AI21" s="75"/>
      <c r="AJ21" s="75"/>
      <c r="AK21" s="75"/>
      <c r="AL21" s="66" t="str">
        <f t="shared" si="14"/>
        <v/>
      </c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4"/>
      <c r="BU21" s="4"/>
      <c r="BV21" s="4"/>
      <c r="BW21" s="81"/>
      <c r="BX21" s="81"/>
      <c r="BY21" s="81"/>
      <c r="CA21" s="31" t="str">
        <f t="shared" si="13"/>
        <v/>
      </c>
      <c r="CB21" s="31" t="str">
        <f t="shared" si="15"/>
        <v/>
      </c>
      <c r="CC21" s="31" t="str">
        <f t="shared" si="16"/>
        <v/>
      </c>
      <c r="CD21" s="31" t="str">
        <f t="shared" si="17"/>
        <v/>
      </c>
      <c r="CE21" s="31" t="str">
        <f t="shared" si="18"/>
        <v/>
      </c>
      <c r="CF21" s="31" t="str">
        <f t="shared" si="19"/>
        <v/>
      </c>
      <c r="CG21" s="32">
        <f t="shared" si="20"/>
        <v>0</v>
      </c>
      <c r="CH21" s="32">
        <f t="shared" si="21"/>
        <v>0</v>
      </c>
      <c r="CI21" s="32">
        <f t="shared" si="22"/>
        <v>0</v>
      </c>
      <c r="CJ21" s="32">
        <f t="shared" si="23"/>
        <v>0</v>
      </c>
      <c r="CK21" s="32">
        <f t="shared" si="24"/>
        <v>0</v>
      </c>
      <c r="CL21" s="32">
        <f t="shared" si="25"/>
        <v>0</v>
      </c>
      <c r="CM21" s="82"/>
      <c r="CN21" s="82"/>
      <c r="CO21" s="82"/>
      <c r="CZ21" s="4"/>
      <c r="DA21" s="4"/>
      <c r="DN21" s="2"/>
    </row>
    <row r="22" spans="1:118" ht="16.149999999999999" customHeight="1" x14ac:dyDescent="0.2">
      <c r="A22" s="879" t="s">
        <v>37</v>
      </c>
      <c r="B22" s="880"/>
      <c r="C22" s="881"/>
      <c r="D22" s="59">
        <f t="shared" si="12"/>
        <v>0</v>
      </c>
      <c r="E22" s="60">
        <f t="shared" ref="E22:E29" si="26">SUM(G22+I22+K22+M22+O22+Q22+S22+U22+W22+Y22+AA22+AC22)</f>
        <v>0</v>
      </c>
      <c r="F22" s="61">
        <f t="shared" ref="F22:F29" si="27">SUM(H22+J22+L22+N22+P22+R22+T22+V22+X22+Z22+AB22+AD22)</f>
        <v>0</v>
      </c>
      <c r="G22" s="24"/>
      <c r="H22" s="62"/>
      <c r="I22" s="24"/>
      <c r="J22" s="63"/>
      <c r="K22" s="24"/>
      <c r="L22" s="62"/>
      <c r="M22" s="24"/>
      <c r="N22" s="62"/>
      <c r="O22" s="24"/>
      <c r="P22" s="63"/>
      <c r="Q22" s="24"/>
      <c r="R22" s="62"/>
      <c r="S22" s="24"/>
      <c r="T22" s="63"/>
      <c r="U22" s="24"/>
      <c r="V22" s="62"/>
      <c r="W22" s="24"/>
      <c r="X22" s="62"/>
      <c r="Y22" s="24"/>
      <c r="Z22" s="62"/>
      <c r="AA22" s="24"/>
      <c r="AB22" s="62"/>
      <c r="AC22" s="24"/>
      <c r="AD22" s="64"/>
      <c r="AE22" s="62"/>
      <c r="AF22" s="65"/>
      <c r="AG22" s="65"/>
      <c r="AH22" s="65"/>
      <c r="AI22" s="65"/>
      <c r="AJ22" s="65"/>
      <c r="AK22" s="65"/>
      <c r="AL22" s="66" t="str">
        <f t="shared" si="14"/>
        <v/>
      </c>
      <c r="AM22" s="30"/>
      <c r="AN22" s="30"/>
      <c r="AO22" s="30"/>
      <c r="AP22" s="30"/>
      <c r="AQ22" s="30"/>
      <c r="AR22" s="30"/>
      <c r="AS22" s="30"/>
      <c r="AT22" s="30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4"/>
      <c r="BU22" s="4"/>
      <c r="BV22" s="4"/>
      <c r="BW22" s="4"/>
      <c r="CA22" s="31" t="str">
        <f t="shared" si="13"/>
        <v/>
      </c>
      <c r="CB22" s="31" t="str">
        <f t="shared" si="15"/>
        <v/>
      </c>
      <c r="CC22" s="31" t="str">
        <f t="shared" si="16"/>
        <v/>
      </c>
      <c r="CD22" s="31" t="str">
        <f t="shared" si="17"/>
        <v/>
      </c>
      <c r="CE22" s="31" t="str">
        <f t="shared" si="18"/>
        <v/>
      </c>
      <c r="CF22" s="31" t="str">
        <f t="shared" si="19"/>
        <v/>
      </c>
      <c r="CG22" s="32">
        <f t="shared" si="20"/>
        <v>0</v>
      </c>
      <c r="CH22" s="32">
        <f t="shared" si="21"/>
        <v>0</v>
      </c>
      <c r="CI22" s="32">
        <f t="shared" si="22"/>
        <v>0</v>
      </c>
      <c r="CJ22" s="32">
        <f t="shared" si="23"/>
        <v>0</v>
      </c>
      <c r="CK22" s="32">
        <f t="shared" si="24"/>
        <v>0</v>
      </c>
      <c r="CL22" s="32">
        <f t="shared" si="25"/>
        <v>0</v>
      </c>
      <c r="CZ22" s="4"/>
      <c r="DA22" s="4"/>
      <c r="DN22" s="2"/>
    </row>
    <row r="23" spans="1:118" ht="16.149999999999999" customHeight="1" x14ac:dyDescent="0.2">
      <c r="A23" s="882" t="s">
        <v>38</v>
      </c>
      <c r="B23" s="883"/>
      <c r="C23" s="884"/>
      <c r="D23" s="83">
        <f t="shared" si="12"/>
        <v>3</v>
      </c>
      <c r="E23" s="84">
        <f>SUM(G23+I23+K23+M23+O23+Q23+S23+U23+W23+Y23+AA23+AC23)</f>
        <v>0</v>
      </c>
      <c r="F23" s="85">
        <f t="shared" si="27"/>
        <v>3</v>
      </c>
      <c r="G23" s="33">
        <v>0</v>
      </c>
      <c r="H23" s="34">
        <v>0</v>
      </c>
      <c r="I23" s="33">
        <v>0</v>
      </c>
      <c r="J23" s="86">
        <v>0</v>
      </c>
      <c r="K23" s="33">
        <v>0</v>
      </c>
      <c r="L23" s="34">
        <v>0</v>
      </c>
      <c r="M23" s="33">
        <v>0</v>
      </c>
      <c r="N23" s="34">
        <v>0</v>
      </c>
      <c r="O23" s="33">
        <v>0</v>
      </c>
      <c r="P23" s="86">
        <v>0</v>
      </c>
      <c r="Q23" s="33">
        <v>0</v>
      </c>
      <c r="R23" s="34">
        <v>0</v>
      </c>
      <c r="S23" s="33">
        <v>0</v>
      </c>
      <c r="T23" s="86">
        <v>1</v>
      </c>
      <c r="U23" s="33">
        <v>0</v>
      </c>
      <c r="V23" s="34">
        <v>2</v>
      </c>
      <c r="W23" s="33">
        <v>0</v>
      </c>
      <c r="X23" s="34">
        <v>0</v>
      </c>
      <c r="Y23" s="33">
        <v>0</v>
      </c>
      <c r="Z23" s="34">
        <v>0</v>
      </c>
      <c r="AA23" s="33">
        <v>0</v>
      </c>
      <c r="AB23" s="34">
        <v>0</v>
      </c>
      <c r="AC23" s="33">
        <v>0</v>
      </c>
      <c r="AD23" s="87">
        <v>0</v>
      </c>
      <c r="AE23" s="34">
        <v>0</v>
      </c>
      <c r="AF23" s="88">
        <v>3</v>
      </c>
      <c r="AG23" s="88">
        <v>0</v>
      </c>
      <c r="AH23" s="88">
        <v>0</v>
      </c>
      <c r="AI23" s="88">
        <v>0</v>
      </c>
      <c r="AJ23" s="88">
        <v>0</v>
      </c>
      <c r="AK23" s="88">
        <v>0</v>
      </c>
      <c r="AL23" s="66" t="str">
        <f t="shared" si="14"/>
        <v/>
      </c>
      <c r="AM23" s="30"/>
      <c r="AN23" s="30"/>
      <c r="AO23" s="30"/>
      <c r="AP23" s="30"/>
      <c r="AQ23" s="30"/>
      <c r="AR23" s="30"/>
      <c r="AS23" s="30"/>
      <c r="AT23" s="30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4"/>
      <c r="BU23" s="4"/>
      <c r="BV23" s="4"/>
      <c r="BW23" s="4"/>
      <c r="CA23" s="31" t="str">
        <f t="shared" si="13"/>
        <v/>
      </c>
      <c r="CB23" s="31" t="str">
        <f t="shared" si="15"/>
        <v/>
      </c>
      <c r="CC23" s="31" t="str">
        <f t="shared" si="16"/>
        <v/>
      </c>
      <c r="CD23" s="31" t="str">
        <f t="shared" si="17"/>
        <v/>
      </c>
      <c r="CE23" s="31" t="str">
        <f t="shared" si="18"/>
        <v/>
      </c>
      <c r="CF23" s="31" t="str">
        <f t="shared" si="19"/>
        <v/>
      </c>
      <c r="CG23" s="32">
        <f t="shared" si="20"/>
        <v>0</v>
      </c>
      <c r="CH23" s="32">
        <f t="shared" si="21"/>
        <v>0</v>
      </c>
      <c r="CI23" s="32">
        <f t="shared" si="22"/>
        <v>0</v>
      </c>
      <c r="CJ23" s="32">
        <f t="shared" si="23"/>
        <v>0</v>
      </c>
      <c r="CK23" s="32">
        <f t="shared" si="24"/>
        <v>0</v>
      </c>
      <c r="CL23" s="32">
        <f t="shared" si="25"/>
        <v>0</v>
      </c>
      <c r="CZ23" s="4"/>
      <c r="DA23" s="4"/>
      <c r="DN23" s="2"/>
    </row>
    <row r="24" spans="1:118" ht="16.149999999999999" customHeight="1" x14ac:dyDescent="0.2">
      <c r="A24" s="882" t="s">
        <v>39</v>
      </c>
      <c r="B24" s="883"/>
      <c r="C24" s="884"/>
      <c r="D24" s="83">
        <f t="shared" si="12"/>
        <v>0</v>
      </c>
      <c r="E24" s="84">
        <f t="shared" si="26"/>
        <v>0</v>
      </c>
      <c r="F24" s="85">
        <f t="shared" si="27"/>
        <v>0</v>
      </c>
      <c r="G24" s="33"/>
      <c r="H24" s="34"/>
      <c r="I24" s="33"/>
      <c r="J24" s="86"/>
      <c r="K24" s="33"/>
      <c r="L24" s="34"/>
      <c r="M24" s="33"/>
      <c r="N24" s="34"/>
      <c r="O24" s="33"/>
      <c r="P24" s="86"/>
      <c r="Q24" s="33"/>
      <c r="R24" s="34"/>
      <c r="S24" s="33"/>
      <c r="T24" s="86"/>
      <c r="U24" s="33"/>
      <c r="V24" s="34"/>
      <c r="W24" s="33"/>
      <c r="X24" s="34"/>
      <c r="Y24" s="33"/>
      <c r="Z24" s="34"/>
      <c r="AA24" s="33"/>
      <c r="AB24" s="34"/>
      <c r="AC24" s="33"/>
      <c r="AD24" s="87"/>
      <c r="AE24" s="34"/>
      <c r="AF24" s="88"/>
      <c r="AG24" s="88"/>
      <c r="AH24" s="88"/>
      <c r="AI24" s="88"/>
      <c r="AJ24" s="88"/>
      <c r="AK24" s="88"/>
      <c r="AL24" s="66" t="str">
        <f t="shared" si="14"/>
        <v/>
      </c>
      <c r="AM24" s="30"/>
      <c r="AN24" s="30"/>
      <c r="AO24" s="30"/>
      <c r="AP24" s="30"/>
      <c r="AQ24" s="30"/>
      <c r="AR24" s="30"/>
      <c r="AS24" s="30"/>
      <c r="AT24" s="30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4"/>
      <c r="BU24" s="4"/>
      <c r="BV24" s="4"/>
      <c r="BW24" s="4"/>
      <c r="CA24" s="31" t="str">
        <f t="shared" si="13"/>
        <v/>
      </c>
      <c r="CB24" s="31" t="str">
        <f t="shared" si="15"/>
        <v/>
      </c>
      <c r="CC24" s="31" t="str">
        <f t="shared" si="16"/>
        <v/>
      </c>
      <c r="CD24" s="31" t="str">
        <f t="shared" si="17"/>
        <v/>
      </c>
      <c r="CE24" s="31" t="str">
        <f t="shared" si="18"/>
        <v/>
      </c>
      <c r="CF24" s="31" t="str">
        <f t="shared" si="19"/>
        <v/>
      </c>
      <c r="CG24" s="32">
        <f t="shared" si="20"/>
        <v>0</v>
      </c>
      <c r="CH24" s="32">
        <f t="shared" si="21"/>
        <v>0</v>
      </c>
      <c r="CI24" s="32">
        <f t="shared" si="22"/>
        <v>0</v>
      </c>
      <c r="CJ24" s="32">
        <f t="shared" si="23"/>
        <v>0</v>
      </c>
      <c r="CK24" s="32">
        <f t="shared" si="24"/>
        <v>0</v>
      </c>
      <c r="CL24" s="32">
        <f t="shared" si="25"/>
        <v>0</v>
      </c>
      <c r="CZ24" s="4"/>
      <c r="DA24" s="4"/>
      <c r="DN24" s="2"/>
    </row>
    <row r="25" spans="1:118" ht="16.149999999999999" customHeight="1" x14ac:dyDescent="0.2">
      <c r="A25" s="882" t="s">
        <v>40</v>
      </c>
      <c r="B25" s="883"/>
      <c r="C25" s="884"/>
      <c r="D25" s="83">
        <f t="shared" si="12"/>
        <v>13</v>
      </c>
      <c r="E25" s="84">
        <f t="shared" si="26"/>
        <v>1</v>
      </c>
      <c r="F25" s="85">
        <f t="shared" si="27"/>
        <v>12</v>
      </c>
      <c r="G25" s="33">
        <v>0</v>
      </c>
      <c r="H25" s="34">
        <v>0</v>
      </c>
      <c r="I25" s="33">
        <v>0</v>
      </c>
      <c r="J25" s="86">
        <v>0</v>
      </c>
      <c r="K25" s="33">
        <v>0</v>
      </c>
      <c r="L25" s="34">
        <v>0</v>
      </c>
      <c r="M25" s="33">
        <v>0</v>
      </c>
      <c r="N25" s="34">
        <v>0</v>
      </c>
      <c r="O25" s="33">
        <v>0</v>
      </c>
      <c r="P25" s="86">
        <v>0</v>
      </c>
      <c r="Q25" s="33">
        <v>0</v>
      </c>
      <c r="R25" s="34">
        <v>0</v>
      </c>
      <c r="S25" s="33">
        <v>0</v>
      </c>
      <c r="T25" s="86">
        <v>0</v>
      </c>
      <c r="U25" s="33">
        <v>0</v>
      </c>
      <c r="V25" s="34">
        <v>0</v>
      </c>
      <c r="W25" s="33">
        <v>0</v>
      </c>
      <c r="X25" s="34">
        <v>0</v>
      </c>
      <c r="Y25" s="33">
        <v>0</v>
      </c>
      <c r="Z25" s="34">
        <v>1</v>
      </c>
      <c r="AA25" s="33">
        <v>1</v>
      </c>
      <c r="AB25" s="34">
        <v>11</v>
      </c>
      <c r="AC25" s="33">
        <v>0</v>
      </c>
      <c r="AD25" s="87">
        <v>0</v>
      </c>
      <c r="AE25" s="34">
        <v>0</v>
      </c>
      <c r="AF25" s="88">
        <v>13</v>
      </c>
      <c r="AG25" s="88">
        <v>0</v>
      </c>
      <c r="AH25" s="88">
        <v>0</v>
      </c>
      <c r="AI25" s="88">
        <v>0</v>
      </c>
      <c r="AJ25" s="88">
        <v>0</v>
      </c>
      <c r="AK25" s="88">
        <v>0</v>
      </c>
      <c r="AL25" s="66" t="str">
        <f t="shared" si="14"/>
        <v/>
      </c>
      <c r="AM25" s="30"/>
      <c r="AN25" s="30"/>
      <c r="AO25" s="30"/>
      <c r="AP25" s="30"/>
      <c r="AQ25" s="30"/>
      <c r="AR25" s="30"/>
      <c r="AS25" s="30"/>
      <c r="AT25" s="30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4"/>
      <c r="BU25" s="4"/>
      <c r="BV25" s="4"/>
      <c r="BW25" s="4"/>
      <c r="CA25" s="31" t="str">
        <f t="shared" si="13"/>
        <v/>
      </c>
      <c r="CB25" s="31" t="str">
        <f t="shared" si="15"/>
        <v/>
      </c>
      <c r="CC25" s="31" t="str">
        <f t="shared" si="16"/>
        <v/>
      </c>
      <c r="CD25" s="31" t="str">
        <f t="shared" si="17"/>
        <v/>
      </c>
      <c r="CE25" s="31" t="str">
        <f t="shared" si="18"/>
        <v/>
      </c>
      <c r="CF25" s="31" t="str">
        <f t="shared" si="19"/>
        <v/>
      </c>
      <c r="CG25" s="32">
        <f t="shared" si="20"/>
        <v>0</v>
      </c>
      <c r="CH25" s="32">
        <f t="shared" si="21"/>
        <v>0</v>
      </c>
      <c r="CI25" s="32">
        <f t="shared" si="22"/>
        <v>0</v>
      </c>
      <c r="CJ25" s="32">
        <f t="shared" si="23"/>
        <v>0</v>
      </c>
      <c r="CK25" s="32">
        <f t="shared" si="24"/>
        <v>0</v>
      </c>
      <c r="CL25" s="32">
        <f t="shared" si="25"/>
        <v>0</v>
      </c>
      <c r="CZ25" s="4"/>
      <c r="DA25" s="4"/>
      <c r="DN25" s="2"/>
    </row>
    <row r="26" spans="1:118" ht="16.149999999999999" customHeight="1" x14ac:dyDescent="0.2">
      <c r="A26" s="882" t="s">
        <v>41</v>
      </c>
      <c r="B26" s="883"/>
      <c r="C26" s="884"/>
      <c r="D26" s="83">
        <f t="shared" si="12"/>
        <v>0</v>
      </c>
      <c r="E26" s="84">
        <f t="shared" si="26"/>
        <v>0</v>
      </c>
      <c r="F26" s="85">
        <f t="shared" si="27"/>
        <v>0</v>
      </c>
      <c r="G26" s="33"/>
      <c r="H26" s="34"/>
      <c r="I26" s="33"/>
      <c r="J26" s="86"/>
      <c r="K26" s="33"/>
      <c r="L26" s="34"/>
      <c r="M26" s="33"/>
      <c r="N26" s="34"/>
      <c r="O26" s="33"/>
      <c r="P26" s="86"/>
      <c r="Q26" s="33"/>
      <c r="R26" s="34"/>
      <c r="S26" s="33"/>
      <c r="T26" s="86"/>
      <c r="U26" s="33"/>
      <c r="V26" s="34"/>
      <c r="W26" s="33"/>
      <c r="X26" s="34"/>
      <c r="Y26" s="33"/>
      <c r="Z26" s="34"/>
      <c r="AA26" s="33"/>
      <c r="AB26" s="34"/>
      <c r="AC26" s="33"/>
      <c r="AD26" s="87"/>
      <c r="AE26" s="34"/>
      <c r="AF26" s="88"/>
      <c r="AG26" s="88"/>
      <c r="AH26" s="88"/>
      <c r="AI26" s="88"/>
      <c r="AJ26" s="88"/>
      <c r="AK26" s="88"/>
      <c r="AL26" s="66" t="str">
        <f t="shared" si="14"/>
        <v/>
      </c>
      <c r="AM26" s="30"/>
      <c r="AN26" s="30"/>
      <c r="AO26" s="30"/>
      <c r="AP26" s="30"/>
      <c r="AQ26" s="30"/>
      <c r="AR26" s="30"/>
      <c r="AS26" s="30"/>
      <c r="AT26" s="30"/>
      <c r="AU26" s="8"/>
      <c r="AV26" s="8"/>
      <c r="AW26" s="8"/>
      <c r="AX26" s="8"/>
      <c r="BT26" s="3"/>
      <c r="BU26" s="3"/>
      <c r="BV26" s="3"/>
      <c r="BW26" s="4"/>
      <c r="CA26" s="31" t="str">
        <f t="shared" si="13"/>
        <v/>
      </c>
      <c r="CB26" s="31" t="str">
        <f t="shared" si="15"/>
        <v/>
      </c>
      <c r="CC26" s="31" t="str">
        <f t="shared" si="16"/>
        <v/>
      </c>
      <c r="CD26" s="31" t="str">
        <f t="shared" si="17"/>
        <v/>
      </c>
      <c r="CE26" s="31" t="str">
        <f t="shared" si="18"/>
        <v/>
      </c>
      <c r="CF26" s="31" t="str">
        <f t="shared" si="19"/>
        <v/>
      </c>
      <c r="CG26" s="32">
        <f t="shared" si="20"/>
        <v>0</v>
      </c>
      <c r="CH26" s="32">
        <f t="shared" si="21"/>
        <v>0</v>
      </c>
      <c r="CI26" s="32">
        <f t="shared" si="22"/>
        <v>0</v>
      </c>
      <c r="CJ26" s="32">
        <f t="shared" si="23"/>
        <v>0</v>
      </c>
      <c r="CK26" s="32">
        <f t="shared" si="24"/>
        <v>0</v>
      </c>
      <c r="CL26" s="32">
        <f t="shared" si="25"/>
        <v>0</v>
      </c>
      <c r="CZ26" s="3"/>
      <c r="DN26" s="2"/>
    </row>
    <row r="27" spans="1:118" ht="16.149999999999999" customHeight="1" x14ac:dyDescent="0.2">
      <c r="A27" s="1007" t="s">
        <v>42</v>
      </c>
      <c r="B27" s="1008"/>
      <c r="C27" s="1009"/>
      <c r="D27" s="83">
        <f t="shared" si="12"/>
        <v>0</v>
      </c>
      <c r="E27" s="84">
        <f t="shared" si="26"/>
        <v>0</v>
      </c>
      <c r="F27" s="85">
        <f t="shared" si="27"/>
        <v>0</v>
      </c>
      <c r="G27" s="33"/>
      <c r="H27" s="34"/>
      <c r="I27" s="33"/>
      <c r="J27" s="86"/>
      <c r="K27" s="33"/>
      <c r="L27" s="34"/>
      <c r="M27" s="33"/>
      <c r="N27" s="34"/>
      <c r="O27" s="33"/>
      <c r="P27" s="86"/>
      <c r="Q27" s="33"/>
      <c r="R27" s="34"/>
      <c r="S27" s="33"/>
      <c r="T27" s="86"/>
      <c r="U27" s="33"/>
      <c r="V27" s="34"/>
      <c r="W27" s="33"/>
      <c r="X27" s="34"/>
      <c r="Y27" s="33"/>
      <c r="Z27" s="34"/>
      <c r="AA27" s="33"/>
      <c r="AB27" s="34"/>
      <c r="AC27" s="33"/>
      <c r="AD27" s="87"/>
      <c r="AE27" s="34"/>
      <c r="AF27" s="88"/>
      <c r="AG27" s="88"/>
      <c r="AH27" s="88"/>
      <c r="AI27" s="88"/>
      <c r="AJ27" s="88"/>
      <c r="AK27" s="88"/>
      <c r="AL27" s="66" t="str">
        <f t="shared" si="14"/>
        <v/>
      </c>
      <c r="AM27" s="30"/>
      <c r="AN27" s="30"/>
      <c r="AO27" s="30"/>
      <c r="AP27" s="30"/>
      <c r="AQ27" s="30"/>
      <c r="AR27" s="30"/>
      <c r="AS27" s="30"/>
      <c r="AT27" s="30"/>
      <c r="AU27" s="8"/>
      <c r="AV27" s="8"/>
      <c r="AW27" s="8"/>
      <c r="AX27" s="8"/>
      <c r="BT27" s="3"/>
      <c r="BU27" s="3"/>
      <c r="BV27" s="3"/>
      <c r="BW27" s="4"/>
      <c r="CA27" s="31" t="str">
        <f t="shared" si="13"/>
        <v/>
      </c>
      <c r="CB27" s="31" t="str">
        <f t="shared" si="15"/>
        <v/>
      </c>
      <c r="CC27" s="31" t="str">
        <f t="shared" si="16"/>
        <v/>
      </c>
      <c r="CD27" s="31" t="str">
        <f t="shared" si="17"/>
        <v/>
      </c>
      <c r="CE27" s="31" t="str">
        <f t="shared" si="18"/>
        <v/>
      </c>
      <c r="CF27" s="31" t="str">
        <f t="shared" si="19"/>
        <v/>
      </c>
      <c r="CG27" s="32">
        <f t="shared" si="20"/>
        <v>0</v>
      </c>
      <c r="CH27" s="32">
        <f t="shared" si="21"/>
        <v>0</v>
      </c>
      <c r="CI27" s="32">
        <f t="shared" si="22"/>
        <v>0</v>
      </c>
      <c r="CJ27" s="32">
        <f t="shared" si="23"/>
        <v>0</v>
      </c>
      <c r="CK27" s="32">
        <f t="shared" si="24"/>
        <v>0</v>
      </c>
      <c r="CL27" s="32">
        <f t="shared" si="25"/>
        <v>0</v>
      </c>
      <c r="CZ27" s="3"/>
      <c r="DN27" s="2"/>
    </row>
    <row r="28" spans="1:118" ht="16.149999999999999" customHeight="1" x14ac:dyDescent="0.2">
      <c r="A28" s="879" t="s">
        <v>43</v>
      </c>
      <c r="B28" s="880"/>
      <c r="C28" s="881"/>
      <c r="D28" s="89">
        <f t="shared" si="12"/>
        <v>11</v>
      </c>
      <c r="E28" s="90">
        <f t="shared" si="26"/>
        <v>3</v>
      </c>
      <c r="F28" s="91">
        <f t="shared" si="27"/>
        <v>8</v>
      </c>
      <c r="G28" s="24">
        <v>0</v>
      </c>
      <c r="H28" s="62">
        <v>0</v>
      </c>
      <c r="I28" s="24">
        <v>0</v>
      </c>
      <c r="J28" s="63">
        <v>0</v>
      </c>
      <c r="K28" s="24">
        <v>0</v>
      </c>
      <c r="L28" s="62">
        <v>0</v>
      </c>
      <c r="M28" s="24">
        <v>0</v>
      </c>
      <c r="N28" s="62">
        <v>0</v>
      </c>
      <c r="O28" s="24">
        <v>0</v>
      </c>
      <c r="P28" s="63">
        <v>0</v>
      </c>
      <c r="Q28" s="24">
        <v>0</v>
      </c>
      <c r="R28" s="62">
        <v>0</v>
      </c>
      <c r="S28" s="24">
        <v>0</v>
      </c>
      <c r="T28" s="63">
        <v>0</v>
      </c>
      <c r="U28" s="24">
        <v>0</v>
      </c>
      <c r="V28" s="62">
        <v>0</v>
      </c>
      <c r="W28" s="24">
        <v>0</v>
      </c>
      <c r="X28" s="62">
        <v>0</v>
      </c>
      <c r="Y28" s="24">
        <v>0</v>
      </c>
      <c r="Z28" s="62">
        <v>1</v>
      </c>
      <c r="AA28" s="24">
        <v>2</v>
      </c>
      <c r="AB28" s="62">
        <v>7</v>
      </c>
      <c r="AC28" s="24">
        <v>1</v>
      </c>
      <c r="AD28" s="64">
        <v>0</v>
      </c>
      <c r="AE28" s="62">
        <v>0</v>
      </c>
      <c r="AF28" s="65">
        <v>11</v>
      </c>
      <c r="AG28" s="92">
        <v>0</v>
      </c>
      <c r="AH28" s="92">
        <v>0</v>
      </c>
      <c r="AI28" s="92">
        <v>0</v>
      </c>
      <c r="AJ28" s="92">
        <v>0</v>
      </c>
      <c r="AK28" s="92">
        <v>0</v>
      </c>
      <c r="AL28" s="66" t="str">
        <f t="shared" si="14"/>
        <v/>
      </c>
      <c r="AM28" s="30"/>
      <c r="AN28" s="30"/>
      <c r="AO28" s="30"/>
      <c r="AP28" s="30"/>
      <c r="AQ28" s="30"/>
      <c r="AR28" s="30"/>
      <c r="AS28" s="30"/>
      <c r="AT28" s="30"/>
      <c r="AU28" s="8"/>
      <c r="AV28" s="8"/>
      <c r="AW28" s="8"/>
      <c r="AX28" s="8"/>
      <c r="BT28" s="3"/>
      <c r="BU28" s="3"/>
      <c r="BV28" s="3"/>
      <c r="BW28" s="4"/>
      <c r="CA28" s="31" t="str">
        <f t="shared" si="13"/>
        <v/>
      </c>
      <c r="CB28" s="31" t="str">
        <f t="shared" si="15"/>
        <v/>
      </c>
      <c r="CC28" s="31" t="str">
        <f t="shared" si="16"/>
        <v/>
      </c>
      <c r="CD28" s="31" t="str">
        <f t="shared" si="17"/>
        <v/>
      </c>
      <c r="CE28" s="31" t="str">
        <f t="shared" si="18"/>
        <v/>
      </c>
      <c r="CF28" s="31" t="str">
        <f t="shared" si="19"/>
        <v/>
      </c>
      <c r="CG28" s="32">
        <f t="shared" si="20"/>
        <v>0</v>
      </c>
      <c r="CH28" s="32">
        <f t="shared" si="21"/>
        <v>0</v>
      </c>
      <c r="CI28" s="32">
        <f t="shared" si="22"/>
        <v>0</v>
      </c>
      <c r="CJ28" s="32">
        <f t="shared" si="23"/>
        <v>0</v>
      </c>
      <c r="CK28" s="32">
        <f t="shared" si="24"/>
        <v>0</v>
      </c>
      <c r="CL28" s="32">
        <f t="shared" si="25"/>
        <v>0</v>
      </c>
      <c r="CZ28" s="3"/>
      <c r="DN28" s="2"/>
    </row>
    <row r="29" spans="1:118" ht="16.149999999999999" customHeight="1" x14ac:dyDescent="0.2">
      <c r="A29" s="882" t="s">
        <v>44</v>
      </c>
      <c r="B29" s="883"/>
      <c r="C29" s="884"/>
      <c r="D29" s="93">
        <f t="shared" si="12"/>
        <v>0</v>
      </c>
      <c r="E29" s="94">
        <f t="shared" si="26"/>
        <v>0</v>
      </c>
      <c r="F29" s="95">
        <f t="shared" si="27"/>
        <v>0</v>
      </c>
      <c r="G29" s="22"/>
      <c r="H29" s="23"/>
      <c r="I29" s="22"/>
      <c r="J29" s="96"/>
      <c r="K29" s="22"/>
      <c r="L29" s="23"/>
      <c r="M29" s="22"/>
      <c r="N29" s="23"/>
      <c r="O29" s="22"/>
      <c r="P29" s="96"/>
      <c r="Q29" s="22"/>
      <c r="R29" s="23"/>
      <c r="S29" s="22"/>
      <c r="T29" s="96"/>
      <c r="U29" s="22"/>
      <c r="V29" s="23"/>
      <c r="W29" s="22"/>
      <c r="X29" s="23"/>
      <c r="Y29" s="22"/>
      <c r="Z29" s="23"/>
      <c r="AA29" s="22"/>
      <c r="AB29" s="23"/>
      <c r="AC29" s="22"/>
      <c r="AD29" s="73"/>
      <c r="AE29" s="23"/>
      <c r="AF29" s="74"/>
      <c r="AG29" s="74"/>
      <c r="AH29" s="74"/>
      <c r="AI29" s="74"/>
      <c r="AJ29" s="74"/>
      <c r="AK29" s="74"/>
      <c r="AL29" s="66" t="str">
        <f t="shared" si="14"/>
        <v/>
      </c>
      <c r="AM29" s="30"/>
      <c r="AN29" s="30"/>
      <c r="AO29" s="30"/>
      <c r="AP29" s="30"/>
      <c r="AQ29" s="30"/>
      <c r="AR29" s="30"/>
      <c r="AS29" s="30"/>
      <c r="AT29" s="30"/>
      <c r="AU29" s="8"/>
      <c r="AV29" s="8"/>
      <c r="AW29" s="8"/>
      <c r="AX29" s="8"/>
      <c r="BT29" s="3"/>
      <c r="BU29" s="3"/>
      <c r="BV29" s="3"/>
      <c r="BW29" s="4"/>
      <c r="CA29" s="31" t="str">
        <f t="shared" si="13"/>
        <v/>
      </c>
      <c r="CB29" s="31" t="str">
        <f t="shared" si="15"/>
        <v/>
      </c>
      <c r="CC29" s="31" t="str">
        <f t="shared" si="16"/>
        <v/>
      </c>
      <c r="CD29" s="31" t="str">
        <f t="shared" si="17"/>
        <v/>
      </c>
      <c r="CE29" s="31" t="str">
        <f t="shared" si="18"/>
        <v/>
      </c>
      <c r="CF29" s="31" t="str">
        <f t="shared" si="19"/>
        <v/>
      </c>
      <c r="CG29" s="32">
        <f t="shared" si="20"/>
        <v>0</v>
      </c>
      <c r="CH29" s="32">
        <f t="shared" si="21"/>
        <v>0</v>
      </c>
      <c r="CI29" s="32">
        <f t="shared" si="22"/>
        <v>0</v>
      </c>
      <c r="CJ29" s="32">
        <f t="shared" si="23"/>
        <v>0</v>
      </c>
      <c r="CK29" s="32">
        <f t="shared" si="24"/>
        <v>0</v>
      </c>
      <c r="CL29" s="32">
        <f t="shared" si="25"/>
        <v>0</v>
      </c>
      <c r="CZ29" s="3"/>
      <c r="DN29" s="2"/>
    </row>
    <row r="30" spans="1:118" ht="16.149999999999999" customHeight="1" x14ac:dyDescent="0.2">
      <c r="A30" s="882" t="s">
        <v>45</v>
      </c>
      <c r="B30" s="883"/>
      <c r="C30" s="884"/>
      <c r="D30" s="83">
        <f t="shared" ref="D30:D37" si="28">SUM(E30+F30)</f>
        <v>0</v>
      </c>
      <c r="E30" s="84">
        <f t="shared" ref="E30:F33" si="29">SUM(G30+I30+K30+M30+O30+Q30+S30+U30+W30+Y30+AA30+AC30)</f>
        <v>0</v>
      </c>
      <c r="F30" s="85">
        <f t="shared" si="29"/>
        <v>0</v>
      </c>
      <c r="G30" s="33"/>
      <c r="H30" s="34"/>
      <c r="I30" s="33"/>
      <c r="J30" s="86"/>
      <c r="K30" s="33"/>
      <c r="L30" s="34"/>
      <c r="M30" s="33"/>
      <c r="N30" s="34"/>
      <c r="O30" s="33"/>
      <c r="P30" s="86"/>
      <c r="Q30" s="33"/>
      <c r="R30" s="34"/>
      <c r="S30" s="33"/>
      <c r="T30" s="86"/>
      <c r="U30" s="33"/>
      <c r="V30" s="34"/>
      <c r="W30" s="33"/>
      <c r="X30" s="34"/>
      <c r="Y30" s="33"/>
      <c r="Z30" s="34"/>
      <c r="AA30" s="33"/>
      <c r="AB30" s="34"/>
      <c r="AC30" s="33"/>
      <c r="AD30" s="87"/>
      <c r="AE30" s="34"/>
      <c r="AF30" s="88"/>
      <c r="AG30" s="97"/>
      <c r="AH30" s="97"/>
      <c r="AI30" s="97"/>
      <c r="AJ30" s="97"/>
      <c r="AK30" s="97"/>
      <c r="AL30" s="66" t="str">
        <f t="shared" si="14"/>
        <v/>
      </c>
      <c r="AM30" s="30"/>
      <c r="AN30" s="30"/>
      <c r="AO30" s="30"/>
      <c r="AP30" s="30"/>
      <c r="AQ30" s="30"/>
      <c r="AR30" s="30"/>
      <c r="AS30" s="30"/>
      <c r="AT30" s="30"/>
      <c r="AU30" s="8"/>
      <c r="AV30" s="8"/>
      <c r="AW30" s="8"/>
      <c r="AX30" s="8"/>
      <c r="BT30" s="3"/>
      <c r="BU30" s="3"/>
      <c r="BV30" s="3"/>
      <c r="BW30" s="4"/>
      <c r="CA30" s="31" t="str">
        <f t="shared" si="13"/>
        <v/>
      </c>
      <c r="CB30" s="31" t="str">
        <f t="shared" si="15"/>
        <v/>
      </c>
      <c r="CC30" s="31" t="str">
        <f t="shared" si="16"/>
        <v/>
      </c>
      <c r="CD30" s="31" t="str">
        <f t="shared" si="17"/>
        <v/>
      </c>
      <c r="CE30" s="31" t="str">
        <f t="shared" si="18"/>
        <v/>
      </c>
      <c r="CF30" s="31" t="str">
        <f t="shared" si="19"/>
        <v/>
      </c>
      <c r="CG30" s="32">
        <f t="shared" si="20"/>
        <v>0</v>
      </c>
      <c r="CH30" s="32">
        <f t="shared" si="21"/>
        <v>0</v>
      </c>
      <c r="CI30" s="32">
        <f t="shared" si="22"/>
        <v>0</v>
      </c>
      <c r="CJ30" s="32">
        <f t="shared" si="23"/>
        <v>0</v>
      </c>
      <c r="CK30" s="32">
        <f t="shared" si="24"/>
        <v>0</v>
      </c>
      <c r="CL30" s="32">
        <f t="shared" si="25"/>
        <v>0</v>
      </c>
      <c r="CZ30" s="3"/>
      <c r="DN30" s="2"/>
    </row>
    <row r="31" spans="1:118" ht="16.149999999999999" customHeight="1" x14ac:dyDescent="0.2">
      <c r="A31" s="882" t="s">
        <v>46</v>
      </c>
      <c r="B31" s="883"/>
      <c r="C31" s="884"/>
      <c r="D31" s="83">
        <f t="shared" si="28"/>
        <v>0</v>
      </c>
      <c r="E31" s="84">
        <f t="shared" si="29"/>
        <v>0</v>
      </c>
      <c r="F31" s="85">
        <f t="shared" si="29"/>
        <v>0</v>
      </c>
      <c r="G31" s="33"/>
      <c r="H31" s="34"/>
      <c r="I31" s="33"/>
      <c r="J31" s="86"/>
      <c r="K31" s="33"/>
      <c r="L31" s="34"/>
      <c r="M31" s="33"/>
      <c r="N31" s="34"/>
      <c r="O31" s="33"/>
      <c r="P31" s="86"/>
      <c r="Q31" s="33"/>
      <c r="R31" s="34"/>
      <c r="S31" s="33"/>
      <c r="T31" s="86"/>
      <c r="U31" s="33"/>
      <c r="V31" s="34"/>
      <c r="W31" s="33"/>
      <c r="X31" s="34"/>
      <c r="Y31" s="33"/>
      <c r="Z31" s="34"/>
      <c r="AA31" s="33"/>
      <c r="AB31" s="34"/>
      <c r="AC31" s="33"/>
      <c r="AD31" s="87"/>
      <c r="AE31" s="34"/>
      <c r="AF31" s="88"/>
      <c r="AG31" s="97"/>
      <c r="AH31" s="97"/>
      <c r="AI31" s="97"/>
      <c r="AJ31" s="97"/>
      <c r="AK31" s="97"/>
      <c r="AL31" s="66" t="str">
        <f t="shared" si="14"/>
        <v/>
      </c>
      <c r="AM31" s="30"/>
      <c r="AN31" s="30"/>
      <c r="AO31" s="30"/>
      <c r="AP31" s="30"/>
      <c r="AQ31" s="30"/>
      <c r="AR31" s="30"/>
      <c r="AS31" s="30"/>
      <c r="AT31" s="30"/>
      <c r="AU31" s="8"/>
      <c r="AV31" s="8"/>
      <c r="AW31" s="8"/>
      <c r="AX31" s="8"/>
      <c r="BT31" s="3"/>
      <c r="BU31" s="3"/>
      <c r="BV31" s="3"/>
      <c r="BW31" s="4"/>
      <c r="CA31" s="31" t="str">
        <f t="shared" si="13"/>
        <v/>
      </c>
      <c r="CB31" s="31" t="str">
        <f t="shared" si="15"/>
        <v/>
      </c>
      <c r="CC31" s="31" t="str">
        <f t="shared" si="16"/>
        <v/>
      </c>
      <c r="CD31" s="31" t="str">
        <f t="shared" si="17"/>
        <v/>
      </c>
      <c r="CE31" s="31" t="str">
        <f t="shared" si="18"/>
        <v/>
      </c>
      <c r="CF31" s="31" t="str">
        <f t="shared" si="19"/>
        <v/>
      </c>
      <c r="CG31" s="32">
        <f t="shared" si="20"/>
        <v>0</v>
      </c>
      <c r="CH31" s="32">
        <f t="shared" si="21"/>
        <v>0</v>
      </c>
      <c r="CI31" s="32">
        <f t="shared" si="22"/>
        <v>0</v>
      </c>
      <c r="CJ31" s="32">
        <f t="shared" si="23"/>
        <v>0</v>
      </c>
      <c r="CK31" s="32">
        <f t="shared" si="24"/>
        <v>0</v>
      </c>
      <c r="CL31" s="32">
        <f t="shared" si="25"/>
        <v>0</v>
      </c>
      <c r="CZ31" s="3"/>
      <c r="DN31" s="2"/>
    </row>
    <row r="32" spans="1:118" ht="16.149999999999999" customHeight="1" x14ac:dyDescent="0.2">
      <c r="A32" s="882" t="s">
        <v>47</v>
      </c>
      <c r="B32" s="883"/>
      <c r="C32" s="884"/>
      <c r="D32" s="83">
        <f t="shared" si="28"/>
        <v>0</v>
      </c>
      <c r="E32" s="84">
        <f t="shared" si="29"/>
        <v>0</v>
      </c>
      <c r="F32" s="85">
        <f t="shared" si="29"/>
        <v>0</v>
      </c>
      <c r="G32" s="33"/>
      <c r="H32" s="34"/>
      <c r="I32" s="33"/>
      <c r="J32" s="86"/>
      <c r="K32" s="33"/>
      <c r="L32" s="34"/>
      <c r="M32" s="33"/>
      <c r="N32" s="34"/>
      <c r="O32" s="33"/>
      <c r="P32" s="86"/>
      <c r="Q32" s="33"/>
      <c r="R32" s="34"/>
      <c r="S32" s="33"/>
      <c r="T32" s="86"/>
      <c r="U32" s="33"/>
      <c r="V32" s="34"/>
      <c r="W32" s="33"/>
      <c r="X32" s="34"/>
      <c r="Y32" s="33"/>
      <c r="Z32" s="34"/>
      <c r="AA32" s="33"/>
      <c r="AB32" s="34"/>
      <c r="AC32" s="33"/>
      <c r="AD32" s="87"/>
      <c r="AE32" s="34"/>
      <c r="AF32" s="88"/>
      <c r="AG32" s="97"/>
      <c r="AH32" s="97"/>
      <c r="AI32" s="97"/>
      <c r="AJ32" s="97"/>
      <c r="AK32" s="97"/>
      <c r="AL32" s="66" t="str">
        <f t="shared" si="14"/>
        <v/>
      </c>
      <c r="AM32" s="30"/>
      <c r="AN32" s="30"/>
      <c r="AO32" s="30"/>
      <c r="AP32" s="30"/>
      <c r="AQ32" s="30"/>
      <c r="AR32" s="30"/>
      <c r="AS32" s="30"/>
      <c r="AT32" s="30"/>
      <c r="AU32" s="8"/>
      <c r="AV32" s="8"/>
      <c r="AW32" s="8"/>
      <c r="AX32" s="8"/>
      <c r="BT32" s="3"/>
      <c r="BU32" s="3"/>
      <c r="BV32" s="3"/>
      <c r="BW32" s="4"/>
      <c r="CA32" s="31" t="str">
        <f t="shared" si="13"/>
        <v/>
      </c>
      <c r="CB32" s="31" t="str">
        <f t="shared" si="15"/>
        <v/>
      </c>
      <c r="CC32" s="31" t="str">
        <f t="shared" si="16"/>
        <v/>
      </c>
      <c r="CD32" s="31" t="str">
        <f t="shared" si="17"/>
        <v/>
      </c>
      <c r="CE32" s="31" t="str">
        <f t="shared" si="18"/>
        <v/>
      </c>
      <c r="CF32" s="31" t="str">
        <f t="shared" si="19"/>
        <v/>
      </c>
      <c r="CG32" s="32">
        <f t="shared" si="20"/>
        <v>0</v>
      </c>
      <c r="CH32" s="32">
        <f t="shared" si="21"/>
        <v>0</v>
      </c>
      <c r="CI32" s="32">
        <f t="shared" si="22"/>
        <v>0</v>
      </c>
      <c r="CJ32" s="32">
        <f t="shared" si="23"/>
        <v>0</v>
      </c>
      <c r="CK32" s="32">
        <f t="shared" si="24"/>
        <v>0</v>
      </c>
      <c r="CL32" s="32">
        <f t="shared" si="25"/>
        <v>0</v>
      </c>
      <c r="CZ32" s="3"/>
      <c r="DN32" s="2"/>
    </row>
    <row r="33" spans="1:118" ht="16.149999999999999" customHeight="1" x14ac:dyDescent="0.2">
      <c r="A33" s="882" t="s">
        <v>48</v>
      </c>
      <c r="B33" s="883"/>
      <c r="C33" s="884"/>
      <c r="D33" s="83">
        <f t="shared" si="28"/>
        <v>0</v>
      </c>
      <c r="E33" s="84">
        <f t="shared" si="29"/>
        <v>0</v>
      </c>
      <c r="F33" s="85">
        <f t="shared" si="29"/>
        <v>0</v>
      </c>
      <c r="G33" s="33"/>
      <c r="H33" s="34"/>
      <c r="I33" s="33"/>
      <c r="J33" s="86"/>
      <c r="K33" s="33"/>
      <c r="L33" s="34"/>
      <c r="M33" s="33"/>
      <c r="N33" s="34"/>
      <c r="O33" s="33"/>
      <c r="P33" s="86"/>
      <c r="Q33" s="33"/>
      <c r="R33" s="34"/>
      <c r="S33" s="33"/>
      <c r="T33" s="86"/>
      <c r="U33" s="33"/>
      <c r="V33" s="34"/>
      <c r="W33" s="33"/>
      <c r="X33" s="34"/>
      <c r="Y33" s="33"/>
      <c r="Z33" s="34"/>
      <c r="AA33" s="33"/>
      <c r="AB33" s="34"/>
      <c r="AC33" s="33"/>
      <c r="AD33" s="87"/>
      <c r="AE33" s="34"/>
      <c r="AF33" s="88"/>
      <c r="AG33" s="97"/>
      <c r="AH33" s="97"/>
      <c r="AI33" s="97"/>
      <c r="AJ33" s="97"/>
      <c r="AK33" s="97"/>
      <c r="AL33" s="66" t="str">
        <f t="shared" si="14"/>
        <v/>
      </c>
      <c r="AM33" s="30"/>
      <c r="AN33" s="30"/>
      <c r="AO33" s="30"/>
      <c r="AP33" s="30"/>
      <c r="AQ33" s="30"/>
      <c r="AR33" s="30"/>
      <c r="AS33" s="30"/>
      <c r="AT33" s="30"/>
      <c r="AU33" s="8"/>
      <c r="AV33" s="8"/>
      <c r="AW33" s="8"/>
      <c r="AX33" s="8"/>
      <c r="BT33" s="3"/>
      <c r="BU33" s="3"/>
      <c r="BV33" s="3"/>
      <c r="BW33" s="4"/>
      <c r="CA33" s="31" t="str">
        <f t="shared" si="13"/>
        <v/>
      </c>
      <c r="CB33" s="31" t="str">
        <f t="shared" si="15"/>
        <v/>
      </c>
      <c r="CC33" s="31" t="str">
        <f t="shared" si="16"/>
        <v/>
      </c>
      <c r="CD33" s="31" t="str">
        <f t="shared" si="17"/>
        <v/>
      </c>
      <c r="CE33" s="31" t="str">
        <f t="shared" si="18"/>
        <v/>
      </c>
      <c r="CF33" s="31" t="str">
        <f t="shared" si="19"/>
        <v/>
      </c>
      <c r="CG33" s="32">
        <f t="shared" si="20"/>
        <v>0</v>
      </c>
      <c r="CH33" s="32">
        <f t="shared" si="21"/>
        <v>0</v>
      </c>
      <c r="CI33" s="32">
        <f t="shared" si="22"/>
        <v>0</v>
      </c>
      <c r="CJ33" s="32">
        <f t="shared" si="23"/>
        <v>0</v>
      </c>
      <c r="CK33" s="32">
        <f t="shared" si="24"/>
        <v>0</v>
      </c>
      <c r="CL33" s="32">
        <f t="shared" si="25"/>
        <v>0</v>
      </c>
      <c r="CZ33" s="3"/>
      <c r="DN33" s="2"/>
    </row>
    <row r="34" spans="1:118" ht="16.149999999999999" customHeight="1" x14ac:dyDescent="0.2">
      <c r="A34" s="882" t="s">
        <v>49</v>
      </c>
      <c r="B34" s="883"/>
      <c r="C34" s="884"/>
      <c r="D34" s="83">
        <f t="shared" si="28"/>
        <v>0</v>
      </c>
      <c r="E34" s="84">
        <f>SUM(Q34+S34+U34+W34+Y34+AA34+AC34)</f>
        <v>0</v>
      </c>
      <c r="F34" s="85">
        <f>SUM(R34+T34+V34+X34+Z34+AB34+AD34)</f>
        <v>0</v>
      </c>
      <c r="G34" s="98"/>
      <c r="H34" s="99"/>
      <c r="I34" s="98"/>
      <c r="J34" s="100"/>
      <c r="K34" s="98"/>
      <c r="L34" s="100"/>
      <c r="M34" s="98"/>
      <c r="N34" s="100"/>
      <c r="O34" s="98"/>
      <c r="P34" s="100"/>
      <c r="Q34" s="33"/>
      <c r="R34" s="34"/>
      <c r="S34" s="33"/>
      <c r="T34" s="86"/>
      <c r="U34" s="33"/>
      <c r="V34" s="34"/>
      <c r="W34" s="33"/>
      <c r="X34" s="34"/>
      <c r="Y34" s="33"/>
      <c r="Z34" s="34"/>
      <c r="AA34" s="33"/>
      <c r="AB34" s="34"/>
      <c r="AC34" s="33"/>
      <c r="AD34" s="87"/>
      <c r="AE34" s="34"/>
      <c r="AF34" s="88"/>
      <c r="AG34" s="97"/>
      <c r="AH34" s="97"/>
      <c r="AI34" s="97"/>
      <c r="AJ34" s="97"/>
      <c r="AK34" s="97"/>
      <c r="AL34" s="66" t="str">
        <f t="shared" si="14"/>
        <v/>
      </c>
      <c r="AM34" s="30"/>
      <c r="AN34" s="30"/>
      <c r="AO34" s="30"/>
      <c r="AP34" s="30"/>
      <c r="AQ34" s="30"/>
      <c r="AR34" s="30"/>
      <c r="AS34" s="30"/>
      <c r="AT34" s="30"/>
      <c r="AU34" s="8"/>
      <c r="AV34" s="8"/>
      <c r="AW34" s="8"/>
      <c r="AX34" s="8"/>
      <c r="BT34" s="3"/>
      <c r="BU34" s="3"/>
      <c r="BV34" s="3"/>
      <c r="BW34" s="4"/>
      <c r="CA34" s="31" t="str">
        <f t="shared" si="13"/>
        <v/>
      </c>
      <c r="CB34" s="31" t="str">
        <f t="shared" si="15"/>
        <v/>
      </c>
      <c r="CC34" s="31" t="str">
        <f t="shared" si="16"/>
        <v/>
      </c>
      <c r="CD34" s="31" t="str">
        <f t="shared" si="17"/>
        <v/>
      </c>
      <c r="CE34" s="31" t="str">
        <f t="shared" si="18"/>
        <v/>
      </c>
      <c r="CF34" s="31" t="str">
        <f t="shared" si="19"/>
        <v/>
      </c>
      <c r="CG34" s="32">
        <f t="shared" si="20"/>
        <v>0</v>
      </c>
      <c r="CH34" s="32">
        <f t="shared" si="21"/>
        <v>0</v>
      </c>
      <c r="CI34" s="32">
        <f t="shared" si="22"/>
        <v>0</v>
      </c>
      <c r="CJ34" s="32">
        <f t="shared" si="23"/>
        <v>0</v>
      </c>
      <c r="CK34" s="32">
        <f t="shared" si="24"/>
        <v>0</v>
      </c>
      <c r="CL34" s="32">
        <f t="shared" si="25"/>
        <v>0</v>
      </c>
      <c r="CZ34" s="3"/>
      <c r="DN34" s="2"/>
    </row>
    <row r="35" spans="1:118" ht="16.149999999999999" customHeight="1" x14ac:dyDescent="0.2">
      <c r="A35" s="868"/>
      <c r="B35" s="869"/>
      <c r="C35" s="870"/>
      <c r="D35" s="101"/>
      <c r="E35" s="102"/>
      <c r="F35" s="103"/>
      <c r="G35" s="104"/>
      <c r="H35" s="105"/>
      <c r="I35" s="104"/>
      <c r="J35" s="106"/>
      <c r="K35" s="104"/>
      <c r="L35" s="105"/>
      <c r="M35" s="104"/>
      <c r="N35" s="105"/>
      <c r="O35" s="104"/>
      <c r="P35" s="106"/>
      <c r="Q35" s="104"/>
      <c r="R35" s="105"/>
      <c r="S35" s="104"/>
      <c r="T35" s="106"/>
      <c r="U35" s="104"/>
      <c r="V35" s="105"/>
      <c r="W35" s="104"/>
      <c r="X35" s="105"/>
      <c r="Y35" s="104"/>
      <c r="Z35" s="105"/>
      <c r="AA35" s="104"/>
      <c r="AB35" s="105"/>
      <c r="AC35" s="104"/>
      <c r="AD35" s="107"/>
      <c r="AE35" s="105"/>
      <c r="AF35" s="108"/>
      <c r="AG35" s="109"/>
      <c r="AH35" s="109"/>
      <c r="AI35" s="109"/>
      <c r="AJ35" s="109"/>
      <c r="AK35" s="109"/>
      <c r="AL35" s="66" t="str">
        <f t="shared" si="14"/>
        <v/>
      </c>
      <c r="AM35" s="30"/>
      <c r="AN35" s="30"/>
      <c r="AO35" s="30"/>
      <c r="AP35" s="30"/>
      <c r="AQ35" s="30"/>
      <c r="AR35" s="30"/>
      <c r="AS35" s="30"/>
      <c r="AT35" s="30"/>
      <c r="AU35" s="8"/>
      <c r="AV35" s="8"/>
      <c r="AW35" s="8"/>
      <c r="AX35" s="8"/>
      <c r="BT35" s="3"/>
      <c r="BU35" s="3"/>
      <c r="BV35" s="3"/>
      <c r="BW35" s="4"/>
      <c r="CA35" s="31" t="str">
        <f t="shared" si="13"/>
        <v/>
      </c>
      <c r="CB35" s="31" t="str">
        <f t="shared" si="15"/>
        <v/>
      </c>
      <c r="CC35" s="31" t="str">
        <f t="shared" si="16"/>
        <v/>
      </c>
      <c r="CD35" s="31" t="str">
        <f t="shared" si="17"/>
        <v/>
      </c>
      <c r="CE35" s="31" t="str">
        <f t="shared" si="18"/>
        <v/>
      </c>
      <c r="CF35" s="31" t="str">
        <f t="shared" si="19"/>
        <v/>
      </c>
      <c r="CG35" s="32">
        <f t="shared" si="20"/>
        <v>0</v>
      </c>
      <c r="CH35" s="32">
        <f t="shared" si="21"/>
        <v>0</v>
      </c>
      <c r="CI35" s="32">
        <f t="shared" si="22"/>
        <v>0</v>
      </c>
      <c r="CJ35" s="32">
        <f t="shared" si="23"/>
        <v>0</v>
      </c>
      <c r="CK35" s="32">
        <f t="shared" si="24"/>
        <v>0</v>
      </c>
      <c r="CL35" s="32">
        <f t="shared" si="25"/>
        <v>0</v>
      </c>
      <c r="CZ35" s="3"/>
      <c r="DN35" s="2"/>
    </row>
    <row r="36" spans="1:118" ht="16.149999999999999" customHeight="1" x14ac:dyDescent="0.2">
      <c r="A36" s="882" t="s">
        <v>50</v>
      </c>
      <c r="B36" s="883"/>
      <c r="C36" s="884"/>
      <c r="D36" s="83">
        <f t="shared" si="28"/>
        <v>0</v>
      </c>
      <c r="E36" s="84">
        <f t="shared" ref="E36:F37" si="30">SUM(G36+I36+K36+M36+O36+Q36+S36+U36+W36+Y36+AA36+AC36)</f>
        <v>0</v>
      </c>
      <c r="F36" s="85">
        <f t="shared" si="30"/>
        <v>0</v>
      </c>
      <c r="G36" s="33"/>
      <c r="H36" s="34"/>
      <c r="I36" s="33"/>
      <c r="J36" s="86"/>
      <c r="K36" s="33"/>
      <c r="L36" s="34"/>
      <c r="M36" s="33"/>
      <c r="N36" s="34"/>
      <c r="O36" s="33"/>
      <c r="P36" s="86"/>
      <c r="Q36" s="33"/>
      <c r="R36" s="34"/>
      <c r="S36" s="33"/>
      <c r="T36" s="86"/>
      <c r="U36" s="33"/>
      <c r="V36" s="34"/>
      <c r="W36" s="33"/>
      <c r="X36" s="34"/>
      <c r="Y36" s="33"/>
      <c r="Z36" s="34"/>
      <c r="AA36" s="33"/>
      <c r="AB36" s="34"/>
      <c r="AC36" s="33"/>
      <c r="AD36" s="87"/>
      <c r="AE36" s="34"/>
      <c r="AF36" s="88"/>
      <c r="AG36" s="97"/>
      <c r="AH36" s="97"/>
      <c r="AI36" s="97"/>
      <c r="AJ36" s="97"/>
      <c r="AK36" s="97"/>
      <c r="AL36" s="66" t="str">
        <f t="shared" si="14"/>
        <v/>
      </c>
      <c r="AM36" s="30"/>
      <c r="AN36" s="30"/>
      <c r="AO36" s="30"/>
      <c r="AP36" s="30"/>
      <c r="AQ36" s="30"/>
      <c r="AR36" s="30"/>
      <c r="AS36" s="30"/>
      <c r="AT36" s="30"/>
      <c r="AU36" s="8"/>
      <c r="AV36" s="8"/>
      <c r="AW36" s="8"/>
      <c r="AX36" s="8"/>
      <c r="BT36" s="3"/>
      <c r="BU36" s="3"/>
      <c r="BV36" s="3"/>
      <c r="BW36" s="4"/>
      <c r="CA36" s="31" t="str">
        <f t="shared" si="13"/>
        <v/>
      </c>
      <c r="CB36" s="31" t="str">
        <f t="shared" si="15"/>
        <v/>
      </c>
      <c r="CC36" s="31" t="str">
        <f t="shared" si="16"/>
        <v/>
      </c>
      <c r="CD36" s="31" t="str">
        <f t="shared" si="17"/>
        <v/>
      </c>
      <c r="CE36" s="31" t="str">
        <f t="shared" si="18"/>
        <v/>
      </c>
      <c r="CF36" s="31" t="str">
        <f t="shared" si="19"/>
        <v/>
      </c>
      <c r="CG36" s="32">
        <f t="shared" si="20"/>
        <v>0</v>
      </c>
      <c r="CH36" s="32">
        <f t="shared" si="21"/>
        <v>0</v>
      </c>
      <c r="CI36" s="32">
        <f t="shared" si="22"/>
        <v>0</v>
      </c>
      <c r="CJ36" s="32">
        <f t="shared" si="23"/>
        <v>0</v>
      </c>
      <c r="CK36" s="32">
        <f t="shared" si="24"/>
        <v>0</v>
      </c>
      <c r="CL36" s="32">
        <f t="shared" si="25"/>
        <v>0</v>
      </c>
      <c r="CZ36" s="3"/>
      <c r="DN36" s="2"/>
    </row>
    <row r="37" spans="1:118" ht="16.149999999999999" customHeight="1" x14ac:dyDescent="0.2">
      <c r="A37" s="1004" t="s">
        <v>51</v>
      </c>
      <c r="B37" s="1005"/>
      <c r="C37" s="1006"/>
      <c r="D37" s="110">
        <f t="shared" si="28"/>
        <v>646</v>
      </c>
      <c r="E37" s="111">
        <f t="shared" si="30"/>
        <v>182</v>
      </c>
      <c r="F37" s="112">
        <f t="shared" si="30"/>
        <v>464</v>
      </c>
      <c r="G37" s="113">
        <v>0</v>
      </c>
      <c r="H37" s="114">
        <v>0</v>
      </c>
      <c r="I37" s="115">
        <v>0</v>
      </c>
      <c r="J37" s="116">
        <v>0</v>
      </c>
      <c r="K37" s="113">
        <v>0</v>
      </c>
      <c r="L37" s="114">
        <v>0</v>
      </c>
      <c r="M37" s="113">
        <v>0</v>
      </c>
      <c r="N37" s="114">
        <v>2</v>
      </c>
      <c r="O37" s="113">
        <v>5</v>
      </c>
      <c r="P37" s="116">
        <v>9</v>
      </c>
      <c r="Q37" s="113">
        <v>9</v>
      </c>
      <c r="R37" s="114">
        <v>1</v>
      </c>
      <c r="S37" s="113">
        <v>0</v>
      </c>
      <c r="T37" s="116">
        <v>3</v>
      </c>
      <c r="U37" s="113">
        <v>2</v>
      </c>
      <c r="V37" s="114">
        <v>3</v>
      </c>
      <c r="W37" s="113">
        <v>28</v>
      </c>
      <c r="X37" s="114">
        <v>17</v>
      </c>
      <c r="Y37" s="113">
        <v>6</v>
      </c>
      <c r="Z37" s="114">
        <v>11</v>
      </c>
      <c r="AA37" s="113">
        <v>113</v>
      </c>
      <c r="AB37" s="114">
        <v>369</v>
      </c>
      <c r="AC37" s="113">
        <v>19</v>
      </c>
      <c r="AD37" s="117">
        <v>49</v>
      </c>
      <c r="AE37" s="114">
        <v>0</v>
      </c>
      <c r="AF37" s="114">
        <v>646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66" t="str">
        <f t="shared" si="14"/>
        <v/>
      </c>
      <c r="AM37" s="30"/>
      <c r="AN37" s="30"/>
      <c r="AO37" s="30"/>
      <c r="AP37" s="30"/>
      <c r="AQ37" s="30"/>
      <c r="AR37" s="30"/>
      <c r="AS37" s="30"/>
      <c r="AT37" s="30"/>
      <c r="AU37" s="8"/>
      <c r="AV37" s="8"/>
      <c r="AW37" s="8"/>
      <c r="AX37" s="8"/>
      <c r="BT37" s="3"/>
      <c r="BU37" s="3"/>
      <c r="BV37" s="3"/>
      <c r="BW37" s="4"/>
      <c r="CA37" s="31" t="str">
        <f t="shared" si="13"/>
        <v/>
      </c>
      <c r="CB37" s="31" t="str">
        <f t="shared" si="15"/>
        <v/>
      </c>
      <c r="CC37" s="31" t="str">
        <f t="shared" si="16"/>
        <v/>
      </c>
      <c r="CD37" s="31" t="str">
        <f t="shared" si="17"/>
        <v/>
      </c>
      <c r="CE37" s="31" t="str">
        <f t="shared" si="18"/>
        <v/>
      </c>
      <c r="CF37" s="31" t="str">
        <f t="shared" si="19"/>
        <v/>
      </c>
      <c r="CG37" s="32">
        <f t="shared" si="20"/>
        <v>0</v>
      </c>
      <c r="CH37" s="32">
        <f t="shared" si="21"/>
        <v>0</v>
      </c>
      <c r="CI37" s="32">
        <f t="shared" si="22"/>
        <v>0</v>
      </c>
      <c r="CJ37" s="32">
        <f t="shared" si="23"/>
        <v>0</v>
      </c>
      <c r="CK37" s="32">
        <f t="shared" si="24"/>
        <v>0</v>
      </c>
      <c r="CL37" s="32">
        <f t="shared" si="25"/>
        <v>0</v>
      </c>
      <c r="CZ37" s="3"/>
      <c r="DN37" s="2"/>
    </row>
    <row r="38" spans="1:118" ht="16.149999999999999" customHeight="1" x14ac:dyDescent="0.2">
      <c r="A38" s="1055" t="s">
        <v>52</v>
      </c>
      <c r="B38" s="1055"/>
      <c r="C38" s="1055"/>
      <c r="D38" s="118">
        <f t="shared" ref="D38:AK38" si="31">SUM(D19:D37)</f>
        <v>674</v>
      </c>
      <c r="E38" s="119">
        <f t="shared" si="31"/>
        <v>187</v>
      </c>
      <c r="F38" s="120">
        <f t="shared" si="31"/>
        <v>487</v>
      </c>
      <c r="G38" s="118">
        <f t="shared" si="31"/>
        <v>0</v>
      </c>
      <c r="H38" s="120">
        <f t="shared" si="31"/>
        <v>0</v>
      </c>
      <c r="I38" s="118">
        <f t="shared" si="31"/>
        <v>0</v>
      </c>
      <c r="J38" s="120">
        <f t="shared" si="31"/>
        <v>0</v>
      </c>
      <c r="K38" s="118">
        <f t="shared" si="31"/>
        <v>0</v>
      </c>
      <c r="L38" s="120">
        <f t="shared" si="31"/>
        <v>0</v>
      </c>
      <c r="M38" s="118">
        <f t="shared" si="31"/>
        <v>0</v>
      </c>
      <c r="N38" s="120">
        <f t="shared" si="31"/>
        <v>2</v>
      </c>
      <c r="O38" s="118">
        <f t="shared" si="31"/>
        <v>5</v>
      </c>
      <c r="P38" s="120">
        <f t="shared" si="31"/>
        <v>9</v>
      </c>
      <c r="Q38" s="118">
        <f t="shared" si="31"/>
        <v>9</v>
      </c>
      <c r="R38" s="120">
        <f t="shared" si="31"/>
        <v>1</v>
      </c>
      <c r="S38" s="118">
        <f t="shared" si="31"/>
        <v>0</v>
      </c>
      <c r="T38" s="120">
        <f t="shared" si="31"/>
        <v>4</v>
      </c>
      <c r="U38" s="118">
        <f t="shared" si="31"/>
        <v>2</v>
      </c>
      <c r="V38" s="120">
        <f t="shared" si="31"/>
        <v>5</v>
      </c>
      <c r="W38" s="118">
        <f t="shared" si="31"/>
        <v>29</v>
      </c>
      <c r="X38" s="120">
        <f t="shared" si="31"/>
        <v>17</v>
      </c>
      <c r="Y38" s="118">
        <f t="shared" si="31"/>
        <v>6</v>
      </c>
      <c r="Z38" s="120">
        <f t="shared" si="31"/>
        <v>13</v>
      </c>
      <c r="AA38" s="118">
        <f t="shared" si="31"/>
        <v>116</v>
      </c>
      <c r="AB38" s="120">
        <f t="shared" si="31"/>
        <v>387</v>
      </c>
      <c r="AC38" s="118">
        <f t="shared" si="31"/>
        <v>20</v>
      </c>
      <c r="AD38" s="120">
        <f t="shared" si="31"/>
        <v>49</v>
      </c>
      <c r="AE38" s="121">
        <f t="shared" si="31"/>
        <v>0</v>
      </c>
      <c r="AF38" s="121">
        <f t="shared" si="31"/>
        <v>674</v>
      </c>
      <c r="AG38" s="121">
        <f t="shared" si="31"/>
        <v>0</v>
      </c>
      <c r="AH38" s="121">
        <f t="shared" si="31"/>
        <v>0</v>
      </c>
      <c r="AI38" s="121">
        <f t="shared" si="31"/>
        <v>0</v>
      </c>
      <c r="AJ38" s="121">
        <f t="shared" si="31"/>
        <v>0</v>
      </c>
      <c r="AK38" s="121">
        <f t="shared" si="31"/>
        <v>0</v>
      </c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BT38" s="3"/>
      <c r="BU38" s="3"/>
      <c r="BV38" s="3"/>
      <c r="BW38" s="4"/>
      <c r="CG38" s="13"/>
      <c r="CH38" s="13"/>
      <c r="CI38" s="13"/>
      <c r="CJ38" s="13"/>
      <c r="CK38" s="13"/>
      <c r="CZ38" s="3"/>
      <c r="DN38" s="2"/>
    </row>
    <row r="39" spans="1:118" ht="31.9" customHeight="1" x14ac:dyDescent="0.2">
      <c r="A39" s="122" t="s">
        <v>53</v>
      </c>
      <c r="B39" s="123"/>
      <c r="C39" s="123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5"/>
      <c r="Q39" s="125"/>
      <c r="R39" s="684"/>
      <c r="S39" s="685"/>
      <c r="T39" s="685"/>
      <c r="U39" s="685"/>
      <c r="V39" s="685"/>
      <c r="W39" s="685"/>
      <c r="X39" s="685"/>
      <c r="Y39" s="685"/>
      <c r="Z39" s="685"/>
      <c r="AA39" s="685"/>
      <c r="AB39" s="685"/>
      <c r="AC39" s="685"/>
      <c r="AD39" s="685"/>
      <c r="AE39" s="685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BU39" s="3"/>
      <c r="BV39" s="3"/>
      <c r="BW39" s="3"/>
      <c r="CG39" s="13"/>
      <c r="CH39" s="13"/>
      <c r="CI39" s="13"/>
      <c r="CJ39" s="13"/>
      <c r="CK39" s="13"/>
      <c r="CL39" s="13"/>
    </row>
    <row r="40" spans="1:118" ht="26.25" customHeight="1" x14ac:dyDescent="0.2">
      <c r="A40" s="1090" t="s">
        <v>54</v>
      </c>
      <c r="B40" s="1091"/>
      <c r="C40" s="1091"/>
      <c r="D40" s="1090" t="s">
        <v>55</v>
      </c>
      <c r="E40" s="1091"/>
      <c r="F40" s="903"/>
      <c r="G40" s="940" t="s">
        <v>56</v>
      </c>
      <c r="H40" s="942"/>
      <c r="I40" s="942"/>
      <c r="J40" s="942"/>
      <c r="K40" s="942"/>
      <c r="L40" s="942"/>
      <c r="M40" s="942"/>
      <c r="N40" s="942"/>
      <c r="O40" s="942"/>
      <c r="P40" s="942"/>
      <c r="Q40" s="942"/>
      <c r="R40" s="942"/>
      <c r="S40" s="942"/>
      <c r="T40" s="942"/>
      <c r="U40" s="942"/>
      <c r="V40" s="942"/>
      <c r="W40" s="942"/>
      <c r="X40" s="942"/>
      <c r="Y40" s="942"/>
      <c r="Z40" s="942"/>
      <c r="AA40" s="942"/>
      <c r="AB40" s="942"/>
      <c r="AC40" s="942"/>
      <c r="AD40" s="962"/>
      <c r="AE40" s="1093" t="s">
        <v>6</v>
      </c>
      <c r="AF40" s="896" t="s">
        <v>7</v>
      </c>
      <c r="AG40" s="896" t="s">
        <v>8</v>
      </c>
      <c r="AH40" s="985" t="s">
        <v>9</v>
      </c>
      <c r="AI40" s="985" t="s">
        <v>10</v>
      </c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BU40" s="3"/>
      <c r="BV40" s="3"/>
      <c r="BW40" s="3"/>
      <c r="CG40" s="13"/>
      <c r="CH40" s="13"/>
      <c r="CI40" s="13"/>
      <c r="CJ40" s="13"/>
      <c r="CK40" s="13"/>
      <c r="CL40" s="13"/>
    </row>
    <row r="41" spans="1:118" ht="27" customHeight="1" x14ac:dyDescent="0.2">
      <c r="A41" s="1041"/>
      <c r="B41" s="1042"/>
      <c r="C41" s="1043"/>
      <c r="D41" s="1045"/>
      <c r="E41" s="1046"/>
      <c r="F41" s="1092"/>
      <c r="G41" s="1037" t="s">
        <v>11</v>
      </c>
      <c r="H41" s="1038"/>
      <c r="I41" s="942" t="s">
        <v>12</v>
      </c>
      <c r="J41" s="942"/>
      <c r="K41" s="940" t="s">
        <v>13</v>
      </c>
      <c r="L41" s="941"/>
      <c r="M41" s="940" t="s">
        <v>14</v>
      </c>
      <c r="N41" s="941"/>
      <c r="O41" s="940" t="s">
        <v>15</v>
      </c>
      <c r="P41" s="941"/>
      <c r="Q41" s="940" t="s">
        <v>16</v>
      </c>
      <c r="R41" s="941"/>
      <c r="S41" s="940" t="s">
        <v>17</v>
      </c>
      <c r="T41" s="941"/>
      <c r="U41" s="940" t="s">
        <v>57</v>
      </c>
      <c r="V41" s="941"/>
      <c r="W41" s="1094" t="s">
        <v>19</v>
      </c>
      <c r="X41" s="1094"/>
      <c r="Y41" s="940" t="s">
        <v>58</v>
      </c>
      <c r="Z41" s="941"/>
      <c r="AA41" s="1052" t="s">
        <v>21</v>
      </c>
      <c r="AB41" s="1053"/>
      <c r="AC41" s="1094" t="s">
        <v>22</v>
      </c>
      <c r="AD41" s="1054"/>
      <c r="AE41" s="1049"/>
      <c r="AF41" s="902"/>
      <c r="AG41" s="902"/>
      <c r="AH41" s="986"/>
      <c r="AI41" s="986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BU41" s="3"/>
      <c r="BV41" s="3"/>
      <c r="BW41" s="3"/>
      <c r="CG41" s="13"/>
      <c r="CH41" s="13"/>
      <c r="CI41" s="13"/>
      <c r="CJ41" s="13"/>
      <c r="CK41" s="13"/>
      <c r="CL41" s="13"/>
    </row>
    <row r="42" spans="1:118" ht="24" customHeight="1" x14ac:dyDescent="0.2">
      <c r="A42" s="1043"/>
      <c r="B42" s="1043"/>
      <c r="C42" s="904"/>
      <c r="D42" s="127" t="s">
        <v>23</v>
      </c>
      <c r="E42" s="128" t="s">
        <v>24</v>
      </c>
      <c r="F42" s="726" t="s">
        <v>25</v>
      </c>
      <c r="G42" s="128" t="s">
        <v>24</v>
      </c>
      <c r="H42" s="726" t="s">
        <v>25</v>
      </c>
      <c r="I42" s="128" t="s">
        <v>24</v>
      </c>
      <c r="J42" s="725" t="s">
        <v>25</v>
      </c>
      <c r="K42" s="128" t="s">
        <v>24</v>
      </c>
      <c r="L42" s="726" t="s">
        <v>25</v>
      </c>
      <c r="M42" s="128" t="s">
        <v>24</v>
      </c>
      <c r="N42" s="726" t="s">
        <v>25</v>
      </c>
      <c r="O42" s="128" t="s">
        <v>24</v>
      </c>
      <c r="P42" s="726" t="s">
        <v>25</v>
      </c>
      <c r="Q42" s="128" t="s">
        <v>24</v>
      </c>
      <c r="R42" s="726" t="s">
        <v>25</v>
      </c>
      <c r="S42" s="128" t="s">
        <v>24</v>
      </c>
      <c r="T42" s="726" t="s">
        <v>25</v>
      </c>
      <c r="U42" s="128" t="s">
        <v>24</v>
      </c>
      <c r="V42" s="726" t="s">
        <v>25</v>
      </c>
      <c r="W42" s="128" t="s">
        <v>24</v>
      </c>
      <c r="X42" s="726" t="s">
        <v>25</v>
      </c>
      <c r="Y42" s="128" t="s">
        <v>24</v>
      </c>
      <c r="Z42" s="726" t="s">
        <v>25</v>
      </c>
      <c r="AA42" s="128" t="s">
        <v>24</v>
      </c>
      <c r="AB42" s="735" t="s">
        <v>25</v>
      </c>
      <c r="AC42" s="725" t="s">
        <v>24</v>
      </c>
      <c r="AD42" s="728" t="s">
        <v>25</v>
      </c>
      <c r="AE42" s="1050"/>
      <c r="AF42" s="1081"/>
      <c r="AG42" s="1081"/>
      <c r="AH42" s="987"/>
      <c r="AI42" s="987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BU42" s="3"/>
      <c r="BV42" s="3"/>
      <c r="BW42" s="3"/>
      <c r="CG42" s="13"/>
      <c r="CH42" s="13"/>
      <c r="CI42" s="13"/>
      <c r="CJ42" s="13"/>
      <c r="CK42" s="13"/>
      <c r="CL42" s="13"/>
    </row>
    <row r="43" spans="1:118" ht="16.149999999999999" customHeight="1" x14ac:dyDescent="0.2">
      <c r="A43" s="967" t="s">
        <v>59</v>
      </c>
      <c r="B43" s="968"/>
      <c r="C43" s="969"/>
      <c r="D43" s="133">
        <f>SUM(E43+F43)</f>
        <v>0</v>
      </c>
      <c r="E43" s="134">
        <f>SUM(U43+W43+Y43+AA43+AC43)</f>
        <v>0</v>
      </c>
      <c r="F43" s="135">
        <f>SUM(V43+X43+Z43+AB43+AD43)</f>
        <v>0</v>
      </c>
      <c r="G43" s="98"/>
      <c r="H43" s="99"/>
      <c r="I43" s="98"/>
      <c r="J43" s="99"/>
      <c r="K43" s="98"/>
      <c r="L43" s="99"/>
      <c r="M43" s="98"/>
      <c r="N43" s="99"/>
      <c r="O43" s="98"/>
      <c r="P43" s="99"/>
      <c r="Q43" s="98"/>
      <c r="R43" s="99"/>
      <c r="S43" s="98"/>
      <c r="T43" s="99"/>
      <c r="U43" s="136"/>
      <c r="V43" s="137"/>
      <c r="W43" s="136"/>
      <c r="X43" s="137"/>
      <c r="Y43" s="136"/>
      <c r="Z43" s="137"/>
      <c r="AA43" s="138"/>
      <c r="AB43" s="137"/>
      <c r="AC43" s="139"/>
      <c r="AD43" s="140"/>
      <c r="AE43" s="141"/>
      <c r="AF43" s="141"/>
      <c r="AG43" s="141"/>
      <c r="AH43" s="141"/>
      <c r="AI43" s="141"/>
      <c r="AJ43" s="66" t="str">
        <f>CA43&amp;CB43&amp;CC43&amp;CD43&amp;CE43</f>
        <v/>
      </c>
      <c r="AK43" s="30"/>
      <c r="AL43" s="30"/>
      <c r="AM43" s="30"/>
      <c r="AN43" s="30"/>
      <c r="AO43" s="30"/>
      <c r="AP43" s="30"/>
      <c r="AQ43" s="30"/>
      <c r="AR43" s="30"/>
      <c r="AS43" s="30"/>
      <c r="AT43" s="8"/>
      <c r="AU43" s="8"/>
      <c r="BU43" s="3"/>
      <c r="BV43" s="3"/>
      <c r="BW43" s="3"/>
      <c r="CA43" s="31" t="str">
        <f>IF(CG43=1,"* Las consultas de 60 años NO DEBEN ser mayor que el total de Consultas entre 20-64 Años. ","")</f>
        <v/>
      </c>
      <c r="CB43" s="31" t="str">
        <f>IF(CH43=1,"* Las actividades de usuarios en situación de discapacidad NO DEBEN superar el total. ","")</f>
        <v/>
      </c>
      <c r="CC43" s="31"/>
      <c r="CD43" s="31" t="str">
        <f>IF(AND(AH43="",D43&lt;&gt;0),"* No olvide digitar la población SENAME (Digite CEROS si no tiene). ",IF(D43&lt;AH43,"* La Población SENAME NO DEBE ser mayor al Total. ",""))</f>
        <v/>
      </c>
      <c r="CE43" s="31" t="str">
        <f>IF(AND(AI43="",D43&lt;&gt;0),"* No olvide digitar la población Migrante (Digite CEROS si no tiene). ",IF(D43&lt;AI43,"* La Población Migrante NO DEBE ser mayor al Total. ",""))</f>
        <v/>
      </c>
      <c r="CG43" s="32">
        <f>IF((AA43+AB43)&lt;AF43,1,0)</f>
        <v>0</v>
      </c>
      <c r="CH43" s="32">
        <f>IF(D43&lt;AG43,1,0)</f>
        <v>0</v>
      </c>
      <c r="CI43" s="32">
        <f>IF(AND(AE43="",D43&lt;&gt;0),1,IF(F43&lt;AE43,1,0))</f>
        <v>0</v>
      </c>
      <c r="CJ43" s="32">
        <f>IF(AND(AH43="",D43&lt;&gt;0),1,IF(D43&lt;AH43,1,0))</f>
        <v>0</v>
      </c>
      <c r="CK43" s="32">
        <f>IF(AND(AI43="",D43&lt;&gt;0),1,IF(D43&lt;AI43,1,0))</f>
        <v>0</v>
      </c>
      <c r="CL43" s="13"/>
    </row>
    <row r="44" spans="1:118" ht="16.149999999999999" customHeight="1" x14ac:dyDescent="0.2">
      <c r="A44" s="882" t="s">
        <v>60</v>
      </c>
      <c r="B44" s="883"/>
      <c r="C44" s="884"/>
      <c r="D44" s="142">
        <f>SUM(E44+F44)</f>
        <v>0</v>
      </c>
      <c r="E44" s="143">
        <f>SUM(G44+I44+K44+M44+O44+Q44+S44)</f>
        <v>0</v>
      </c>
      <c r="F44" s="736">
        <f>SUM(H44+J44+L44+N44+P44+R44+T44)</f>
        <v>0</v>
      </c>
      <c r="G44" s="145"/>
      <c r="H44" s="146"/>
      <c r="I44" s="145"/>
      <c r="J44" s="147"/>
      <c r="K44" s="145"/>
      <c r="L44" s="146"/>
      <c r="M44" s="145"/>
      <c r="N44" s="146"/>
      <c r="O44" s="145"/>
      <c r="P44" s="146"/>
      <c r="Q44" s="145"/>
      <c r="R44" s="148"/>
      <c r="S44" s="145"/>
      <c r="T44" s="148"/>
      <c r="U44" s="98"/>
      <c r="V44" s="149"/>
      <c r="W44" s="98"/>
      <c r="X44" s="99"/>
      <c r="Y44" s="98"/>
      <c r="Z44" s="99"/>
      <c r="AA44" s="100"/>
      <c r="AB44" s="150"/>
      <c r="AC44" s="98"/>
      <c r="AD44" s="151"/>
      <c r="AE44" s="99"/>
      <c r="AF44" s="99"/>
      <c r="AG44" s="146"/>
      <c r="AH44" s="146"/>
      <c r="AI44" s="146"/>
      <c r="AJ44" s="66" t="str">
        <f t="shared" ref="AJ44:AJ59" si="32">CA44&amp;CB44&amp;CC44&amp;CD44&amp;CE44</f>
        <v/>
      </c>
      <c r="AK44" s="30"/>
      <c r="AL44" s="30"/>
      <c r="AM44" s="30"/>
      <c r="AN44" s="30"/>
      <c r="AO44" s="30"/>
      <c r="AP44" s="30"/>
      <c r="AQ44" s="30"/>
      <c r="AR44" s="30"/>
      <c r="AS44" s="30"/>
      <c r="AT44" s="8"/>
      <c r="AU44" s="8"/>
      <c r="BU44" s="3"/>
      <c r="BV44" s="3"/>
      <c r="BW44" s="3"/>
      <c r="CA44" s="31"/>
      <c r="CB44" s="31" t="str">
        <f t="shared" ref="CB44:CB59" si="33">IF(CH44=1,"* Las actividades de usuarios en situación de discapacidad NO DEBEN superar el total. ","")</f>
        <v/>
      </c>
      <c r="CC44" s="31"/>
      <c r="CD44" s="31" t="str">
        <f t="shared" ref="CD44:CD59" si="34">IF(AND(AH44="",D44&lt;&gt;0),"* No olvide digitar la población SENAME (Digite CEROS si no tiene). ",IF(D44&lt;AH44,"* La Población SENAME NO DEBE ser mayor al Total. ",""))</f>
        <v/>
      </c>
      <c r="CE44" s="31" t="str">
        <f t="shared" ref="CE44:CE59" si="35">IF(AND(AI44="",D44&lt;&gt;0),"* No olvide digitar la población Migrante (Digite CEROS si no tiene). ",IF(D44&lt;AI44,"* La Población Migrante NO DEBE ser mayor al Total. ",""))</f>
        <v/>
      </c>
      <c r="CG44" s="32"/>
      <c r="CH44" s="32">
        <f t="shared" ref="CH44:CH59" si="36">IF(D44&lt;AG44,1,0)</f>
        <v>0</v>
      </c>
      <c r="CI44" s="32"/>
      <c r="CJ44" s="32">
        <f t="shared" ref="CJ44:CJ59" si="37">IF(AND(AH44="",D44&lt;&gt;0),1,IF(D44&lt;AH44,1,0))</f>
        <v>0</v>
      </c>
      <c r="CK44" s="32">
        <f t="shared" ref="CK44:CK59" si="38">IF(AND(AI44="",D44&lt;&gt;0),1,IF(D44&lt;AI44,1,0))</f>
        <v>0</v>
      </c>
      <c r="CL44" s="13"/>
    </row>
    <row r="45" spans="1:118" ht="16.149999999999999" customHeight="1" x14ac:dyDescent="0.2">
      <c r="A45" s="882" t="s">
        <v>61</v>
      </c>
      <c r="B45" s="883"/>
      <c r="C45" s="884"/>
      <c r="D45" s="142">
        <f>SUM(E45+F45)</f>
        <v>0</v>
      </c>
      <c r="E45" s="143">
        <f>SUM(G45+I45+K45+M45+O45+Q45+S45)</f>
        <v>0</v>
      </c>
      <c r="F45" s="736">
        <f>SUM(H45+J45+L45+N45+P45+R45+T45)</f>
        <v>0</v>
      </c>
      <c r="G45" s="145"/>
      <c r="H45" s="146"/>
      <c r="I45" s="145"/>
      <c r="J45" s="147"/>
      <c r="K45" s="145"/>
      <c r="L45" s="146"/>
      <c r="M45" s="145"/>
      <c r="N45" s="146"/>
      <c r="O45" s="145"/>
      <c r="P45" s="146"/>
      <c r="Q45" s="145"/>
      <c r="R45" s="148"/>
      <c r="S45" s="145"/>
      <c r="T45" s="148"/>
      <c r="U45" s="98"/>
      <c r="V45" s="149"/>
      <c r="W45" s="98"/>
      <c r="X45" s="99"/>
      <c r="Y45" s="98"/>
      <c r="Z45" s="99"/>
      <c r="AA45" s="100"/>
      <c r="AB45" s="150"/>
      <c r="AC45" s="98"/>
      <c r="AD45" s="151"/>
      <c r="AE45" s="99"/>
      <c r="AF45" s="99"/>
      <c r="AG45" s="146"/>
      <c r="AH45" s="146"/>
      <c r="AI45" s="146"/>
      <c r="AJ45" s="66" t="str">
        <f t="shared" si="32"/>
        <v/>
      </c>
      <c r="AK45" s="30"/>
      <c r="AL45" s="30"/>
      <c r="AM45" s="30"/>
      <c r="AN45" s="30"/>
      <c r="AO45" s="30"/>
      <c r="AP45" s="30"/>
      <c r="AQ45" s="30"/>
      <c r="AR45" s="30"/>
      <c r="AS45" s="30"/>
      <c r="AT45" s="8"/>
      <c r="AU45" s="8"/>
      <c r="BU45" s="3"/>
      <c r="BV45" s="3"/>
      <c r="BW45" s="3"/>
      <c r="CA45" s="31"/>
      <c r="CB45" s="31" t="str">
        <f t="shared" si="33"/>
        <v/>
      </c>
      <c r="CC45" s="31"/>
      <c r="CD45" s="31" t="str">
        <f t="shared" si="34"/>
        <v/>
      </c>
      <c r="CE45" s="31" t="str">
        <f t="shared" si="35"/>
        <v/>
      </c>
      <c r="CG45" s="32"/>
      <c r="CH45" s="32">
        <f t="shared" si="36"/>
        <v>0</v>
      </c>
      <c r="CI45" s="32"/>
      <c r="CJ45" s="32">
        <f>IF(AND(AH45="",D45&lt;&gt;0),1,IF(D45&lt;AH45,1,0))</f>
        <v>0</v>
      </c>
      <c r="CK45" s="32">
        <f t="shared" si="38"/>
        <v>0</v>
      </c>
      <c r="CL45" s="13"/>
    </row>
    <row r="46" spans="1:118" ht="16.149999999999999" customHeight="1" x14ac:dyDescent="0.2">
      <c r="A46" s="882" t="s">
        <v>62</v>
      </c>
      <c r="B46" s="883"/>
      <c r="C46" s="884"/>
      <c r="D46" s="152">
        <f>SUM(E46+F46)</f>
        <v>0</v>
      </c>
      <c r="E46" s="153">
        <f t="shared" ref="E46:F48" si="39">SUM(U46+W46+Y46+AA46+AC46)</f>
        <v>0</v>
      </c>
      <c r="F46" s="154">
        <f t="shared" si="39"/>
        <v>0</v>
      </c>
      <c r="G46" s="98"/>
      <c r="H46" s="99"/>
      <c r="I46" s="98"/>
      <c r="J46" s="99"/>
      <c r="K46" s="98"/>
      <c r="L46" s="99"/>
      <c r="M46" s="98"/>
      <c r="N46" s="99"/>
      <c r="O46" s="98"/>
      <c r="P46" s="99"/>
      <c r="Q46" s="98"/>
      <c r="R46" s="99"/>
      <c r="S46" s="98"/>
      <c r="T46" s="99"/>
      <c r="U46" s="155"/>
      <c r="V46" s="156"/>
      <c r="W46" s="155"/>
      <c r="X46" s="156"/>
      <c r="Y46" s="155"/>
      <c r="Z46" s="156"/>
      <c r="AA46" s="157"/>
      <c r="AB46" s="158"/>
      <c r="AC46" s="155"/>
      <c r="AD46" s="159"/>
      <c r="AE46" s="160"/>
      <c r="AF46" s="160"/>
      <c r="AG46" s="160"/>
      <c r="AH46" s="160"/>
      <c r="AI46" s="160"/>
      <c r="AJ46" s="66" t="str">
        <f t="shared" si="32"/>
        <v/>
      </c>
      <c r="AK46" s="30"/>
      <c r="AL46" s="30"/>
      <c r="AM46" s="30"/>
      <c r="AN46" s="30"/>
      <c r="AO46" s="30"/>
      <c r="AP46" s="30"/>
      <c r="AQ46" s="30"/>
      <c r="AR46" s="30"/>
      <c r="AS46" s="30"/>
      <c r="AT46" s="8"/>
      <c r="AU46" s="8"/>
      <c r="BU46" s="3"/>
      <c r="BV46" s="3"/>
      <c r="BW46" s="3"/>
      <c r="CA46" s="31" t="str">
        <f t="shared" ref="CA46:CA59" si="40">IF(CG46=1,"* Las consultas de 60 años NO DEBEN ser mayor que el total de Consultas entre 20-64 Años. ","")</f>
        <v/>
      </c>
      <c r="CB46" s="31" t="str">
        <f t="shared" si="33"/>
        <v/>
      </c>
      <c r="CC46" s="31" t="str">
        <f t="shared" ref="CC46:CC59" si="41">IF(AND(AE46="",D46&lt;&gt;0),"* Recuerde que las Embarazadas deben ser incluídas en el ingreso por rango Etario (Digite CEROS si no tiene). ",IF(F46&lt;AE46,"* Las Embarazadas NO DEBEN ser mayor al total de mujeres. ",""))</f>
        <v/>
      </c>
      <c r="CD46" s="31" t="str">
        <f t="shared" si="34"/>
        <v/>
      </c>
      <c r="CE46" s="31" t="str">
        <f t="shared" si="35"/>
        <v/>
      </c>
      <c r="CG46" s="32">
        <f t="shared" ref="CG46:CG59" si="42">IF((AA46+AB46)&lt;AF46,1,0)</f>
        <v>0</v>
      </c>
      <c r="CH46" s="32">
        <f t="shared" si="36"/>
        <v>0</v>
      </c>
      <c r="CI46" s="32">
        <f t="shared" ref="CI46:CI59" si="43">IF(AND(AE46="",D46&lt;&gt;0),1,IF(F46&lt;AE46,1,0))</f>
        <v>0</v>
      </c>
      <c r="CJ46" s="32">
        <f t="shared" si="37"/>
        <v>0</v>
      </c>
      <c r="CK46" s="32">
        <f t="shared" si="38"/>
        <v>0</v>
      </c>
      <c r="CL46" s="13"/>
    </row>
    <row r="47" spans="1:118" ht="16.149999999999999" customHeight="1" x14ac:dyDescent="0.2">
      <c r="A47" s="882" t="s">
        <v>63</v>
      </c>
      <c r="B47" s="883"/>
      <c r="C47" s="884"/>
      <c r="D47" s="161">
        <f>SUM(E47+F47)</f>
        <v>0</v>
      </c>
      <c r="E47" s="162">
        <f t="shared" si="39"/>
        <v>0</v>
      </c>
      <c r="F47" s="163">
        <f t="shared" si="39"/>
        <v>0</v>
      </c>
      <c r="G47" s="70"/>
      <c r="H47" s="71"/>
      <c r="I47" s="70"/>
      <c r="J47" s="71"/>
      <c r="K47" s="70"/>
      <c r="L47" s="71"/>
      <c r="M47" s="70"/>
      <c r="N47" s="71"/>
      <c r="O47" s="70"/>
      <c r="P47" s="71"/>
      <c r="Q47" s="70"/>
      <c r="R47" s="71"/>
      <c r="S47" s="70"/>
      <c r="T47" s="71"/>
      <c r="U47" s="164"/>
      <c r="V47" s="165"/>
      <c r="W47" s="164"/>
      <c r="X47" s="165"/>
      <c r="Y47" s="164"/>
      <c r="Z47" s="165"/>
      <c r="AA47" s="166"/>
      <c r="AB47" s="167"/>
      <c r="AC47" s="164"/>
      <c r="AD47" s="168"/>
      <c r="AE47" s="169"/>
      <c r="AF47" s="170"/>
      <c r="AG47" s="171"/>
      <c r="AH47" s="171"/>
      <c r="AI47" s="171"/>
      <c r="AJ47" s="66" t="str">
        <f t="shared" si="32"/>
        <v/>
      </c>
      <c r="AK47" s="30"/>
      <c r="AL47" s="30"/>
      <c r="AM47" s="30"/>
      <c r="AN47" s="30"/>
      <c r="AO47" s="30"/>
      <c r="AP47" s="30"/>
      <c r="AQ47" s="30"/>
      <c r="AR47" s="30"/>
      <c r="AS47" s="30"/>
      <c r="AT47" s="8"/>
      <c r="AU47" s="8"/>
      <c r="BU47" s="3"/>
      <c r="BV47" s="3"/>
      <c r="BW47" s="3"/>
      <c r="CA47" s="31"/>
      <c r="CB47" s="31" t="str">
        <f t="shared" si="33"/>
        <v/>
      </c>
      <c r="CC47" s="31" t="str">
        <f t="shared" si="41"/>
        <v/>
      </c>
      <c r="CD47" s="31" t="str">
        <f t="shared" si="34"/>
        <v/>
      </c>
      <c r="CE47" s="31" t="str">
        <f t="shared" si="35"/>
        <v/>
      </c>
      <c r="CG47" s="32"/>
      <c r="CH47" s="32">
        <f t="shared" si="36"/>
        <v>0</v>
      </c>
      <c r="CI47" s="32">
        <f t="shared" si="43"/>
        <v>0</v>
      </c>
      <c r="CJ47" s="32">
        <f t="shared" si="37"/>
        <v>0</v>
      </c>
      <c r="CK47" s="32">
        <f t="shared" si="38"/>
        <v>0</v>
      </c>
      <c r="CL47" s="13"/>
    </row>
    <row r="48" spans="1:118" ht="16.149999999999999" customHeight="1" x14ac:dyDescent="0.2">
      <c r="A48" s="862" t="s">
        <v>64</v>
      </c>
      <c r="B48" s="900"/>
      <c r="C48" s="970"/>
      <c r="D48" s="50">
        <f t="shared" ref="D48:D55" si="44">SUM(E48+F48)</f>
        <v>0</v>
      </c>
      <c r="E48" s="51">
        <f t="shared" si="39"/>
        <v>0</v>
      </c>
      <c r="F48" s="729">
        <f t="shared" si="39"/>
        <v>0</v>
      </c>
      <c r="G48" s="172"/>
      <c r="H48" s="173"/>
      <c r="I48" s="172"/>
      <c r="J48" s="173"/>
      <c r="K48" s="172"/>
      <c r="L48" s="173"/>
      <c r="M48" s="172"/>
      <c r="N48" s="173"/>
      <c r="O48" s="172"/>
      <c r="P48" s="173"/>
      <c r="Q48" s="172"/>
      <c r="R48" s="173"/>
      <c r="S48" s="172"/>
      <c r="T48" s="173"/>
      <c r="U48" s="50">
        <f>SUM(U46:U47)</f>
        <v>0</v>
      </c>
      <c r="V48" s="174">
        <f t="shared" ref="V48:AE48" si="45">SUM(V46:V47)</f>
        <v>0</v>
      </c>
      <c r="W48" s="50">
        <f t="shared" si="45"/>
        <v>0</v>
      </c>
      <c r="X48" s="174">
        <f t="shared" si="45"/>
        <v>0</v>
      </c>
      <c r="Y48" s="50">
        <f t="shared" si="45"/>
        <v>0</v>
      </c>
      <c r="Z48" s="174">
        <f t="shared" si="45"/>
        <v>0</v>
      </c>
      <c r="AA48" s="50">
        <f t="shared" si="45"/>
        <v>0</v>
      </c>
      <c r="AB48" s="174">
        <f t="shared" si="45"/>
        <v>0</v>
      </c>
      <c r="AC48" s="50">
        <f t="shared" si="45"/>
        <v>0</v>
      </c>
      <c r="AD48" s="174">
        <f t="shared" si="45"/>
        <v>0</v>
      </c>
      <c r="AE48" s="175">
        <f t="shared" si="45"/>
        <v>0</v>
      </c>
      <c r="AF48" s="729">
        <f>SUM(AF46)</f>
        <v>0</v>
      </c>
      <c r="AG48" s="729">
        <f>SUM(AG46:AG47)</f>
        <v>0</v>
      </c>
      <c r="AH48" s="729">
        <f>SUM(AH46:AH47)</f>
        <v>0</v>
      </c>
      <c r="AI48" s="729">
        <f>SUM(AI46:AI47)</f>
        <v>0</v>
      </c>
      <c r="AJ48" s="66"/>
      <c r="AK48" s="176"/>
      <c r="AL48" s="176"/>
      <c r="AM48" s="176"/>
      <c r="AN48" s="176"/>
      <c r="AO48" s="176"/>
      <c r="AP48" s="176"/>
      <c r="AQ48" s="176"/>
      <c r="AR48" s="176"/>
      <c r="AS48" s="176"/>
      <c r="AT48" s="8"/>
      <c r="AU48" s="8"/>
      <c r="BU48" s="3"/>
      <c r="BV48" s="3"/>
      <c r="BW48" s="3"/>
      <c r="CA48" s="31"/>
      <c r="CB48" s="31"/>
      <c r="CC48" s="31"/>
      <c r="CD48" s="31"/>
      <c r="CE48" s="31"/>
      <c r="CG48" s="32"/>
      <c r="CH48" s="32"/>
      <c r="CI48" s="32"/>
      <c r="CJ48" s="32"/>
      <c r="CK48" s="32"/>
      <c r="CL48" s="13"/>
    </row>
    <row r="49" spans="1:90" ht="16.149999999999999" customHeight="1" x14ac:dyDescent="0.2">
      <c r="A49" s="1027" t="s">
        <v>65</v>
      </c>
      <c r="B49" s="1028"/>
      <c r="C49" s="1029"/>
      <c r="D49" s="50">
        <f t="shared" si="44"/>
        <v>0</v>
      </c>
      <c r="E49" s="51">
        <f t="shared" ref="E49:F55" si="46">SUM(G49+I49+K49+M49+O49+Q49+S49+U49+W49+Y49+AA49+AC49)</f>
        <v>0</v>
      </c>
      <c r="F49" s="729">
        <f t="shared" si="46"/>
        <v>0</v>
      </c>
      <c r="G49" s="172"/>
      <c r="H49" s="173"/>
      <c r="I49" s="172"/>
      <c r="J49" s="173"/>
      <c r="K49" s="172"/>
      <c r="L49" s="173"/>
      <c r="M49" s="172"/>
      <c r="N49" s="173"/>
      <c r="O49" s="172"/>
      <c r="P49" s="173"/>
      <c r="Q49" s="172"/>
      <c r="R49" s="173"/>
      <c r="S49" s="172"/>
      <c r="T49" s="173"/>
      <c r="U49" s="177"/>
      <c r="V49" s="178"/>
      <c r="W49" s="177"/>
      <c r="X49" s="178"/>
      <c r="Y49" s="177"/>
      <c r="Z49" s="178"/>
      <c r="AA49" s="177"/>
      <c r="AB49" s="178"/>
      <c r="AC49" s="179"/>
      <c r="AD49" s="180"/>
      <c r="AE49" s="181"/>
      <c r="AF49" s="182"/>
      <c r="AG49" s="182"/>
      <c r="AH49" s="182"/>
      <c r="AI49" s="182"/>
      <c r="AJ49" s="66" t="str">
        <f t="shared" si="32"/>
        <v/>
      </c>
      <c r="AK49" s="30"/>
      <c r="AL49" s="30"/>
      <c r="AM49" s="30"/>
      <c r="AN49" s="30"/>
      <c r="AO49" s="30"/>
      <c r="AP49" s="30"/>
      <c r="AQ49" s="30"/>
      <c r="AR49" s="30"/>
      <c r="AS49" s="30"/>
      <c r="AT49" s="8"/>
      <c r="AU49" s="8"/>
      <c r="BU49" s="3"/>
      <c r="BV49" s="3"/>
      <c r="BW49" s="3"/>
      <c r="CA49" s="31" t="str">
        <f t="shared" si="40"/>
        <v/>
      </c>
      <c r="CB49" s="31" t="str">
        <f t="shared" si="33"/>
        <v/>
      </c>
      <c r="CC49" s="31" t="str">
        <f t="shared" si="41"/>
        <v/>
      </c>
      <c r="CD49" s="31" t="str">
        <f t="shared" si="34"/>
        <v/>
      </c>
      <c r="CE49" s="31" t="str">
        <f t="shared" si="35"/>
        <v/>
      </c>
      <c r="CG49" s="32">
        <f t="shared" si="42"/>
        <v>0</v>
      </c>
      <c r="CH49" s="32">
        <f t="shared" si="36"/>
        <v>0</v>
      </c>
      <c r="CI49" s="32">
        <f t="shared" si="43"/>
        <v>0</v>
      </c>
      <c r="CJ49" s="32">
        <f t="shared" si="37"/>
        <v>0</v>
      </c>
      <c r="CK49" s="32">
        <f t="shared" si="38"/>
        <v>0</v>
      </c>
      <c r="CL49" s="13"/>
    </row>
    <row r="50" spans="1:90" ht="16.149999999999999" customHeight="1" x14ac:dyDescent="0.2">
      <c r="A50" s="956" t="s">
        <v>66</v>
      </c>
      <c r="B50" s="958"/>
      <c r="C50" s="183">
        <v>0</v>
      </c>
      <c r="D50" s="184">
        <f t="shared" si="44"/>
        <v>0</v>
      </c>
      <c r="E50" s="185">
        <f t="shared" si="46"/>
        <v>0</v>
      </c>
      <c r="F50" s="736">
        <f t="shared" si="46"/>
        <v>0</v>
      </c>
      <c r="G50" s="145"/>
      <c r="H50" s="146"/>
      <c r="I50" s="145"/>
      <c r="J50" s="147"/>
      <c r="K50" s="145"/>
      <c r="L50" s="146"/>
      <c r="M50" s="145"/>
      <c r="N50" s="146"/>
      <c r="O50" s="145"/>
      <c r="P50" s="146"/>
      <c r="Q50" s="145"/>
      <c r="R50" s="148"/>
      <c r="S50" s="145"/>
      <c r="T50" s="148"/>
      <c r="U50" s="145"/>
      <c r="V50" s="148"/>
      <c r="W50" s="145"/>
      <c r="X50" s="148"/>
      <c r="Y50" s="145"/>
      <c r="Z50" s="148"/>
      <c r="AA50" s="145"/>
      <c r="AB50" s="148"/>
      <c r="AC50" s="147"/>
      <c r="AD50" s="186"/>
      <c r="AE50" s="187"/>
      <c r="AF50" s="146"/>
      <c r="AG50" s="146"/>
      <c r="AH50" s="146"/>
      <c r="AI50" s="146"/>
      <c r="AJ50" s="66" t="str">
        <f t="shared" si="32"/>
        <v/>
      </c>
      <c r="AK50" s="30"/>
      <c r="AL50" s="30"/>
      <c r="AM50" s="30"/>
      <c r="AN50" s="30"/>
      <c r="AO50" s="30"/>
      <c r="AP50" s="30"/>
      <c r="AQ50" s="30"/>
      <c r="AR50" s="30"/>
      <c r="AS50" s="30"/>
      <c r="AT50" s="8"/>
      <c r="AU50" s="8"/>
      <c r="BU50" s="3"/>
      <c r="BV50" s="3"/>
      <c r="BW50" s="3"/>
      <c r="CA50" s="31" t="str">
        <f t="shared" si="40"/>
        <v/>
      </c>
      <c r="CB50" s="31" t="str">
        <f t="shared" si="33"/>
        <v/>
      </c>
      <c r="CC50" s="31" t="str">
        <f t="shared" si="41"/>
        <v/>
      </c>
      <c r="CD50" s="31" t="str">
        <f t="shared" si="34"/>
        <v/>
      </c>
      <c r="CE50" s="31" t="str">
        <f t="shared" si="35"/>
        <v/>
      </c>
      <c r="CG50" s="32">
        <f t="shared" si="42"/>
        <v>0</v>
      </c>
      <c r="CH50" s="32">
        <f t="shared" si="36"/>
        <v>0</v>
      </c>
      <c r="CI50" s="32">
        <f t="shared" si="43"/>
        <v>0</v>
      </c>
      <c r="CJ50" s="32">
        <f t="shared" si="37"/>
        <v>0</v>
      </c>
      <c r="CK50" s="32">
        <f t="shared" si="38"/>
        <v>0</v>
      </c>
      <c r="CL50" s="13"/>
    </row>
    <row r="51" spans="1:90" ht="16.149999999999999" customHeight="1" x14ac:dyDescent="0.2">
      <c r="A51" s="956"/>
      <c r="B51" s="958"/>
      <c r="C51" s="188" t="s">
        <v>67</v>
      </c>
      <c r="D51" s="152">
        <f t="shared" si="44"/>
        <v>0</v>
      </c>
      <c r="E51" s="153">
        <f t="shared" si="46"/>
        <v>0</v>
      </c>
      <c r="F51" s="154">
        <f t="shared" si="46"/>
        <v>0</v>
      </c>
      <c r="G51" s="155"/>
      <c r="H51" s="160"/>
      <c r="I51" s="155"/>
      <c r="J51" s="189"/>
      <c r="K51" s="155"/>
      <c r="L51" s="160"/>
      <c r="M51" s="155"/>
      <c r="N51" s="160"/>
      <c r="O51" s="155"/>
      <c r="P51" s="160"/>
      <c r="Q51" s="155"/>
      <c r="R51" s="156"/>
      <c r="S51" s="155"/>
      <c r="T51" s="156"/>
      <c r="U51" s="155"/>
      <c r="V51" s="156"/>
      <c r="W51" s="155"/>
      <c r="X51" s="156"/>
      <c r="Y51" s="155"/>
      <c r="Z51" s="156"/>
      <c r="AA51" s="155"/>
      <c r="AB51" s="156"/>
      <c r="AC51" s="189"/>
      <c r="AD51" s="159"/>
      <c r="AE51" s="190"/>
      <c r="AF51" s="160"/>
      <c r="AG51" s="160"/>
      <c r="AH51" s="160"/>
      <c r="AI51" s="160"/>
      <c r="AJ51" s="66" t="str">
        <f t="shared" si="32"/>
        <v/>
      </c>
      <c r="AK51" s="30"/>
      <c r="AL51" s="30"/>
      <c r="AM51" s="30"/>
      <c r="AN51" s="30"/>
      <c r="AO51" s="30"/>
      <c r="AP51" s="30"/>
      <c r="AQ51" s="30"/>
      <c r="AR51" s="30"/>
      <c r="AS51" s="30"/>
      <c r="AT51" s="8"/>
      <c r="AU51" s="8"/>
      <c r="BU51" s="3"/>
      <c r="BV51" s="3"/>
      <c r="BW51" s="3"/>
      <c r="CA51" s="31" t="str">
        <f t="shared" si="40"/>
        <v/>
      </c>
      <c r="CB51" s="31" t="str">
        <f t="shared" si="33"/>
        <v/>
      </c>
      <c r="CC51" s="31" t="str">
        <f t="shared" si="41"/>
        <v/>
      </c>
      <c r="CD51" s="31" t="str">
        <f t="shared" si="34"/>
        <v/>
      </c>
      <c r="CE51" s="31" t="str">
        <f t="shared" si="35"/>
        <v/>
      </c>
      <c r="CG51" s="32">
        <f t="shared" si="42"/>
        <v>0</v>
      </c>
      <c r="CH51" s="32">
        <f t="shared" si="36"/>
        <v>0</v>
      </c>
      <c r="CI51" s="32">
        <f t="shared" si="43"/>
        <v>0</v>
      </c>
      <c r="CJ51" s="32">
        <f t="shared" si="37"/>
        <v>0</v>
      </c>
      <c r="CK51" s="32">
        <f t="shared" si="38"/>
        <v>0</v>
      </c>
      <c r="CL51" s="13"/>
    </row>
    <row r="52" spans="1:90" ht="16.149999999999999" customHeight="1" x14ac:dyDescent="0.2">
      <c r="A52" s="956"/>
      <c r="B52" s="958"/>
      <c r="C52" s="188" t="s">
        <v>68</v>
      </c>
      <c r="D52" s="152">
        <f t="shared" si="44"/>
        <v>0</v>
      </c>
      <c r="E52" s="153">
        <f t="shared" si="46"/>
        <v>0</v>
      </c>
      <c r="F52" s="154">
        <f t="shared" si="46"/>
        <v>0</v>
      </c>
      <c r="G52" s="155"/>
      <c r="H52" s="160"/>
      <c r="I52" s="155"/>
      <c r="J52" s="189"/>
      <c r="K52" s="155"/>
      <c r="L52" s="160"/>
      <c r="M52" s="155"/>
      <c r="N52" s="160"/>
      <c r="O52" s="155"/>
      <c r="P52" s="160"/>
      <c r="Q52" s="155"/>
      <c r="R52" s="156"/>
      <c r="S52" s="155"/>
      <c r="T52" s="156"/>
      <c r="U52" s="155"/>
      <c r="V52" s="156"/>
      <c r="W52" s="155"/>
      <c r="X52" s="156"/>
      <c r="Y52" s="155"/>
      <c r="Z52" s="156"/>
      <c r="AA52" s="155"/>
      <c r="AB52" s="156"/>
      <c r="AC52" s="189"/>
      <c r="AD52" s="159"/>
      <c r="AE52" s="190"/>
      <c r="AF52" s="160"/>
      <c r="AG52" s="160"/>
      <c r="AH52" s="160"/>
      <c r="AI52" s="160"/>
      <c r="AJ52" s="66" t="str">
        <f t="shared" si="32"/>
        <v/>
      </c>
      <c r="AK52" s="30"/>
      <c r="AL52" s="30"/>
      <c r="AM52" s="30"/>
      <c r="AN52" s="30"/>
      <c r="AO52" s="30"/>
      <c r="AP52" s="30"/>
      <c r="AQ52" s="30"/>
      <c r="AR52" s="30"/>
      <c r="AS52" s="30"/>
      <c r="AT52" s="8"/>
      <c r="AU52" s="8"/>
      <c r="BU52" s="3"/>
      <c r="BV52" s="3"/>
      <c r="BW52" s="3"/>
      <c r="CA52" s="31" t="str">
        <f t="shared" si="40"/>
        <v/>
      </c>
      <c r="CB52" s="31" t="str">
        <f t="shared" si="33"/>
        <v/>
      </c>
      <c r="CC52" s="31" t="str">
        <f t="shared" si="41"/>
        <v/>
      </c>
      <c r="CD52" s="31" t="str">
        <f t="shared" si="34"/>
        <v/>
      </c>
      <c r="CE52" s="31" t="str">
        <f t="shared" si="35"/>
        <v/>
      </c>
      <c r="CG52" s="32">
        <f t="shared" si="42"/>
        <v>0</v>
      </c>
      <c r="CH52" s="32">
        <f t="shared" si="36"/>
        <v>0</v>
      </c>
      <c r="CI52" s="32">
        <f t="shared" si="43"/>
        <v>0</v>
      </c>
      <c r="CJ52" s="32">
        <f t="shared" si="37"/>
        <v>0</v>
      </c>
      <c r="CK52" s="32">
        <f t="shared" si="38"/>
        <v>0</v>
      </c>
      <c r="CL52" s="13"/>
    </row>
    <row r="53" spans="1:90" ht="16.149999999999999" customHeight="1" x14ac:dyDescent="0.2">
      <c r="A53" s="956"/>
      <c r="B53" s="958"/>
      <c r="C53" s="188" t="s">
        <v>69</v>
      </c>
      <c r="D53" s="152">
        <f t="shared" si="44"/>
        <v>0</v>
      </c>
      <c r="E53" s="153">
        <f t="shared" si="46"/>
        <v>0</v>
      </c>
      <c r="F53" s="154">
        <f t="shared" si="46"/>
        <v>0</v>
      </c>
      <c r="G53" s="155"/>
      <c r="H53" s="160"/>
      <c r="I53" s="155"/>
      <c r="J53" s="189"/>
      <c r="K53" s="155"/>
      <c r="L53" s="160"/>
      <c r="M53" s="155"/>
      <c r="N53" s="160"/>
      <c r="O53" s="155"/>
      <c r="P53" s="160"/>
      <c r="Q53" s="155"/>
      <c r="R53" s="156"/>
      <c r="S53" s="155"/>
      <c r="T53" s="156"/>
      <c r="U53" s="155"/>
      <c r="V53" s="156"/>
      <c r="W53" s="155"/>
      <c r="X53" s="156"/>
      <c r="Y53" s="155"/>
      <c r="Z53" s="156"/>
      <c r="AA53" s="155"/>
      <c r="AB53" s="156"/>
      <c r="AC53" s="189"/>
      <c r="AD53" s="159"/>
      <c r="AE53" s="190"/>
      <c r="AF53" s="160"/>
      <c r="AG53" s="160"/>
      <c r="AH53" s="160"/>
      <c r="AI53" s="160"/>
      <c r="AJ53" s="66" t="str">
        <f t="shared" si="32"/>
        <v/>
      </c>
      <c r="AK53" s="30"/>
      <c r="AL53" s="30"/>
      <c r="AM53" s="30"/>
      <c r="AN53" s="30"/>
      <c r="AO53" s="30"/>
      <c r="AP53" s="30"/>
      <c r="AQ53" s="30"/>
      <c r="AR53" s="30"/>
      <c r="AS53" s="30"/>
      <c r="AT53" s="8"/>
      <c r="AU53" s="8"/>
      <c r="BU53" s="3"/>
      <c r="BV53" s="3"/>
      <c r="BW53" s="3"/>
      <c r="CA53" s="31" t="str">
        <f t="shared" si="40"/>
        <v/>
      </c>
      <c r="CB53" s="31" t="str">
        <f t="shared" si="33"/>
        <v/>
      </c>
      <c r="CC53" s="31" t="str">
        <f t="shared" si="41"/>
        <v/>
      </c>
      <c r="CD53" s="31" t="str">
        <f t="shared" si="34"/>
        <v/>
      </c>
      <c r="CE53" s="31" t="str">
        <f t="shared" si="35"/>
        <v/>
      </c>
      <c r="CG53" s="32">
        <f t="shared" si="42"/>
        <v>0</v>
      </c>
      <c r="CH53" s="32">
        <f t="shared" si="36"/>
        <v>0</v>
      </c>
      <c r="CI53" s="32">
        <f t="shared" si="43"/>
        <v>0</v>
      </c>
      <c r="CJ53" s="32">
        <f t="shared" si="37"/>
        <v>0</v>
      </c>
      <c r="CK53" s="32">
        <f t="shared" si="38"/>
        <v>0</v>
      </c>
      <c r="CL53" s="13"/>
    </row>
    <row r="54" spans="1:90" ht="16.149999999999999" customHeight="1" x14ac:dyDescent="0.2">
      <c r="A54" s="956"/>
      <c r="B54" s="958"/>
      <c r="C54" s="191" t="s">
        <v>70</v>
      </c>
      <c r="D54" s="161">
        <f>SUM(E54+F54)</f>
        <v>0</v>
      </c>
      <c r="E54" s="162">
        <f t="shared" si="46"/>
        <v>0</v>
      </c>
      <c r="F54" s="154">
        <f t="shared" si="46"/>
        <v>0</v>
      </c>
      <c r="G54" s="192"/>
      <c r="H54" s="171"/>
      <c r="I54" s="192"/>
      <c r="J54" s="193"/>
      <c r="K54" s="192"/>
      <c r="L54" s="171"/>
      <c r="M54" s="192"/>
      <c r="N54" s="171"/>
      <c r="O54" s="192"/>
      <c r="P54" s="171"/>
      <c r="Q54" s="192"/>
      <c r="R54" s="194"/>
      <c r="S54" s="192"/>
      <c r="T54" s="194"/>
      <c r="U54" s="192"/>
      <c r="V54" s="194"/>
      <c r="W54" s="192"/>
      <c r="X54" s="194"/>
      <c r="Y54" s="192"/>
      <c r="Z54" s="194"/>
      <c r="AA54" s="192"/>
      <c r="AB54" s="194"/>
      <c r="AC54" s="193"/>
      <c r="AD54" s="195"/>
      <c r="AE54" s="196"/>
      <c r="AF54" s="171"/>
      <c r="AG54" s="171"/>
      <c r="AH54" s="171"/>
      <c r="AI54" s="171"/>
      <c r="AJ54" s="66" t="str">
        <f t="shared" si="32"/>
        <v/>
      </c>
      <c r="AK54" s="30"/>
      <c r="AL54" s="30"/>
      <c r="AM54" s="30"/>
      <c r="AN54" s="30"/>
      <c r="AO54" s="30"/>
      <c r="AP54" s="30"/>
      <c r="AQ54" s="30"/>
      <c r="AR54" s="30"/>
      <c r="AS54" s="30"/>
      <c r="AT54" s="8"/>
      <c r="AU54" s="8"/>
      <c r="BU54" s="3"/>
      <c r="BV54" s="3"/>
      <c r="BW54" s="3"/>
      <c r="CA54" s="31" t="str">
        <f t="shared" si="40"/>
        <v/>
      </c>
      <c r="CB54" s="31" t="str">
        <f t="shared" si="33"/>
        <v/>
      </c>
      <c r="CC54" s="31" t="str">
        <f t="shared" si="41"/>
        <v/>
      </c>
      <c r="CD54" s="31" t="str">
        <f t="shared" si="34"/>
        <v/>
      </c>
      <c r="CE54" s="31" t="str">
        <f t="shared" si="35"/>
        <v/>
      </c>
      <c r="CG54" s="32">
        <f t="shared" si="42"/>
        <v>0</v>
      </c>
      <c r="CH54" s="32">
        <f t="shared" si="36"/>
        <v>0</v>
      </c>
      <c r="CI54" s="32">
        <f t="shared" si="43"/>
        <v>0</v>
      </c>
      <c r="CJ54" s="32">
        <f t="shared" si="37"/>
        <v>0</v>
      </c>
      <c r="CK54" s="32">
        <f t="shared" si="38"/>
        <v>0</v>
      </c>
      <c r="CL54" s="13"/>
    </row>
    <row r="55" spans="1:90" ht="16.149999999999999" customHeight="1" x14ac:dyDescent="0.2">
      <c r="A55" s="956"/>
      <c r="B55" s="958"/>
      <c r="C55" s="191" t="s">
        <v>71</v>
      </c>
      <c r="D55" s="161">
        <f t="shared" si="44"/>
        <v>0</v>
      </c>
      <c r="E55" s="162">
        <f t="shared" si="46"/>
        <v>0</v>
      </c>
      <c r="F55" s="154">
        <f t="shared" si="46"/>
        <v>0</v>
      </c>
      <c r="G55" s="192"/>
      <c r="H55" s="171"/>
      <c r="I55" s="192"/>
      <c r="J55" s="193"/>
      <c r="K55" s="164"/>
      <c r="L55" s="171"/>
      <c r="M55" s="192"/>
      <c r="N55" s="171"/>
      <c r="O55" s="192"/>
      <c r="P55" s="171"/>
      <c r="Q55" s="192"/>
      <c r="R55" s="194"/>
      <c r="S55" s="192"/>
      <c r="T55" s="194"/>
      <c r="U55" s="192"/>
      <c r="V55" s="194"/>
      <c r="W55" s="192"/>
      <c r="X55" s="194"/>
      <c r="Y55" s="192"/>
      <c r="Z55" s="194"/>
      <c r="AA55" s="192"/>
      <c r="AB55" s="194"/>
      <c r="AC55" s="193"/>
      <c r="AD55" s="195"/>
      <c r="AE55" s="197"/>
      <c r="AF55" s="171"/>
      <c r="AG55" s="171"/>
      <c r="AH55" s="171"/>
      <c r="AI55" s="171"/>
      <c r="AJ55" s="66" t="str">
        <f t="shared" si="32"/>
        <v/>
      </c>
      <c r="AK55" s="30"/>
      <c r="AL55" s="30"/>
      <c r="AM55" s="30"/>
      <c r="AN55" s="30"/>
      <c r="AO55" s="30"/>
      <c r="AP55" s="30"/>
      <c r="AQ55" s="30"/>
      <c r="AR55" s="30"/>
      <c r="AS55" s="30"/>
      <c r="AT55" s="8"/>
      <c r="AU55" s="8"/>
      <c r="BU55" s="3"/>
      <c r="BV55" s="3"/>
      <c r="BW55" s="3"/>
      <c r="CA55" s="31" t="str">
        <f t="shared" si="40"/>
        <v/>
      </c>
      <c r="CB55" s="31" t="str">
        <f t="shared" si="33"/>
        <v/>
      </c>
      <c r="CC55" s="31" t="str">
        <f t="shared" si="41"/>
        <v/>
      </c>
      <c r="CD55" s="31" t="str">
        <f t="shared" si="34"/>
        <v/>
      </c>
      <c r="CE55" s="31" t="str">
        <f t="shared" si="35"/>
        <v/>
      </c>
      <c r="CG55" s="32">
        <f t="shared" si="42"/>
        <v>0</v>
      </c>
      <c r="CH55" s="32">
        <f t="shared" si="36"/>
        <v>0</v>
      </c>
      <c r="CI55" s="32">
        <f t="shared" si="43"/>
        <v>0</v>
      </c>
      <c r="CJ55" s="32">
        <f t="shared" si="37"/>
        <v>0</v>
      </c>
      <c r="CK55" s="32">
        <f t="shared" si="38"/>
        <v>0</v>
      </c>
      <c r="CL55" s="13"/>
    </row>
    <row r="56" spans="1:90" ht="16.149999999999999" customHeight="1" x14ac:dyDescent="0.2">
      <c r="A56" s="959"/>
      <c r="B56" s="1079"/>
      <c r="C56" s="198" t="s">
        <v>4</v>
      </c>
      <c r="D56" s="199">
        <f t="shared" ref="D56:AG56" si="47">SUM(D50:D55)</f>
        <v>0</v>
      </c>
      <c r="E56" s="200">
        <f>SUM(E50:E55)</f>
        <v>0</v>
      </c>
      <c r="F56" s="729">
        <f t="shared" si="47"/>
        <v>0</v>
      </c>
      <c r="G56" s="50">
        <f t="shared" si="47"/>
        <v>0</v>
      </c>
      <c r="H56" s="729">
        <f t="shared" si="47"/>
        <v>0</v>
      </c>
      <c r="I56" s="50">
        <f t="shared" si="47"/>
        <v>0</v>
      </c>
      <c r="J56" s="722">
        <f t="shared" si="47"/>
        <v>0</v>
      </c>
      <c r="K56" s="719">
        <f t="shared" si="47"/>
        <v>0</v>
      </c>
      <c r="L56" s="729">
        <f t="shared" si="47"/>
        <v>0</v>
      </c>
      <c r="M56" s="50">
        <f t="shared" si="47"/>
        <v>0</v>
      </c>
      <c r="N56" s="729">
        <f t="shared" si="47"/>
        <v>0</v>
      </c>
      <c r="O56" s="50">
        <f t="shared" si="47"/>
        <v>0</v>
      </c>
      <c r="P56" s="729">
        <f t="shared" si="47"/>
        <v>0</v>
      </c>
      <c r="Q56" s="50">
        <f t="shared" si="47"/>
        <v>0</v>
      </c>
      <c r="R56" s="202">
        <f t="shared" si="47"/>
        <v>0</v>
      </c>
      <c r="S56" s="50">
        <f t="shared" si="47"/>
        <v>0</v>
      </c>
      <c r="T56" s="202">
        <f t="shared" si="47"/>
        <v>0</v>
      </c>
      <c r="U56" s="50">
        <f t="shared" si="47"/>
        <v>0</v>
      </c>
      <c r="V56" s="202">
        <f t="shared" si="47"/>
        <v>0</v>
      </c>
      <c r="W56" s="50">
        <f>SUM(W50:W55)</f>
        <v>0</v>
      </c>
      <c r="X56" s="202">
        <f t="shared" si="47"/>
        <v>0</v>
      </c>
      <c r="Y56" s="50">
        <f>SUM(Y50:Y55)</f>
        <v>0</v>
      </c>
      <c r="Z56" s="202">
        <f t="shared" si="47"/>
        <v>0</v>
      </c>
      <c r="AA56" s="50">
        <f t="shared" si="47"/>
        <v>0</v>
      </c>
      <c r="AB56" s="202">
        <f t="shared" si="47"/>
        <v>0</v>
      </c>
      <c r="AC56" s="174">
        <f t="shared" si="47"/>
        <v>0</v>
      </c>
      <c r="AD56" s="203">
        <f t="shared" si="47"/>
        <v>0</v>
      </c>
      <c r="AE56" s="204">
        <f t="shared" si="47"/>
        <v>0</v>
      </c>
      <c r="AF56" s="729">
        <f>SUM(AF50:AF55)</f>
        <v>0</v>
      </c>
      <c r="AG56" s="729">
        <f t="shared" si="47"/>
        <v>0</v>
      </c>
      <c r="AH56" s="729">
        <f t="shared" ref="AH56" si="48">SUM(AH50:AH55)</f>
        <v>0</v>
      </c>
      <c r="AI56" s="729">
        <f>SUM(AI50:AI55)</f>
        <v>0</v>
      </c>
      <c r="AJ56" s="66"/>
      <c r="AK56" s="176"/>
      <c r="AL56" s="176"/>
      <c r="AM56" s="176"/>
      <c r="AN56" s="176"/>
      <c r="AO56" s="176"/>
      <c r="AP56" s="176"/>
      <c r="AQ56" s="176"/>
      <c r="AR56" s="176"/>
      <c r="AS56" s="176"/>
      <c r="AT56" s="8"/>
      <c r="AU56" s="8"/>
      <c r="BU56" s="3"/>
      <c r="BV56" s="3"/>
      <c r="BW56" s="3"/>
      <c r="CA56" s="31"/>
      <c r="CB56" s="31"/>
      <c r="CC56" s="31"/>
      <c r="CD56" s="31"/>
      <c r="CE56" s="31"/>
      <c r="CG56" s="32"/>
      <c r="CH56" s="32"/>
      <c r="CI56" s="32"/>
      <c r="CJ56" s="32"/>
      <c r="CK56" s="32"/>
      <c r="CL56" s="13"/>
    </row>
    <row r="57" spans="1:90" ht="16.149999999999999" customHeight="1" x14ac:dyDescent="0.25">
      <c r="A57" s="1087" t="s">
        <v>72</v>
      </c>
      <c r="B57" s="1088"/>
      <c r="C57" s="205">
        <v>0</v>
      </c>
      <c r="D57" s="161">
        <f>SUM(E57:F57)</f>
        <v>0</v>
      </c>
      <c r="E57" s="162">
        <f>+Y57+AA57+AC57</f>
        <v>0</v>
      </c>
      <c r="F57" s="154">
        <f>+Z57+AB57+AD57</f>
        <v>0</v>
      </c>
      <c r="G57" s="206"/>
      <c r="H57" s="207"/>
      <c r="I57" s="208"/>
      <c r="J57" s="207"/>
      <c r="K57" s="208"/>
      <c r="L57" s="207"/>
      <c r="M57" s="208"/>
      <c r="N57" s="207"/>
      <c r="O57" s="208"/>
      <c r="P57" s="207"/>
      <c r="Q57" s="208"/>
      <c r="R57" s="207"/>
      <c r="S57" s="209"/>
      <c r="T57" s="210"/>
      <c r="U57" s="209"/>
      <c r="V57" s="210"/>
      <c r="W57" s="209"/>
      <c r="X57" s="210"/>
      <c r="Y57" s="192"/>
      <c r="Z57" s="194"/>
      <c r="AA57" s="192"/>
      <c r="AB57" s="194"/>
      <c r="AC57" s="192"/>
      <c r="AD57" s="578"/>
      <c r="AE57" s="171"/>
      <c r="AF57" s="171"/>
      <c r="AG57" s="579"/>
      <c r="AH57" s="171"/>
      <c r="AI57" s="579"/>
      <c r="AJ57" s="66" t="str">
        <f t="shared" si="32"/>
        <v/>
      </c>
      <c r="AK57" s="176"/>
      <c r="AL57" s="176"/>
      <c r="AM57" s="176"/>
      <c r="AN57" s="176"/>
      <c r="AO57" s="176"/>
      <c r="AP57" s="176"/>
      <c r="AQ57" s="176"/>
      <c r="AR57" s="176"/>
      <c r="AS57" s="176"/>
      <c r="AT57" s="8"/>
      <c r="AU57" s="8"/>
      <c r="BU57" s="3"/>
      <c r="BV57" s="3"/>
      <c r="BW57" s="3"/>
      <c r="CA57" s="31" t="str">
        <f t="shared" si="40"/>
        <v/>
      </c>
      <c r="CB57" s="31" t="str">
        <f t="shared" si="33"/>
        <v/>
      </c>
      <c r="CC57" s="31" t="str">
        <f t="shared" si="41"/>
        <v/>
      </c>
      <c r="CD57" s="31" t="str">
        <f t="shared" si="34"/>
        <v/>
      </c>
      <c r="CE57" s="31" t="str">
        <f t="shared" si="35"/>
        <v/>
      </c>
      <c r="CG57" s="32">
        <f t="shared" si="42"/>
        <v>0</v>
      </c>
      <c r="CH57" s="32">
        <f t="shared" si="36"/>
        <v>0</v>
      </c>
      <c r="CI57" s="32">
        <f t="shared" si="43"/>
        <v>0</v>
      </c>
      <c r="CJ57" s="32">
        <f t="shared" si="37"/>
        <v>0</v>
      </c>
      <c r="CK57" s="32">
        <f t="shared" si="38"/>
        <v>0</v>
      </c>
      <c r="CL57" s="13"/>
    </row>
    <row r="58" spans="1:90" ht="16.149999999999999" customHeight="1" x14ac:dyDescent="0.25">
      <c r="A58" s="1032"/>
      <c r="B58" s="1033"/>
      <c r="C58" s="205" t="s">
        <v>73</v>
      </c>
      <c r="D58" s="161">
        <f t="shared" ref="D58" si="49">SUM(E58:F58)</f>
        <v>0</v>
      </c>
      <c r="E58" s="162">
        <f t="shared" ref="E58:F59" si="50">+Y58+AA58+AC58</f>
        <v>0</v>
      </c>
      <c r="F58" s="154">
        <f t="shared" si="50"/>
        <v>0</v>
      </c>
      <c r="G58" s="213"/>
      <c r="H58" s="214"/>
      <c r="I58" s="213"/>
      <c r="J58" s="214"/>
      <c r="K58" s="213"/>
      <c r="L58" s="214"/>
      <c r="M58" s="213"/>
      <c r="N58" s="214"/>
      <c r="O58" s="213"/>
      <c r="P58" s="214"/>
      <c r="Q58" s="213"/>
      <c r="R58" s="214"/>
      <c r="S58" s="209"/>
      <c r="T58" s="210"/>
      <c r="U58" s="209"/>
      <c r="V58" s="210"/>
      <c r="W58" s="209"/>
      <c r="X58" s="210"/>
      <c r="Y58" s="192"/>
      <c r="Z58" s="194"/>
      <c r="AA58" s="192"/>
      <c r="AB58" s="194"/>
      <c r="AC58" s="192"/>
      <c r="AD58" s="195"/>
      <c r="AE58" s="171"/>
      <c r="AF58" s="171"/>
      <c r="AG58" s="215"/>
      <c r="AH58" s="171"/>
      <c r="AI58" s="215"/>
      <c r="AJ58" s="66" t="str">
        <f t="shared" si="32"/>
        <v/>
      </c>
      <c r="AK58" s="176"/>
      <c r="AL58" s="176"/>
      <c r="AM58" s="176"/>
      <c r="AN58" s="176"/>
      <c r="AO58" s="176"/>
      <c r="AP58" s="176"/>
      <c r="AQ58" s="176"/>
      <c r="AR58" s="176"/>
      <c r="AS58" s="176"/>
      <c r="AT58" s="8"/>
      <c r="AU58" s="8"/>
      <c r="BU58" s="3"/>
      <c r="BV58" s="3"/>
      <c r="BW58" s="3"/>
      <c r="CA58" s="31" t="str">
        <f t="shared" si="40"/>
        <v/>
      </c>
      <c r="CB58" s="31" t="str">
        <f t="shared" si="33"/>
        <v/>
      </c>
      <c r="CC58" s="31" t="str">
        <f t="shared" si="41"/>
        <v/>
      </c>
      <c r="CD58" s="31" t="str">
        <f t="shared" si="34"/>
        <v/>
      </c>
      <c r="CE58" s="31" t="str">
        <f t="shared" si="35"/>
        <v/>
      </c>
      <c r="CG58" s="32">
        <f t="shared" si="42"/>
        <v>0</v>
      </c>
      <c r="CH58" s="32">
        <f t="shared" si="36"/>
        <v>0</v>
      </c>
      <c r="CI58" s="32">
        <f t="shared" si="43"/>
        <v>0</v>
      </c>
      <c r="CJ58" s="32">
        <f t="shared" si="37"/>
        <v>0</v>
      </c>
      <c r="CK58" s="32">
        <f t="shared" si="38"/>
        <v>0</v>
      </c>
      <c r="CL58" s="13"/>
    </row>
    <row r="59" spans="1:90" ht="16.149999999999999" customHeight="1" x14ac:dyDescent="0.25">
      <c r="A59" s="1032"/>
      <c r="B59" s="1033"/>
      <c r="C59" s="216" t="s">
        <v>74</v>
      </c>
      <c r="D59" s="161">
        <f>SUM(E59:F59)</f>
        <v>0</v>
      </c>
      <c r="E59" s="162">
        <f>+Y59+AA59+AC59</f>
        <v>0</v>
      </c>
      <c r="F59" s="154">
        <f t="shared" si="50"/>
        <v>0</v>
      </c>
      <c r="G59" s="213"/>
      <c r="H59" s="214"/>
      <c r="I59" s="213"/>
      <c r="J59" s="214"/>
      <c r="K59" s="213"/>
      <c r="L59" s="214"/>
      <c r="M59" s="213"/>
      <c r="N59" s="214"/>
      <c r="O59" s="213"/>
      <c r="P59" s="214"/>
      <c r="Q59" s="213"/>
      <c r="R59" s="214"/>
      <c r="S59" s="209"/>
      <c r="T59" s="210"/>
      <c r="U59" s="209"/>
      <c r="V59" s="210"/>
      <c r="W59" s="209"/>
      <c r="X59" s="210"/>
      <c r="Y59" s="192"/>
      <c r="Z59" s="194"/>
      <c r="AA59" s="192"/>
      <c r="AB59" s="194"/>
      <c r="AC59" s="192"/>
      <c r="AD59" s="195"/>
      <c r="AE59" s="171"/>
      <c r="AF59" s="171"/>
      <c r="AG59" s="215"/>
      <c r="AH59" s="171"/>
      <c r="AI59" s="215"/>
      <c r="AJ59" s="66" t="str">
        <f t="shared" si="32"/>
        <v/>
      </c>
      <c r="AK59" s="176"/>
      <c r="AL59" s="176"/>
      <c r="AM59" s="176"/>
      <c r="AN59" s="176"/>
      <c r="AO59" s="176"/>
      <c r="AP59" s="176"/>
      <c r="AQ59" s="176"/>
      <c r="AR59" s="176"/>
      <c r="AS59" s="176"/>
      <c r="AT59" s="8"/>
      <c r="AU59" s="8"/>
      <c r="BU59" s="3"/>
      <c r="BV59" s="3"/>
      <c r="BW59" s="3"/>
      <c r="CA59" s="31" t="str">
        <f t="shared" si="40"/>
        <v/>
      </c>
      <c r="CB59" s="31" t="str">
        <f t="shared" si="33"/>
        <v/>
      </c>
      <c r="CC59" s="31" t="str">
        <f t="shared" si="41"/>
        <v/>
      </c>
      <c r="CD59" s="31" t="str">
        <f t="shared" si="34"/>
        <v/>
      </c>
      <c r="CE59" s="31" t="str">
        <f t="shared" si="35"/>
        <v/>
      </c>
      <c r="CG59" s="32">
        <f t="shared" si="42"/>
        <v>0</v>
      </c>
      <c r="CH59" s="32">
        <f t="shared" si="36"/>
        <v>0</v>
      </c>
      <c r="CI59" s="32">
        <f t="shared" si="43"/>
        <v>0</v>
      </c>
      <c r="CJ59" s="32">
        <f t="shared" si="37"/>
        <v>0</v>
      </c>
      <c r="CK59" s="32">
        <f t="shared" si="38"/>
        <v>0</v>
      </c>
      <c r="CL59" s="13"/>
    </row>
    <row r="60" spans="1:90" ht="16.149999999999999" customHeight="1" x14ac:dyDescent="0.2">
      <c r="A60" s="1034"/>
      <c r="B60" s="1089"/>
      <c r="C60" s="217" t="s">
        <v>4</v>
      </c>
      <c r="D60" s="199">
        <f>SUM(E60:F60)</f>
        <v>0</v>
      </c>
      <c r="E60" s="200">
        <f>SUM(E57:E59)</f>
        <v>0</v>
      </c>
      <c r="F60" s="729">
        <f>SUM(F57:F59)</f>
        <v>0</v>
      </c>
      <c r="G60" s="218"/>
      <c r="H60" s="219"/>
      <c r="I60" s="218"/>
      <c r="J60" s="219"/>
      <c r="K60" s="218"/>
      <c r="L60" s="219"/>
      <c r="M60" s="218"/>
      <c r="N60" s="219"/>
      <c r="O60" s="218"/>
      <c r="P60" s="219"/>
      <c r="Q60" s="218"/>
      <c r="R60" s="219"/>
      <c r="S60" s="218"/>
      <c r="T60" s="219"/>
      <c r="U60" s="218"/>
      <c r="V60" s="219"/>
      <c r="W60" s="218"/>
      <c r="X60" s="219"/>
      <c r="Y60" s="50">
        <f>SUM(Y57:Y59)</f>
        <v>0</v>
      </c>
      <c r="Z60" s="729">
        <f t="shared" ref="Z60:AI60" si="51">SUM(Z57:Z59)</f>
        <v>0</v>
      </c>
      <c r="AA60" s="50">
        <f t="shared" si="51"/>
        <v>0</v>
      </c>
      <c r="AB60" s="729">
        <f t="shared" si="51"/>
        <v>0</v>
      </c>
      <c r="AC60" s="50">
        <f t="shared" si="51"/>
        <v>0</v>
      </c>
      <c r="AD60" s="203">
        <f t="shared" si="51"/>
        <v>0</v>
      </c>
      <c r="AE60" s="729">
        <f t="shared" si="51"/>
        <v>0</v>
      </c>
      <c r="AF60" s="729">
        <f t="shared" si="51"/>
        <v>0</v>
      </c>
      <c r="AG60" s="175">
        <f t="shared" si="51"/>
        <v>0</v>
      </c>
      <c r="AH60" s="729">
        <f t="shared" si="51"/>
        <v>0</v>
      </c>
      <c r="AI60" s="175">
        <f t="shared" si="51"/>
        <v>0</v>
      </c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8"/>
      <c r="AU60" s="8"/>
      <c r="BU60" s="3"/>
      <c r="BV60" s="3"/>
      <c r="BW60" s="3"/>
      <c r="CG60" s="13"/>
      <c r="CH60" s="13"/>
      <c r="CI60" s="13"/>
      <c r="CJ60" s="13"/>
      <c r="CK60" s="13"/>
      <c r="CL60" s="13"/>
    </row>
    <row r="61" spans="1:90" ht="31.9" customHeight="1" x14ac:dyDescent="0.2">
      <c r="A61" s="220" t="s">
        <v>75</v>
      </c>
      <c r="B61" s="221"/>
      <c r="C61" s="221"/>
      <c r="D61" s="222"/>
      <c r="E61" s="124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BU61" s="3"/>
      <c r="BV61" s="3"/>
      <c r="BW61" s="3"/>
      <c r="CG61" s="13"/>
      <c r="CH61" s="13"/>
      <c r="CI61" s="13"/>
      <c r="CJ61" s="13"/>
      <c r="CK61" s="13"/>
      <c r="CL61" s="13"/>
    </row>
    <row r="62" spans="1:90" ht="16.149999999999999" customHeight="1" x14ac:dyDescent="0.2">
      <c r="A62" s="982" t="s">
        <v>76</v>
      </c>
      <c r="B62" s="1019"/>
      <c r="C62" s="983"/>
      <c r="D62" s="223" t="s">
        <v>4</v>
      </c>
      <c r="E62" s="223" t="s">
        <v>77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BU62" s="3"/>
      <c r="BV62" s="3"/>
      <c r="BW62" s="3"/>
      <c r="CG62" s="13"/>
      <c r="CH62" s="13"/>
      <c r="CI62" s="13"/>
      <c r="CJ62" s="13"/>
      <c r="CK62" s="13"/>
      <c r="CL62" s="13"/>
    </row>
    <row r="63" spans="1:90" ht="16.149999999999999" customHeight="1" x14ac:dyDescent="0.2">
      <c r="A63" s="1027" t="s">
        <v>78</v>
      </c>
      <c r="B63" s="1028"/>
      <c r="C63" s="1029"/>
      <c r="D63" s="224"/>
      <c r="E63" s="224"/>
      <c r="F63" s="225" t="str">
        <f>CA63</f>
        <v/>
      </c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8"/>
      <c r="BV63" s="3"/>
      <c r="BW63" s="3"/>
      <c r="CA63" s="31" t="str">
        <f>IF(CG63=1,"* Las Interconsultas a Gestantes NO DEBEN ser mayor al Total de Interconsultas. ","")</f>
        <v/>
      </c>
      <c r="CB63" s="31"/>
      <c r="CC63" s="31"/>
      <c r="CD63" s="31"/>
      <c r="CE63" s="31"/>
      <c r="CF63" s="31"/>
      <c r="CG63" s="32">
        <f>IF(D63&lt;E63,1,0)</f>
        <v>0</v>
      </c>
      <c r="CH63" s="13"/>
      <c r="CI63" s="13"/>
      <c r="CJ63" s="13"/>
      <c r="CK63" s="13"/>
      <c r="CL63" s="13"/>
    </row>
    <row r="64" spans="1:90" ht="16.149999999999999" customHeight="1" x14ac:dyDescent="0.2">
      <c r="A64" s="860" t="s">
        <v>79</v>
      </c>
      <c r="B64" s="1025" t="s">
        <v>80</v>
      </c>
      <c r="C64" s="1026"/>
      <c r="D64" s="226"/>
      <c r="E64" s="226"/>
      <c r="F64" s="225" t="str">
        <f t="shared" ref="F64:F73" si="52">CA64</f>
        <v/>
      </c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8"/>
      <c r="BV64" s="3"/>
      <c r="BW64" s="3"/>
      <c r="CA64" s="31" t="str">
        <f t="shared" ref="CA64:CA73" si="53">IF(CG64=1,"* Las Interconsultas a Gestantes NO DEBEN ser mayor al Total de Interconsultas. ","")</f>
        <v/>
      </c>
      <c r="CB64" s="31"/>
      <c r="CC64" s="31"/>
      <c r="CD64" s="31"/>
      <c r="CE64" s="31"/>
      <c r="CF64" s="31"/>
      <c r="CG64" s="32">
        <f t="shared" ref="CG64:CG73" si="54">IF(D64&lt;E64,1,0)</f>
        <v>0</v>
      </c>
      <c r="CH64" s="13"/>
      <c r="CI64" s="13"/>
      <c r="CJ64" s="13"/>
      <c r="CK64" s="13"/>
      <c r="CL64" s="13"/>
    </row>
    <row r="65" spans="1:90" ht="16.149999999999999" customHeight="1" x14ac:dyDescent="0.2">
      <c r="A65" s="861"/>
      <c r="B65" s="1017" t="s">
        <v>81</v>
      </c>
      <c r="C65" s="1018"/>
      <c r="D65" s="227"/>
      <c r="E65" s="227"/>
      <c r="F65" s="225" t="str">
        <f t="shared" si="52"/>
        <v/>
      </c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8"/>
      <c r="BV65" s="3"/>
      <c r="BW65" s="3"/>
      <c r="CA65" s="31" t="str">
        <f t="shared" si="53"/>
        <v/>
      </c>
      <c r="CB65" s="31"/>
      <c r="CC65" s="31"/>
      <c r="CD65" s="31"/>
      <c r="CE65" s="31"/>
      <c r="CF65" s="31"/>
      <c r="CG65" s="32">
        <f t="shared" si="54"/>
        <v>0</v>
      </c>
      <c r="CH65" s="13"/>
      <c r="CI65" s="13"/>
      <c r="CJ65" s="13"/>
      <c r="CK65" s="13"/>
      <c r="CL65" s="13"/>
    </row>
    <row r="66" spans="1:90" ht="16.149999999999999" customHeight="1" x14ac:dyDescent="0.2">
      <c r="A66" s="1024" t="s">
        <v>82</v>
      </c>
      <c r="B66" s="1025"/>
      <c r="C66" s="1026"/>
      <c r="D66" s="228"/>
      <c r="E66" s="228"/>
      <c r="F66" s="225" t="str">
        <f t="shared" si="52"/>
        <v/>
      </c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8"/>
      <c r="BV66" s="3"/>
      <c r="BW66" s="3"/>
      <c r="CA66" s="31" t="str">
        <f t="shared" si="53"/>
        <v/>
      </c>
      <c r="CB66" s="31"/>
      <c r="CC66" s="31"/>
      <c r="CD66" s="31"/>
      <c r="CE66" s="31"/>
      <c r="CF66" s="31"/>
      <c r="CG66" s="32">
        <f t="shared" si="54"/>
        <v>0</v>
      </c>
      <c r="CH66" s="13"/>
      <c r="CI66" s="13"/>
      <c r="CJ66" s="13"/>
      <c r="CK66" s="13"/>
      <c r="CL66" s="13"/>
    </row>
    <row r="67" spans="1:90" ht="16.149999999999999" customHeight="1" x14ac:dyDescent="0.2">
      <c r="A67" s="882" t="s">
        <v>83</v>
      </c>
      <c r="B67" s="883"/>
      <c r="C67" s="884"/>
      <c r="D67" s="228"/>
      <c r="E67" s="228"/>
      <c r="F67" s="225" t="str">
        <f t="shared" si="52"/>
        <v/>
      </c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8"/>
      <c r="BV67" s="3"/>
      <c r="BW67" s="3"/>
      <c r="CA67" s="31" t="str">
        <f t="shared" si="53"/>
        <v/>
      </c>
      <c r="CB67" s="31"/>
      <c r="CC67" s="31"/>
      <c r="CD67" s="31"/>
      <c r="CE67" s="31"/>
      <c r="CF67" s="31"/>
      <c r="CG67" s="32">
        <f t="shared" si="54"/>
        <v>0</v>
      </c>
      <c r="CH67" s="13"/>
      <c r="CI67" s="13"/>
      <c r="CJ67" s="13"/>
      <c r="CK67" s="13"/>
      <c r="CL67" s="13"/>
    </row>
    <row r="68" spans="1:90" ht="16.149999999999999" customHeight="1" x14ac:dyDescent="0.2">
      <c r="A68" s="882" t="s">
        <v>84</v>
      </c>
      <c r="B68" s="883"/>
      <c r="C68" s="884"/>
      <c r="D68" s="228"/>
      <c r="E68" s="228"/>
      <c r="F68" s="225" t="str">
        <f t="shared" si="52"/>
        <v/>
      </c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8"/>
      <c r="BV68" s="3"/>
      <c r="BW68" s="3"/>
      <c r="CA68" s="31" t="str">
        <f t="shared" si="53"/>
        <v/>
      </c>
      <c r="CB68" s="31"/>
      <c r="CC68" s="31"/>
      <c r="CD68" s="31"/>
      <c r="CE68" s="31"/>
      <c r="CF68" s="31"/>
      <c r="CG68" s="32">
        <f t="shared" si="54"/>
        <v>0</v>
      </c>
      <c r="CH68" s="13"/>
      <c r="CI68" s="13"/>
      <c r="CJ68" s="13"/>
      <c r="CK68" s="13"/>
      <c r="CL68" s="13"/>
    </row>
    <row r="69" spans="1:90" ht="16.149999999999999" customHeight="1" x14ac:dyDescent="0.2">
      <c r="A69" s="1007" t="s">
        <v>85</v>
      </c>
      <c r="B69" s="1008"/>
      <c r="C69" s="1009"/>
      <c r="D69" s="228"/>
      <c r="E69" s="228"/>
      <c r="F69" s="225" t="str">
        <f t="shared" si="52"/>
        <v/>
      </c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8"/>
      <c r="BV69" s="3"/>
      <c r="BW69" s="3"/>
      <c r="CA69" s="31" t="str">
        <f t="shared" si="53"/>
        <v/>
      </c>
      <c r="CB69" s="31"/>
      <c r="CC69" s="31"/>
      <c r="CD69" s="31"/>
      <c r="CE69" s="31"/>
      <c r="CF69" s="31"/>
      <c r="CG69" s="32">
        <f t="shared" si="54"/>
        <v>0</v>
      </c>
      <c r="CH69" s="13"/>
      <c r="CI69" s="13"/>
      <c r="CJ69" s="13"/>
      <c r="CK69" s="13"/>
      <c r="CL69" s="13"/>
    </row>
    <row r="70" spans="1:90" ht="16.149999999999999" customHeight="1" x14ac:dyDescent="0.2">
      <c r="A70" s="882" t="s">
        <v>86</v>
      </c>
      <c r="B70" s="883"/>
      <c r="C70" s="884"/>
      <c r="D70" s="228"/>
      <c r="E70" s="228"/>
      <c r="F70" s="225" t="str">
        <f t="shared" si="52"/>
        <v/>
      </c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8"/>
      <c r="BV70" s="3"/>
      <c r="BW70" s="3"/>
      <c r="CA70" s="31" t="str">
        <f t="shared" si="53"/>
        <v/>
      </c>
      <c r="CB70" s="31"/>
      <c r="CC70" s="31"/>
      <c r="CD70" s="31"/>
      <c r="CE70" s="31"/>
      <c r="CF70" s="31"/>
      <c r="CG70" s="32">
        <f t="shared" si="54"/>
        <v>0</v>
      </c>
      <c r="CH70" s="13"/>
      <c r="CI70" s="13"/>
      <c r="CJ70" s="13"/>
      <c r="CK70" s="13"/>
      <c r="CL70" s="13"/>
    </row>
    <row r="71" spans="1:90" ht="16.149999999999999" customHeight="1" x14ac:dyDescent="0.2">
      <c r="A71" s="928" t="s">
        <v>87</v>
      </c>
      <c r="B71" s="929"/>
      <c r="C71" s="930"/>
      <c r="D71" s="228"/>
      <c r="E71" s="228"/>
      <c r="F71" s="225" t="str">
        <f t="shared" si="52"/>
        <v/>
      </c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8"/>
      <c r="BV71" s="3"/>
      <c r="BW71" s="3"/>
      <c r="CA71" s="31" t="str">
        <f t="shared" si="53"/>
        <v/>
      </c>
      <c r="CB71" s="31"/>
      <c r="CC71" s="31"/>
      <c r="CD71" s="31"/>
      <c r="CE71" s="31"/>
      <c r="CF71" s="31"/>
      <c r="CG71" s="32">
        <f t="shared" si="54"/>
        <v>0</v>
      </c>
      <c r="CH71" s="13"/>
      <c r="CI71" s="13"/>
      <c r="CJ71" s="13"/>
      <c r="CK71" s="13"/>
      <c r="CL71" s="13"/>
    </row>
    <row r="72" spans="1:90" ht="16.149999999999999" customHeight="1" x14ac:dyDescent="0.2">
      <c r="A72" s="928" t="s">
        <v>88</v>
      </c>
      <c r="B72" s="929"/>
      <c r="C72" s="930"/>
      <c r="D72" s="228"/>
      <c r="E72" s="228"/>
      <c r="F72" s="225" t="str">
        <f t="shared" si="52"/>
        <v/>
      </c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8"/>
      <c r="BV72" s="3"/>
      <c r="BW72" s="3"/>
      <c r="CA72" s="31" t="str">
        <f t="shared" si="53"/>
        <v/>
      </c>
      <c r="CB72" s="31"/>
      <c r="CC72" s="31"/>
      <c r="CD72" s="31"/>
      <c r="CE72" s="31"/>
      <c r="CF72" s="31"/>
      <c r="CG72" s="32">
        <f t="shared" si="54"/>
        <v>0</v>
      </c>
      <c r="CH72" s="13"/>
      <c r="CI72" s="13"/>
      <c r="CJ72" s="13"/>
      <c r="CK72" s="13"/>
      <c r="CL72" s="13"/>
    </row>
    <row r="73" spans="1:90" ht="16.149999999999999" customHeight="1" x14ac:dyDescent="0.2">
      <c r="A73" s="1016" t="s">
        <v>89</v>
      </c>
      <c r="B73" s="1017"/>
      <c r="C73" s="1018"/>
      <c r="D73" s="227"/>
      <c r="E73" s="227"/>
      <c r="F73" s="225" t="str">
        <f t="shared" si="52"/>
        <v/>
      </c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8"/>
      <c r="BV73" s="3"/>
      <c r="BW73" s="3"/>
      <c r="CA73" s="31" t="str">
        <f t="shared" si="53"/>
        <v/>
      </c>
      <c r="CB73" s="31"/>
      <c r="CC73" s="31"/>
      <c r="CD73" s="31"/>
      <c r="CE73" s="31"/>
      <c r="CF73" s="31"/>
      <c r="CG73" s="32">
        <f t="shared" si="54"/>
        <v>0</v>
      </c>
      <c r="CH73" s="13"/>
      <c r="CI73" s="13"/>
      <c r="CJ73" s="13"/>
      <c r="CK73" s="13"/>
      <c r="CL73" s="13"/>
    </row>
    <row r="74" spans="1:90" ht="31.9" customHeight="1" x14ac:dyDescent="0.2">
      <c r="A74" s="229" t="s">
        <v>90</v>
      </c>
      <c r="B74" s="230"/>
      <c r="C74" s="231"/>
      <c r="D74" s="230"/>
      <c r="E74" s="230"/>
      <c r="F74" s="232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BV74" s="3"/>
      <c r="BW74" s="3"/>
      <c r="CG74" s="13"/>
      <c r="CH74" s="13"/>
      <c r="CI74" s="13"/>
      <c r="CJ74" s="13"/>
      <c r="CK74" s="13"/>
      <c r="CL74" s="13"/>
    </row>
    <row r="75" spans="1:90" ht="16.149999999999999" customHeight="1" x14ac:dyDescent="0.2">
      <c r="A75" s="885" t="s">
        <v>91</v>
      </c>
      <c r="B75" s="886"/>
      <c r="C75" s="887"/>
      <c r="D75" s="982" t="s">
        <v>92</v>
      </c>
      <c r="E75" s="1019"/>
      <c r="F75" s="983"/>
      <c r="BV75" s="3"/>
      <c r="BW75" s="3"/>
      <c r="CG75" s="13"/>
      <c r="CH75" s="13"/>
      <c r="CI75" s="13"/>
      <c r="CJ75" s="13"/>
      <c r="CK75" s="13"/>
      <c r="CL75" s="13"/>
    </row>
    <row r="76" spans="1:90" ht="16.149999999999999" customHeight="1" x14ac:dyDescent="0.2">
      <c r="A76" s="891"/>
      <c r="B76" s="1084"/>
      <c r="C76" s="1085"/>
      <c r="D76" s="223" t="s">
        <v>4</v>
      </c>
      <c r="E76" s="14" t="s">
        <v>24</v>
      </c>
      <c r="F76" s="233" t="s">
        <v>25</v>
      </c>
      <c r="BV76" s="3"/>
      <c r="BW76" s="3"/>
      <c r="CG76" s="13"/>
      <c r="CH76" s="13"/>
      <c r="CI76" s="13"/>
      <c r="CJ76" s="13"/>
      <c r="CK76" s="13"/>
      <c r="CL76" s="13"/>
    </row>
    <row r="77" spans="1:90" ht="16.149999999999999" customHeight="1" x14ac:dyDescent="0.2">
      <c r="A77" s="1086" t="s">
        <v>93</v>
      </c>
      <c r="B77" s="1022" t="s">
        <v>94</v>
      </c>
      <c r="C77" s="1023"/>
      <c r="D77" s="234">
        <f>SUM(E77+F77)</f>
        <v>0</v>
      </c>
      <c r="E77" s="22"/>
      <c r="F77" s="25"/>
      <c r="BV77" s="3"/>
      <c r="BW77" s="3"/>
      <c r="CG77" s="13"/>
      <c r="CH77" s="13"/>
      <c r="CI77" s="13"/>
      <c r="CJ77" s="13"/>
      <c r="CK77" s="13"/>
      <c r="CL77" s="13"/>
    </row>
    <row r="78" spans="1:90" ht="16.149999999999999" customHeight="1" x14ac:dyDescent="0.2">
      <c r="A78" s="1021"/>
      <c r="B78" s="874" t="s">
        <v>95</v>
      </c>
      <c r="C78" s="876"/>
      <c r="D78" s="235">
        <f>SUM(E78+F78)</f>
        <v>0</v>
      </c>
      <c r="E78" s="42"/>
      <c r="F78" s="44"/>
      <c r="BV78" s="3"/>
      <c r="BW78" s="3"/>
      <c r="CG78" s="13"/>
      <c r="CH78" s="13"/>
      <c r="CI78" s="13"/>
      <c r="CJ78" s="13"/>
      <c r="CK78" s="13"/>
      <c r="CL78" s="13"/>
    </row>
    <row r="79" spans="1:90" ht="31.9" customHeight="1" x14ac:dyDescent="0.2">
      <c r="A79" s="236" t="s">
        <v>96</v>
      </c>
      <c r="B79" s="123"/>
      <c r="C79" s="123"/>
      <c r="D79" s="123"/>
      <c r="E79" s="124"/>
      <c r="F79" s="124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BV79" s="3"/>
      <c r="BW79" s="3"/>
      <c r="CG79" s="13"/>
      <c r="CH79" s="13"/>
      <c r="CI79" s="13"/>
      <c r="CJ79" s="13"/>
      <c r="CK79" s="13"/>
      <c r="CL79" s="13"/>
    </row>
    <row r="80" spans="1:90" ht="16.149999999999999" customHeight="1" x14ac:dyDescent="0.2">
      <c r="A80" s="885" t="s">
        <v>97</v>
      </c>
      <c r="B80" s="886"/>
      <c r="C80" s="887"/>
      <c r="D80" s="862" t="s">
        <v>4</v>
      </c>
      <c r="E80" s="900"/>
      <c r="F80" s="970"/>
      <c r="G80" s="862" t="s">
        <v>56</v>
      </c>
      <c r="H80" s="900"/>
      <c r="I80" s="900"/>
      <c r="J80" s="900"/>
      <c r="K80" s="900"/>
      <c r="L80" s="900"/>
      <c r="M80" s="900"/>
      <c r="N80" s="901"/>
      <c r="O80" s="887" t="s">
        <v>6</v>
      </c>
      <c r="P80" s="859" t="s">
        <v>33</v>
      </c>
      <c r="Q80" s="859" t="s">
        <v>7</v>
      </c>
      <c r="R80" s="859" t="s">
        <v>98</v>
      </c>
      <c r="S80" s="1083" t="s">
        <v>99</v>
      </c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BV80" s="3"/>
      <c r="BW80" s="3"/>
      <c r="CG80" s="13"/>
      <c r="CH80" s="13"/>
      <c r="CI80" s="13"/>
      <c r="CJ80" s="13"/>
      <c r="CK80" s="13"/>
      <c r="CL80" s="13"/>
    </row>
    <row r="81" spans="1:90" ht="31.5" customHeight="1" x14ac:dyDescent="0.2">
      <c r="A81" s="891"/>
      <c r="B81" s="1084"/>
      <c r="C81" s="1085"/>
      <c r="D81" s="730" t="s">
        <v>23</v>
      </c>
      <c r="E81" s="50" t="s">
        <v>24</v>
      </c>
      <c r="F81" s="729" t="s">
        <v>25</v>
      </c>
      <c r="G81" s="14" t="s">
        <v>100</v>
      </c>
      <c r="H81" s="15" t="s">
        <v>101</v>
      </c>
      <c r="I81" s="15" t="s">
        <v>102</v>
      </c>
      <c r="J81" s="15" t="s">
        <v>18</v>
      </c>
      <c r="K81" s="15" t="s">
        <v>19</v>
      </c>
      <c r="L81" s="15" t="s">
        <v>20</v>
      </c>
      <c r="M81" s="237" t="s">
        <v>21</v>
      </c>
      <c r="N81" s="733" t="s">
        <v>22</v>
      </c>
      <c r="O81" s="1085"/>
      <c r="P81" s="861"/>
      <c r="Q81" s="861"/>
      <c r="R81" s="861"/>
      <c r="S81" s="1011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BV81" s="3"/>
      <c r="BW81" s="3"/>
      <c r="CG81" s="13"/>
      <c r="CH81" s="13"/>
      <c r="CI81" s="13"/>
      <c r="CJ81" s="13"/>
      <c r="CK81" s="13"/>
      <c r="CL81" s="13"/>
    </row>
    <row r="82" spans="1:90" ht="16.149999999999999" customHeight="1" x14ac:dyDescent="0.2">
      <c r="A82" s="1012" t="s">
        <v>103</v>
      </c>
      <c r="B82" s="1012"/>
      <c r="C82" s="1012"/>
      <c r="D82" s="239">
        <f>SUM(G82:N82)</f>
        <v>152</v>
      </c>
      <c r="E82" s="22">
        <v>55</v>
      </c>
      <c r="F82" s="240">
        <v>97</v>
      </c>
      <c r="G82" s="24">
        <v>7</v>
      </c>
      <c r="H82" s="241">
        <v>6</v>
      </c>
      <c r="I82" s="241">
        <v>3</v>
      </c>
      <c r="J82" s="241">
        <v>2</v>
      </c>
      <c r="K82" s="241">
        <v>27</v>
      </c>
      <c r="L82" s="241">
        <v>17</v>
      </c>
      <c r="M82" s="242">
        <v>77</v>
      </c>
      <c r="N82" s="64">
        <v>13</v>
      </c>
      <c r="O82" s="62">
        <v>1</v>
      </c>
      <c r="P82" s="243">
        <v>152</v>
      </c>
      <c r="Q82" s="243">
        <v>1</v>
      </c>
      <c r="R82" s="243"/>
      <c r="S82" s="62"/>
      <c r="T82" s="225" t="str">
        <f>CA82&amp;CB82&amp;CC82&amp;CD82&amp;CE82</f>
        <v/>
      </c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8"/>
      <c r="AG82" s="8"/>
      <c r="BV82" s="3"/>
      <c r="BW82" s="3"/>
      <c r="CA82" s="31" t="str">
        <f>IF(CG82=1,"* La suma de los sexos NO DEBE ser diferente al Total. ","")</f>
        <v/>
      </c>
      <c r="CB82" s="31" t="str">
        <f>IF(AND(D82&lt;&gt;0,P82=""),"* No olvide digitar la columna Beneficiarios (Digite CEROS si no tiene).",IF(D82&lt;P82,"* El número de Beneficiarios NO DEBE ser mayor que el total. ",""))</f>
        <v/>
      </c>
      <c r="CC82" s="31" t="str">
        <f>IF(CI82=1,"* Las actividades de 60 Años NO DEBE ser mayor que el grupo etario 20-64 años. ","")</f>
        <v/>
      </c>
      <c r="CD82" s="31" t="str">
        <f>IF(AND(D82&lt;&gt;0,O82=""),"* Recuerde que las Embarazadas deben ser incluídas en el ingreso por rango Etario (Digite CEROS si no tiene). ",IF(F82&lt;O82,"* Las Embarazadas NO DEBEN ser mayor al total de Mujeres. ",""))</f>
        <v/>
      </c>
      <c r="CE82" s="31" t="str">
        <f>IF(CK82=1,"* Los usuario en situación de discapacidad NO DEBE ser mayor que el Total. ","")</f>
        <v/>
      </c>
      <c r="CG82" s="32">
        <f>IF(D82&lt;&gt;(E82+F82),1,0)</f>
        <v>0</v>
      </c>
      <c r="CH82" s="32">
        <f>IF(AND(D82&lt;&gt;0,P82=""),1,IF(D82&lt;P82,1,0))</f>
        <v>0</v>
      </c>
      <c r="CI82" s="32">
        <f>IF(M82&lt;Q82,1,0)</f>
        <v>0</v>
      </c>
      <c r="CJ82" s="32">
        <f>IF(AND(D82&lt;&gt;0,O82=""),1,IF(F82&lt;O82,1,0))</f>
        <v>0</v>
      </c>
      <c r="CK82" s="32">
        <f>IF(D82&lt;S82,1,0)</f>
        <v>0</v>
      </c>
      <c r="CL82" s="13"/>
    </row>
    <row r="83" spans="1:90" ht="16.149999999999999" customHeight="1" x14ac:dyDescent="0.2">
      <c r="A83" s="995" t="s">
        <v>104</v>
      </c>
      <c r="B83" s="995"/>
      <c r="C83" s="995"/>
      <c r="D83" s="244">
        <f t="shared" ref="D83:D110" si="55">SUM(G83:N83)</f>
        <v>83</v>
      </c>
      <c r="E83" s="33">
        <v>30</v>
      </c>
      <c r="F83" s="245">
        <v>53</v>
      </c>
      <c r="G83" s="33">
        <v>6</v>
      </c>
      <c r="H83" s="246">
        <v>4</v>
      </c>
      <c r="I83" s="246">
        <v>1</v>
      </c>
      <c r="J83" s="246">
        <v>1</v>
      </c>
      <c r="K83" s="246">
        <v>13</v>
      </c>
      <c r="L83" s="246">
        <v>10</v>
      </c>
      <c r="M83" s="245">
        <v>39</v>
      </c>
      <c r="N83" s="87">
        <v>9</v>
      </c>
      <c r="O83" s="34">
        <v>0</v>
      </c>
      <c r="P83" s="38">
        <v>83</v>
      </c>
      <c r="Q83" s="38">
        <v>2</v>
      </c>
      <c r="R83" s="38"/>
      <c r="S83" s="34"/>
      <c r="T83" s="225" t="str">
        <f t="shared" ref="T83:T110" si="56">CA83&amp;CB83&amp;CC83&amp;CD83&amp;CE83</f>
        <v/>
      </c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8"/>
      <c r="AG83" s="8"/>
      <c r="BV83" s="3"/>
      <c r="BW83" s="3"/>
      <c r="CA83" s="31" t="str">
        <f t="shared" ref="CA83:CA110" si="57">IF(CG83=1,"* La suma de los sexos NO DEBE ser diferente al Total. ","")</f>
        <v/>
      </c>
      <c r="CB83" s="31" t="str">
        <f t="shared" ref="CB83:CB110" si="58">IF(AND(D83&lt;&gt;0,P83=""),"* No olvide digitar la columna Beneficiarios (Digite CEROS si no tiene).",IF(D83&lt;P83,"* El número de Beneficiarios NO DEBE ser mayor que el total. ",""))</f>
        <v/>
      </c>
      <c r="CC83" s="31" t="str">
        <f t="shared" ref="CC83:CC110" si="59">IF(CI83=1,"* Las actividades de 60 Años NO DEBE ser mayor que el grupo etario 20-64 años. ","")</f>
        <v/>
      </c>
      <c r="CD83" s="31" t="str">
        <f t="shared" ref="CD83:CD110" si="60">IF(AND(D83&lt;&gt;0,O83=""),"* Recuerde que las Embarazadas deben ser incluídas en el ingreso por rango Etario (Digite CEROS si no tiene). ",IF(F83&lt;O83,"* Las Embarazadas NO DEBEN ser mayor al total de Mujeres. ",""))</f>
        <v/>
      </c>
      <c r="CE83" s="31" t="str">
        <f t="shared" ref="CE83:CE110" si="61">IF(CK83=1,"* Los usuario en situación de discapacidad NO DEBE ser mayor que el Total. ","")</f>
        <v/>
      </c>
      <c r="CG83" s="32">
        <f t="shared" ref="CG83:CG109" si="62">IF(D83&lt;&gt;(E83+F83),1,0)</f>
        <v>0</v>
      </c>
      <c r="CH83" s="32">
        <f t="shared" ref="CH83:CH109" si="63">IF(AND(D83&lt;&gt;0,P83=""),1,IF(D83&lt;P83,1,0))</f>
        <v>0</v>
      </c>
      <c r="CI83" s="32">
        <f t="shared" ref="CI83:CI109" si="64">IF(M83&lt;Q83,1,0)</f>
        <v>0</v>
      </c>
      <c r="CJ83" s="32">
        <f t="shared" ref="CJ83:CJ109" si="65">IF(AND(D83&lt;&gt;0,O83=""),1,IF(F83&lt;O83,1,0))</f>
        <v>0</v>
      </c>
      <c r="CK83" s="32">
        <f t="shared" ref="CK83:CK109" si="66">IF(D83&lt;S83,1,0)</f>
        <v>0</v>
      </c>
      <c r="CL83" s="13"/>
    </row>
    <row r="84" spans="1:90" ht="16.149999999999999" customHeight="1" x14ac:dyDescent="0.2">
      <c r="A84" s="882" t="s">
        <v>105</v>
      </c>
      <c r="B84" s="883"/>
      <c r="C84" s="884"/>
      <c r="D84" s="247">
        <f t="shared" si="55"/>
        <v>355</v>
      </c>
      <c r="E84" s="33">
        <v>127</v>
      </c>
      <c r="F84" s="245">
        <v>228</v>
      </c>
      <c r="G84" s="33">
        <v>61</v>
      </c>
      <c r="H84" s="248">
        <v>24</v>
      </c>
      <c r="I84" s="248">
        <v>14</v>
      </c>
      <c r="J84" s="248">
        <v>11</v>
      </c>
      <c r="K84" s="248">
        <v>58</v>
      </c>
      <c r="L84" s="248">
        <v>13</v>
      </c>
      <c r="M84" s="240">
        <v>160</v>
      </c>
      <c r="N84" s="73">
        <v>14</v>
      </c>
      <c r="O84" s="23">
        <v>0</v>
      </c>
      <c r="P84" s="28">
        <v>355</v>
      </c>
      <c r="Q84" s="28">
        <v>1</v>
      </c>
      <c r="R84" s="28"/>
      <c r="S84" s="23"/>
      <c r="T84" s="225" t="str">
        <f t="shared" si="56"/>
        <v/>
      </c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8"/>
      <c r="AG84" s="8"/>
      <c r="BV84" s="3"/>
      <c r="BW84" s="3"/>
      <c r="CA84" s="31" t="str">
        <f t="shared" si="57"/>
        <v/>
      </c>
      <c r="CB84" s="31" t="str">
        <f t="shared" si="58"/>
        <v/>
      </c>
      <c r="CC84" s="31" t="str">
        <f t="shared" si="59"/>
        <v/>
      </c>
      <c r="CD84" s="31" t="str">
        <f t="shared" si="60"/>
        <v/>
      </c>
      <c r="CE84" s="31" t="str">
        <f t="shared" si="61"/>
        <v/>
      </c>
      <c r="CG84" s="32">
        <f t="shared" si="62"/>
        <v>0</v>
      </c>
      <c r="CH84" s="32">
        <f t="shared" si="63"/>
        <v>0</v>
      </c>
      <c r="CI84" s="32">
        <f t="shared" si="64"/>
        <v>0</v>
      </c>
      <c r="CJ84" s="32">
        <f t="shared" si="65"/>
        <v>0</v>
      </c>
      <c r="CK84" s="32">
        <f t="shared" si="66"/>
        <v>0</v>
      </c>
      <c r="CL84" s="13"/>
    </row>
    <row r="85" spans="1:90" ht="16.149999999999999" customHeight="1" x14ac:dyDescent="0.2">
      <c r="A85" s="995" t="s">
        <v>106</v>
      </c>
      <c r="B85" s="995"/>
      <c r="C85" s="995"/>
      <c r="D85" s="244">
        <f t="shared" si="55"/>
        <v>0</v>
      </c>
      <c r="E85" s="33">
        <v>0</v>
      </c>
      <c r="F85" s="245">
        <v>0</v>
      </c>
      <c r="G85" s="33"/>
      <c r="H85" s="246"/>
      <c r="I85" s="246"/>
      <c r="J85" s="246"/>
      <c r="K85" s="246"/>
      <c r="L85" s="246"/>
      <c r="M85" s="245"/>
      <c r="N85" s="87"/>
      <c r="O85" s="34">
        <v>0</v>
      </c>
      <c r="P85" s="38">
        <v>0</v>
      </c>
      <c r="Q85" s="38">
        <v>0</v>
      </c>
      <c r="R85" s="38"/>
      <c r="S85" s="34"/>
      <c r="T85" s="225" t="str">
        <f t="shared" si="56"/>
        <v/>
      </c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8"/>
      <c r="AG85" s="8"/>
      <c r="BV85" s="3"/>
      <c r="BW85" s="3"/>
      <c r="CA85" s="31" t="str">
        <f t="shared" si="57"/>
        <v/>
      </c>
      <c r="CB85" s="31" t="str">
        <f t="shared" si="58"/>
        <v/>
      </c>
      <c r="CC85" s="31" t="str">
        <f t="shared" si="59"/>
        <v/>
      </c>
      <c r="CD85" s="31" t="str">
        <f t="shared" si="60"/>
        <v/>
      </c>
      <c r="CE85" s="31" t="str">
        <f t="shared" si="61"/>
        <v/>
      </c>
      <c r="CG85" s="32">
        <f t="shared" si="62"/>
        <v>0</v>
      </c>
      <c r="CH85" s="32">
        <f t="shared" si="63"/>
        <v>0</v>
      </c>
      <c r="CI85" s="32">
        <f t="shared" si="64"/>
        <v>0</v>
      </c>
      <c r="CJ85" s="32">
        <f t="shared" si="65"/>
        <v>0</v>
      </c>
      <c r="CK85" s="32">
        <f t="shared" si="66"/>
        <v>0</v>
      </c>
      <c r="CL85" s="13"/>
    </row>
    <row r="86" spans="1:90" ht="16.149999999999999" customHeight="1" x14ac:dyDescent="0.2">
      <c r="A86" s="995" t="s">
        <v>107</v>
      </c>
      <c r="B86" s="995"/>
      <c r="C86" s="995"/>
      <c r="D86" s="244">
        <f t="shared" si="55"/>
        <v>235</v>
      </c>
      <c r="E86" s="33">
        <v>61</v>
      </c>
      <c r="F86" s="245">
        <v>174</v>
      </c>
      <c r="G86" s="98"/>
      <c r="H86" s="249"/>
      <c r="I86" s="249"/>
      <c r="J86" s="246">
        <v>0</v>
      </c>
      <c r="K86" s="246">
        <v>9</v>
      </c>
      <c r="L86" s="246">
        <v>9</v>
      </c>
      <c r="M86" s="245">
        <v>187</v>
      </c>
      <c r="N86" s="87">
        <v>30</v>
      </c>
      <c r="O86" s="34">
        <v>1</v>
      </c>
      <c r="P86" s="38">
        <v>235</v>
      </c>
      <c r="Q86" s="38">
        <v>2</v>
      </c>
      <c r="R86" s="38"/>
      <c r="S86" s="34"/>
      <c r="T86" s="225" t="str">
        <f t="shared" si="56"/>
        <v/>
      </c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8"/>
      <c r="AG86" s="8"/>
      <c r="BV86" s="3"/>
      <c r="BW86" s="3"/>
      <c r="CA86" s="31" t="str">
        <f t="shared" si="57"/>
        <v/>
      </c>
      <c r="CB86" s="31" t="str">
        <f t="shared" si="58"/>
        <v/>
      </c>
      <c r="CC86" s="31" t="str">
        <f t="shared" si="59"/>
        <v/>
      </c>
      <c r="CD86" s="31" t="str">
        <f t="shared" si="60"/>
        <v/>
      </c>
      <c r="CE86" s="31" t="str">
        <f t="shared" si="61"/>
        <v/>
      </c>
      <c r="CG86" s="32">
        <f t="shared" si="62"/>
        <v>0</v>
      </c>
      <c r="CH86" s="32">
        <f t="shared" si="63"/>
        <v>0</v>
      </c>
      <c r="CI86" s="32">
        <f t="shared" si="64"/>
        <v>0</v>
      </c>
      <c r="CJ86" s="32">
        <f t="shared" si="65"/>
        <v>0</v>
      </c>
      <c r="CK86" s="32">
        <f t="shared" si="66"/>
        <v>0</v>
      </c>
      <c r="CL86" s="13"/>
    </row>
    <row r="87" spans="1:90" ht="16.149999999999999" customHeight="1" x14ac:dyDescent="0.2">
      <c r="A87" s="911" t="s">
        <v>108</v>
      </c>
      <c r="B87" s="911"/>
      <c r="C87" s="911"/>
      <c r="D87" s="250">
        <f t="shared" si="55"/>
        <v>25</v>
      </c>
      <c r="E87" s="33">
        <v>10</v>
      </c>
      <c r="F87" s="245">
        <v>15</v>
      </c>
      <c r="G87" s="98"/>
      <c r="H87" s="249"/>
      <c r="I87" s="249"/>
      <c r="J87" s="246">
        <v>0</v>
      </c>
      <c r="K87" s="246">
        <v>16</v>
      </c>
      <c r="L87" s="246">
        <v>0</v>
      </c>
      <c r="M87" s="245">
        <v>8</v>
      </c>
      <c r="N87" s="87">
        <v>1</v>
      </c>
      <c r="O87" s="34">
        <v>0</v>
      </c>
      <c r="P87" s="38">
        <v>25</v>
      </c>
      <c r="Q87" s="38">
        <v>0</v>
      </c>
      <c r="R87" s="38"/>
      <c r="S87" s="34"/>
      <c r="T87" s="225" t="str">
        <f t="shared" si="56"/>
        <v/>
      </c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8"/>
      <c r="AG87" s="8"/>
      <c r="BV87" s="3"/>
      <c r="BW87" s="3"/>
      <c r="CA87" s="31" t="str">
        <f t="shared" si="57"/>
        <v/>
      </c>
      <c r="CB87" s="31" t="str">
        <f t="shared" si="58"/>
        <v/>
      </c>
      <c r="CC87" s="31" t="str">
        <f t="shared" si="59"/>
        <v/>
      </c>
      <c r="CD87" s="31" t="str">
        <f t="shared" si="60"/>
        <v/>
      </c>
      <c r="CE87" s="31" t="str">
        <f t="shared" si="61"/>
        <v/>
      </c>
      <c r="CG87" s="32">
        <f t="shared" si="62"/>
        <v>0</v>
      </c>
      <c r="CH87" s="32">
        <f t="shared" si="63"/>
        <v>0</v>
      </c>
      <c r="CI87" s="32">
        <f t="shared" si="64"/>
        <v>0</v>
      </c>
      <c r="CJ87" s="32">
        <f t="shared" si="65"/>
        <v>0</v>
      </c>
      <c r="CK87" s="32">
        <f t="shared" si="66"/>
        <v>0</v>
      </c>
      <c r="CL87" s="13"/>
    </row>
    <row r="88" spans="1:90" ht="16.149999999999999" customHeight="1" x14ac:dyDescent="0.2">
      <c r="A88" s="911" t="s">
        <v>109</v>
      </c>
      <c r="B88" s="911"/>
      <c r="C88" s="911"/>
      <c r="D88" s="250">
        <f t="shared" si="55"/>
        <v>20</v>
      </c>
      <c r="E88" s="33">
        <v>2</v>
      </c>
      <c r="F88" s="245">
        <v>18</v>
      </c>
      <c r="G88" s="98"/>
      <c r="H88" s="249"/>
      <c r="I88" s="249"/>
      <c r="J88" s="246">
        <v>0</v>
      </c>
      <c r="K88" s="246">
        <v>0</v>
      </c>
      <c r="L88" s="246">
        <v>0</v>
      </c>
      <c r="M88" s="245">
        <v>20</v>
      </c>
      <c r="N88" s="87">
        <v>0</v>
      </c>
      <c r="O88" s="34">
        <v>0</v>
      </c>
      <c r="P88" s="38">
        <v>20</v>
      </c>
      <c r="Q88" s="38">
        <v>0</v>
      </c>
      <c r="R88" s="38"/>
      <c r="S88" s="34"/>
      <c r="T88" s="225" t="str">
        <f t="shared" si="56"/>
        <v/>
      </c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8"/>
      <c r="AG88" s="8"/>
      <c r="BV88" s="3"/>
      <c r="BW88" s="3"/>
      <c r="CA88" s="31" t="str">
        <f t="shared" si="57"/>
        <v/>
      </c>
      <c r="CB88" s="31" t="str">
        <f t="shared" si="58"/>
        <v/>
      </c>
      <c r="CC88" s="31" t="str">
        <f t="shared" si="59"/>
        <v/>
      </c>
      <c r="CD88" s="31" t="str">
        <f t="shared" si="60"/>
        <v/>
      </c>
      <c r="CE88" s="31" t="str">
        <f t="shared" si="61"/>
        <v/>
      </c>
      <c r="CG88" s="32">
        <f t="shared" si="62"/>
        <v>0</v>
      </c>
      <c r="CH88" s="32">
        <f t="shared" si="63"/>
        <v>0</v>
      </c>
      <c r="CI88" s="32">
        <f t="shared" si="64"/>
        <v>0</v>
      </c>
      <c r="CJ88" s="32">
        <f t="shared" si="65"/>
        <v>0</v>
      </c>
      <c r="CK88" s="32">
        <f t="shared" si="66"/>
        <v>0</v>
      </c>
      <c r="CL88" s="13"/>
    </row>
    <row r="89" spans="1:90" ht="16.149999999999999" customHeight="1" x14ac:dyDescent="0.2">
      <c r="A89" s="911" t="s">
        <v>110</v>
      </c>
      <c r="B89" s="911"/>
      <c r="C89" s="911"/>
      <c r="D89" s="250">
        <f t="shared" si="55"/>
        <v>16</v>
      </c>
      <c r="E89" s="33">
        <v>6</v>
      </c>
      <c r="F89" s="245">
        <v>10</v>
      </c>
      <c r="G89" s="98"/>
      <c r="H89" s="249"/>
      <c r="I89" s="249"/>
      <c r="J89" s="246">
        <v>1</v>
      </c>
      <c r="K89" s="246">
        <v>1</v>
      </c>
      <c r="L89" s="246">
        <v>1</v>
      </c>
      <c r="M89" s="245">
        <v>10</v>
      </c>
      <c r="N89" s="87">
        <v>3</v>
      </c>
      <c r="O89" s="34">
        <v>0</v>
      </c>
      <c r="P89" s="38">
        <v>16</v>
      </c>
      <c r="Q89" s="38">
        <v>0</v>
      </c>
      <c r="R89" s="38"/>
      <c r="S89" s="34"/>
      <c r="T89" s="225" t="str">
        <f t="shared" si="56"/>
        <v/>
      </c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8"/>
      <c r="AG89" s="8"/>
      <c r="BV89" s="3"/>
      <c r="BW89" s="3"/>
      <c r="CA89" s="31" t="str">
        <f t="shared" si="57"/>
        <v/>
      </c>
      <c r="CB89" s="31" t="str">
        <f t="shared" si="58"/>
        <v/>
      </c>
      <c r="CC89" s="31" t="str">
        <f t="shared" si="59"/>
        <v/>
      </c>
      <c r="CD89" s="31" t="str">
        <f t="shared" si="60"/>
        <v/>
      </c>
      <c r="CE89" s="31" t="str">
        <f t="shared" si="61"/>
        <v/>
      </c>
      <c r="CG89" s="32">
        <f t="shared" si="62"/>
        <v>0</v>
      </c>
      <c r="CH89" s="32">
        <f t="shared" si="63"/>
        <v>0</v>
      </c>
      <c r="CI89" s="32">
        <f t="shared" si="64"/>
        <v>0</v>
      </c>
      <c r="CJ89" s="32">
        <f t="shared" si="65"/>
        <v>0</v>
      </c>
      <c r="CK89" s="32">
        <f t="shared" si="66"/>
        <v>0</v>
      </c>
      <c r="CL89" s="13"/>
    </row>
    <row r="90" spans="1:90" ht="16.149999999999999" customHeight="1" x14ac:dyDescent="0.2">
      <c r="A90" s="911" t="s">
        <v>49</v>
      </c>
      <c r="B90" s="911"/>
      <c r="C90" s="911"/>
      <c r="D90" s="250">
        <f t="shared" si="55"/>
        <v>0</v>
      </c>
      <c r="E90" s="33">
        <v>0</v>
      </c>
      <c r="F90" s="245">
        <v>0</v>
      </c>
      <c r="G90" s="98"/>
      <c r="H90" s="249"/>
      <c r="I90" s="249"/>
      <c r="J90" s="246"/>
      <c r="K90" s="246"/>
      <c r="L90" s="246"/>
      <c r="M90" s="245"/>
      <c r="N90" s="87"/>
      <c r="O90" s="34">
        <v>0</v>
      </c>
      <c r="P90" s="38">
        <v>0</v>
      </c>
      <c r="Q90" s="38">
        <v>0</v>
      </c>
      <c r="R90" s="38"/>
      <c r="S90" s="34"/>
      <c r="T90" s="225" t="str">
        <f t="shared" si="56"/>
        <v/>
      </c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8"/>
      <c r="AG90" s="8"/>
      <c r="BV90" s="3"/>
      <c r="BW90" s="3"/>
      <c r="CA90" s="31" t="str">
        <f t="shared" si="57"/>
        <v/>
      </c>
      <c r="CB90" s="31" t="str">
        <f t="shared" si="58"/>
        <v/>
      </c>
      <c r="CC90" s="31" t="str">
        <f t="shared" si="59"/>
        <v/>
      </c>
      <c r="CD90" s="31" t="str">
        <f t="shared" si="60"/>
        <v/>
      </c>
      <c r="CE90" s="31" t="str">
        <f t="shared" si="61"/>
        <v/>
      </c>
      <c r="CG90" s="32">
        <f t="shared" si="62"/>
        <v>0</v>
      </c>
      <c r="CH90" s="32">
        <f t="shared" si="63"/>
        <v>0</v>
      </c>
      <c r="CI90" s="32">
        <f t="shared" si="64"/>
        <v>0</v>
      </c>
      <c r="CJ90" s="32">
        <f t="shared" si="65"/>
        <v>0</v>
      </c>
      <c r="CK90" s="32">
        <f t="shared" si="66"/>
        <v>0</v>
      </c>
      <c r="CL90" s="13"/>
    </row>
    <row r="91" spans="1:90" ht="16.149999999999999" customHeight="1" x14ac:dyDescent="0.2">
      <c r="A91" s="995" t="s">
        <v>111</v>
      </c>
      <c r="B91" s="995"/>
      <c r="C91" s="995"/>
      <c r="D91" s="244">
        <f t="shared" si="55"/>
        <v>0</v>
      </c>
      <c r="E91" s="33">
        <v>0</v>
      </c>
      <c r="F91" s="245">
        <v>0</v>
      </c>
      <c r="G91" s="98"/>
      <c r="H91" s="249"/>
      <c r="I91" s="249"/>
      <c r="J91" s="246"/>
      <c r="K91" s="246"/>
      <c r="L91" s="246"/>
      <c r="M91" s="245"/>
      <c r="N91" s="87"/>
      <c r="O91" s="34">
        <v>0</v>
      </c>
      <c r="P91" s="38">
        <v>0</v>
      </c>
      <c r="Q91" s="38">
        <v>0</v>
      </c>
      <c r="R91" s="38"/>
      <c r="S91" s="34"/>
      <c r="T91" s="225" t="str">
        <f t="shared" si="56"/>
        <v/>
      </c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8"/>
      <c r="AG91" s="8"/>
      <c r="BV91" s="3"/>
      <c r="BW91" s="3"/>
      <c r="CA91" s="31" t="str">
        <f t="shared" si="57"/>
        <v/>
      </c>
      <c r="CB91" s="31" t="str">
        <f t="shared" si="58"/>
        <v/>
      </c>
      <c r="CC91" s="31" t="str">
        <f t="shared" si="59"/>
        <v/>
      </c>
      <c r="CD91" s="31" t="str">
        <f t="shared" si="60"/>
        <v/>
      </c>
      <c r="CE91" s="31" t="str">
        <f t="shared" si="61"/>
        <v/>
      </c>
      <c r="CG91" s="32">
        <f t="shared" si="62"/>
        <v>0</v>
      </c>
      <c r="CH91" s="32">
        <f t="shared" si="63"/>
        <v>0</v>
      </c>
      <c r="CI91" s="32">
        <f t="shared" si="64"/>
        <v>0</v>
      </c>
      <c r="CJ91" s="32">
        <f t="shared" si="65"/>
        <v>0</v>
      </c>
      <c r="CK91" s="32">
        <f t="shared" si="66"/>
        <v>0</v>
      </c>
      <c r="CL91" s="13"/>
    </row>
    <row r="92" spans="1:90" ht="16.149999999999999" customHeight="1" x14ac:dyDescent="0.2">
      <c r="A92" s="995" t="s">
        <v>112</v>
      </c>
      <c r="B92" s="995"/>
      <c r="C92" s="995"/>
      <c r="D92" s="244">
        <f t="shared" si="55"/>
        <v>0</v>
      </c>
      <c r="E92" s="33">
        <v>0</v>
      </c>
      <c r="F92" s="245">
        <v>0</v>
      </c>
      <c r="G92" s="98"/>
      <c r="H92" s="249"/>
      <c r="I92" s="249"/>
      <c r="J92" s="249"/>
      <c r="K92" s="249"/>
      <c r="L92" s="246"/>
      <c r="M92" s="245"/>
      <c r="N92" s="87"/>
      <c r="O92" s="34">
        <v>0</v>
      </c>
      <c r="P92" s="38">
        <v>0</v>
      </c>
      <c r="Q92" s="38">
        <v>0</v>
      </c>
      <c r="R92" s="38"/>
      <c r="S92" s="34"/>
      <c r="T92" s="225" t="str">
        <f t="shared" si="56"/>
        <v/>
      </c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8"/>
      <c r="AG92" s="8"/>
      <c r="BV92" s="3"/>
      <c r="BW92" s="3"/>
      <c r="CA92" s="31" t="str">
        <f t="shared" si="57"/>
        <v/>
      </c>
      <c r="CB92" s="31" t="str">
        <f t="shared" si="58"/>
        <v/>
      </c>
      <c r="CC92" s="31" t="str">
        <f t="shared" si="59"/>
        <v/>
      </c>
      <c r="CD92" s="31" t="str">
        <f t="shared" si="60"/>
        <v/>
      </c>
      <c r="CE92" s="31" t="str">
        <f t="shared" si="61"/>
        <v/>
      </c>
      <c r="CG92" s="32">
        <f t="shared" si="62"/>
        <v>0</v>
      </c>
      <c r="CH92" s="32">
        <f t="shared" si="63"/>
        <v>0</v>
      </c>
      <c r="CI92" s="32">
        <f t="shared" si="64"/>
        <v>0</v>
      </c>
      <c r="CJ92" s="32">
        <f t="shared" si="65"/>
        <v>0</v>
      </c>
      <c r="CK92" s="32">
        <f t="shared" si="66"/>
        <v>0</v>
      </c>
      <c r="CL92" s="13"/>
    </row>
    <row r="93" spans="1:90" ht="16.149999999999999" customHeight="1" x14ac:dyDescent="0.2">
      <c r="A93" s="995" t="s">
        <v>113</v>
      </c>
      <c r="B93" s="995"/>
      <c r="C93" s="995"/>
      <c r="D93" s="244">
        <f t="shared" si="55"/>
        <v>20</v>
      </c>
      <c r="E93" s="33">
        <v>5</v>
      </c>
      <c r="F93" s="245">
        <v>15</v>
      </c>
      <c r="G93" s="98"/>
      <c r="H93" s="249"/>
      <c r="I93" s="246"/>
      <c r="J93" s="246"/>
      <c r="K93" s="246"/>
      <c r="L93" s="246">
        <v>5</v>
      </c>
      <c r="M93" s="245">
        <v>14</v>
      </c>
      <c r="N93" s="87">
        <v>1</v>
      </c>
      <c r="O93" s="34">
        <v>1</v>
      </c>
      <c r="P93" s="38">
        <v>20</v>
      </c>
      <c r="Q93" s="38">
        <v>1</v>
      </c>
      <c r="R93" s="38"/>
      <c r="S93" s="34"/>
      <c r="T93" s="225" t="str">
        <f t="shared" si="56"/>
        <v/>
      </c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8"/>
      <c r="AG93" s="8"/>
      <c r="BV93" s="3"/>
      <c r="BW93" s="3"/>
      <c r="CA93" s="31" t="str">
        <f t="shared" si="57"/>
        <v/>
      </c>
      <c r="CB93" s="31" t="str">
        <f t="shared" si="58"/>
        <v/>
      </c>
      <c r="CC93" s="31" t="str">
        <f t="shared" si="59"/>
        <v/>
      </c>
      <c r="CD93" s="31" t="str">
        <f t="shared" si="60"/>
        <v/>
      </c>
      <c r="CE93" s="31" t="str">
        <f t="shared" si="61"/>
        <v/>
      </c>
      <c r="CG93" s="32">
        <f t="shared" si="62"/>
        <v>0</v>
      </c>
      <c r="CH93" s="32">
        <f t="shared" si="63"/>
        <v>0</v>
      </c>
      <c r="CI93" s="32">
        <f t="shared" si="64"/>
        <v>0</v>
      </c>
      <c r="CJ93" s="32">
        <f t="shared" si="65"/>
        <v>0</v>
      </c>
      <c r="CK93" s="32">
        <f t="shared" si="66"/>
        <v>0</v>
      </c>
      <c r="CL93" s="13"/>
    </row>
    <row r="94" spans="1:90" ht="16.149999999999999" customHeight="1" x14ac:dyDescent="0.2">
      <c r="A94" s="995" t="s">
        <v>114</v>
      </c>
      <c r="B94" s="995"/>
      <c r="C94" s="995"/>
      <c r="D94" s="244">
        <f t="shared" si="55"/>
        <v>0</v>
      </c>
      <c r="E94" s="33">
        <v>0</v>
      </c>
      <c r="F94" s="245">
        <v>0</v>
      </c>
      <c r="G94" s="33"/>
      <c r="H94" s="249"/>
      <c r="I94" s="249"/>
      <c r="J94" s="249"/>
      <c r="K94" s="246"/>
      <c r="L94" s="249"/>
      <c r="M94" s="100"/>
      <c r="N94" s="251"/>
      <c r="O94" s="99"/>
      <c r="P94" s="38">
        <v>0</v>
      </c>
      <c r="Q94" s="252"/>
      <c r="R94" s="38"/>
      <c r="S94" s="34"/>
      <c r="T94" s="225" t="str">
        <f t="shared" si="56"/>
        <v/>
      </c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8"/>
      <c r="AG94" s="8"/>
      <c r="BV94" s="3"/>
      <c r="BW94" s="3"/>
      <c r="CA94" s="31" t="str">
        <f t="shared" si="57"/>
        <v/>
      </c>
      <c r="CB94" s="31" t="str">
        <f t="shared" si="58"/>
        <v/>
      </c>
      <c r="CC94" s="31"/>
      <c r="CD94" s="31"/>
      <c r="CE94" s="31" t="str">
        <f t="shared" si="61"/>
        <v/>
      </c>
      <c r="CG94" s="32">
        <f t="shared" si="62"/>
        <v>0</v>
      </c>
      <c r="CH94" s="32">
        <f t="shared" si="63"/>
        <v>0</v>
      </c>
      <c r="CI94" s="32"/>
      <c r="CJ94" s="32"/>
      <c r="CK94" s="32">
        <f t="shared" si="66"/>
        <v>0</v>
      </c>
      <c r="CL94" s="13"/>
    </row>
    <row r="95" spans="1:90" ht="16.149999999999999" customHeight="1" x14ac:dyDescent="0.2">
      <c r="A95" s="995" t="s">
        <v>115</v>
      </c>
      <c r="B95" s="995"/>
      <c r="C95" s="995"/>
      <c r="D95" s="244">
        <f t="shared" si="55"/>
        <v>0</v>
      </c>
      <c r="E95" s="33">
        <v>0</v>
      </c>
      <c r="F95" s="245">
        <v>0</v>
      </c>
      <c r="G95" s="33"/>
      <c r="H95" s="249"/>
      <c r="I95" s="249"/>
      <c r="J95" s="249"/>
      <c r="K95" s="246"/>
      <c r="L95" s="249"/>
      <c r="M95" s="100"/>
      <c r="N95" s="251"/>
      <c r="O95" s="99"/>
      <c r="P95" s="38">
        <v>0</v>
      </c>
      <c r="Q95" s="252"/>
      <c r="R95" s="38"/>
      <c r="S95" s="34"/>
      <c r="T95" s="225" t="str">
        <f t="shared" si="56"/>
        <v/>
      </c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8"/>
      <c r="AG95" s="8"/>
      <c r="BV95" s="3"/>
      <c r="BW95" s="3"/>
      <c r="CA95" s="31" t="str">
        <f t="shared" si="57"/>
        <v/>
      </c>
      <c r="CB95" s="31" t="str">
        <f t="shared" si="58"/>
        <v/>
      </c>
      <c r="CC95" s="31"/>
      <c r="CD95" s="31"/>
      <c r="CE95" s="31" t="str">
        <f t="shared" si="61"/>
        <v/>
      </c>
      <c r="CG95" s="32">
        <f t="shared" si="62"/>
        <v>0</v>
      </c>
      <c r="CH95" s="32">
        <f t="shared" si="63"/>
        <v>0</v>
      </c>
      <c r="CI95" s="32"/>
      <c r="CJ95" s="32"/>
      <c r="CK95" s="32">
        <f t="shared" si="66"/>
        <v>0</v>
      </c>
      <c r="CL95" s="13"/>
    </row>
    <row r="96" spans="1:90" ht="16.149999999999999" customHeight="1" x14ac:dyDescent="0.2">
      <c r="A96" s="995" t="s">
        <v>116</v>
      </c>
      <c r="B96" s="995"/>
      <c r="C96" s="995"/>
      <c r="D96" s="244">
        <f t="shared" si="55"/>
        <v>498</v>
      </c>
      <c r="E96" s="33">
        <v>250</v>
      </c>
      <c r="F96" s="245">
        <v>248</v>
      </c>
      <c r="G96" s="33">
        <v>0</v>
      </c>
      <c r="H96" s="246">
        <v>0</v>
      </c>
      <c r="I96" s="246">
        <v>2</v>
      </c>
      <c r="J96" s="246">
        <v>30</v>
      </c>
      <c r="K96" s="246">
        <v>180</v>
      </c>
      <c r="L96" s="246">
        <v>274</v>
      </c>
      <c r="M96" s="245">
        <v>12</v>
      </c>
      <c r="N96" s="87">
        <v>0</v>
      </c>
      <c r="O96" s="99"/>
      <c r="P96" s="38">
        <v>498</v>
      </c>
      <c r="Q96" s="38"/>
      <c r="R96" s="38"/>
      <c r="S96" s="34"/>
      <c r="T96" s="225" t="str">
        <f t="shared" si="56"/>
        <v/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8"/>
      <c r="AG96" s="8"/>
      <c r="BV96" s="3"/>
      <c r="BW96" s="3"/>
      <c r="CA96" s="31" t="str">
        <f t="shared" si="57"/>
        <v/>
      </c>
      <c r="CB96" s="31" t="str">
        <f t="shared" si="58"/>
        <v/>
      </c>
      <c r="CC96" s="31" t="str">
        <f t="shared" si="59"/>
        <v/>
      </c>
      <c r="CD96" s="31"/>
      <c r="CE96" s="31" t="str">
        <f t="shared" si="61"/>
        <v/>
      </c>
      <c r="CG96" s="32">
        <f t="shared" si="62"/>
        <v>0</v>
      </c>
      <c r="CH96" s="32">
        <f t="shared" si="63"/>
        <v>0</v>
      </c>
      <c r="CI96" s="32">
        <f t="shared" si="64"/>
        <v>0</v>
      </c>
      <c r="CJ96" s="32"/>
      <c r="CK96" s="32">
        <f t="shared" si="66"/>
        <v>0</v>
      </c>
      <c r="CL96" s="13"/>
    </row>
    <row r="97" spans="1:90" ht="16.149999999999999" customHeight="1" x14ac:dyDescent="0.2">
      <c r="A97" s="995" t="s">
        <v>117</v>
      </c>
      <c r="B97" s="995"/>
      <c r="C97" s="995"/>
      <c r="D97" s="244">
        <f t="shared" si="55"/>
        <v>12</v>
      </c>
      <c r="E97" s="33">
        <v>8</v>
      </c>
      <c r="F97" s="245">
        <v>4</v>
      </c>
      <c r="G97" s="33">
        <v>0</v>
      </c>
      <c r="H97" s="246">
        <v>0</v>
      </c>
      <c r="I97" s="246">
        <v>0</v>
      </c>
      <c r="J97" s="246">
        <v>1</v>
      </c>
      <c r="K97" s="246">
        <v>6</v>
      </c>
      <c r="L97" s="246">
        <v>5</v>
      </c>
      <c r="M97" s="245">
        <v>0</v>
      </c>
      <c r="N97" s="87">
        <v>0</v>
      </c>
      <c r="O97" s="99"/>
      <c r="P97" s="38">
        <v>12</v>
      </c>
      <c r="Q97" s="38"/>
      <c r="R97" s="38"/>
      <c r="S97" s="34"/>
      <c r="T97" s="225" t="str">
        <f t="shared" si="56"/>
        <v/>
      </c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8"/>
      <c r="AG97" s="8"/>
      <c r="BV97" s="3"/>
      <c r="BW97" s="3"/>
      <c r="CA97" s="31" t="str">
        <f t="shared" si="57"/>
        <v/>
      </c>
      <c r="CB97" s="31" t="str">
        <f t="shared" si="58"/>
        <v/>
      </c>
      <c r="CC97" s="31" t="str">
        <f t="shared" si="59"/>
        <v/>
      </c>
      <c r="CD97" s="31"/>
      <c r="CE97" s="31" t="str">
        <f t="shared" si="61"/>
        <v/>
      </c>
      <c r="CG97" s="32">
        <f t="shared" si="62"/>
        <v>0</v>
      </c>
      <c r="CH97" s="32">
        <f t="shared" si="63"/>
        <v>0</v>
      </c>
      <c r="CI97" s="32">
        <f t="shared" si="64"/>
        <v>0</v>
      </c>
      <c r="CJ97" s="32"/>
      <c r="CK97" s="32">
        <f t="shared" si="66"/>
        <v>0</v>
      </c>
      <c r="CL97" s="13"/>
    </row>
    <row r="98" spans="1:90" ht="16.149999999999999" customHeight="1" x14ac:dyDescent="0.2">
      <c r="A98" s="1007" t="s">
        <v>118</v>
      </c>
      <c r="B98" s="1008"/>
      <c r="C98" s="1009"/>
      <c r="D98" s="253">
        <f t="shared" si="55"/>
        <v>18</v>
      </c>
      <c r="E98" s="33">
        <v>12</v>
      </c>
      <c r="F98" s="245">
        <v>6</v>
      </c>
      <c r="G98" s="33">
        <v>0</v>
      </c>
      <c r="H98" s="246">
        <v>0</v>
      </c>
      <c r="I98" s="246">
        <v>0</v>
      </c>
      <c r="J98" s="246">
        <v>3</v>
      </c>
      <c r="K98" s="246">
        <v>9</v>
      </c>
      <c r="L98" s="246">
        <v>6</v>
      </c>
      <c r="M98" s="245">
        <v>0</v>
      </c>
      <c r="N98" s="87">
        <v>0</v>
      </c>
      <c r="O98" s="99"/>
      <c r="P98" s="38">
        <v>18</v>
      </c>
      <c r="Q98" s="38"/>
      <c r="R98" s="38"/>
      <c r="S98" s="34"/>
      <c r="T98" s="225" t="str">
        <f t="shared" si="56"/>
        <v/>
      </c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8"/>
      <c r="AG98" s="8"/>
      <c r="BV98" s="3"/>
      <c r="BW98" s="3"/>
      <c r="CA98" s="31" t="str">
        <f t="shared" si="57"/>
        <v/>
      </c>
      <c r="CB98" s="31" t="str">
        <f t="shared" si="58"/>
        <v/>
      </c>
      <c r="CC98" s="31" t="str">
        <f t="shared" si="59"/>
        <v/>
      </c>
      <c r="CD98" s="31"/>
      <c r="CE98" s="31" t="str">
        <f t="shared" si="61"/>
        <v/>
      </c>
      <c r="CG98" s="32">
        <f t="shared" si="62"/>
        <v>0</v>
      </c>
      <c r="CH98" s="32">
        <f t="shared" si="63"/>
        <v>0</v>
      </c>
      <c r="CI98" s="32">
        <f t="shared" si="64"/>
        <v>0</v>
      </c>
      <c r="CJ98" s="32"/>
      <c r="CK98" s="32">
        <f t="shared" si="66"/>
        <v>0</v>
      </c>
      <c r="CL98" s="13"/>
    </row>
    <row r="99" spans="1:90" ht="16.149999999999999" customHeight="1" x14ac:dyDescent="0.2">
      <c r="A99" s="1004" t="s">
        <v>119</v>
      </c>
      <c r="B99" s="1005"/>
      <c r="C99" s="1006"/>
      <c r="D99" s="254">
        <f t="shared" si="55"/>
        <v>0</v>
      </c>
      <c r="E99" s="33">
        <v>0</v>
      </c>
      <c r="F99" s="245">
        <v>0</v>
      </c>
      <c r="G99" s="33"/>
      <c r="H99" s="246"/>
      <c r="I99" s="246"/>
      <c r="J99" s="246"/>
      <c r="K99" s="246"/>
      <c r="L99" s="246"/>
      <c r="M99" s="245"/>
      <c r="N99" s="87"/>
      <c r="O99" s="99"/>
      <c r="P99" s="38">
        <v>0</v>
      </c>
      <c r="Q99" s="38"/>
      <c r="R99" s="38"/>
      <c r="S99" s="34"/>
      <c r="T99" s="225" t="str">
        <f t="shared" si="56"/>
        <v/>
      </c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8"/>
      <c r="AG99" s="8"/>
      <c r="BV99" s="3"/>
      <c r="BW99" s="3"/>
      <c r="CA99" s="31" t="str">
        <f t="shared" si="57"/>
        <v/>
      </c>
      <c r="CB99" s="31" t="str">
        <f t="shared" si="58"/>
        <v/>
      </c>
      <c r="CC99" s="31" t="str">
        <f t="shared" si="59"/>
        <v/>
      </c>
      <c r="CD99" s="31"/>
      <c r="CE99" s="31" t="str">
        <f t="shared" si="61"/>
        <v/>
      </c>
      <c r="CG99" s="32">
        <f t="shared" si="62"/>
        <v>0</v>
      </c>
      <c r="CH99" s="32">
        <f t="shared" si="63"/>
        <v>0</v>
      </c>
      <c r="CI99" s="32">
        <f t="shared" si="64"/>
        <v>0</v>
      </c>
      <c r="CJ99" s="32"/>
      <c r="CK99" s="32">
        <f t="shared" si="66"/>
        <v>0</v>
      </c>
      <c r="CL99" s="13"/>
    </row>
    <row r="100" spans="1:90" ht="16.149999999999999" customHeight="1" x14ac:dyDescent="0.2">
      <c r="A100" s="995" t="s">
        <v>120</v>
      </c>
      <c r="B100" s="995"/>
      <c r="C100" s="995"/>
      <c r="D100" s="244">
        <f t="shared" si="55"/>
        <v>0</v>
      </c>
      <c r="E100" s="33">
        <v>0</v>
      </c>
      <c r="F100" s="245">
        <v>0</v>
      </c>
      <c r="G100" s="98"/>
      <c r="H100" s="249"/>
      <c r="I100" s="249"/>
      <c r="J100" s="246"/>
      <c r="K100" s="246"/>
      <c r="L100" s="246"/>
      <c r="M100" s="245"/>
      <c r="N100" s="87"/>
      <c r="O100" s="34"/>
      <c r="P100" s="38">
        <v>0</v>
      </c>
      <c r="Q100" s="38"/>
      <c r="R100" s="38"/>
      <c r="S100" s="34"/>
      <c r="T100" s="225" t="str">
        <f t="shared" si="56"/>
        <v/>
      </c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8"/>
      <c r="AG100" s="8"/>
      <c r="BV100" s="3"/>
      <c r="BW100" s="3"/>
      <c r="CA100" s="31" t="str">
        <f t="shared" si="57"/>
        <v/>
      </c>
      <c r="CB100" s="31" t="str">
        <f t="shared" si="58"/>
        <v/>
      </c>
      <c r="CC100" s="31" t="str">
        <f t="shared" si="59"/>
        <v/>
      </c>
      <c r="CD100" s="31" t="str">
        <f t="shared" si="60"/>
        <v/>
      </c>
      <c r="CE100" s="31" t="str">
        <f t="shared" si="61"/>
        <v/>
      </c>
      <c r="CG100" s="32">
        <f t="shared" si="62"/>
        <v>0</v>
      </c>
      <c r="CH100" s="32">
        <f t="shared" si="63"/>
        <v>0</v>
      </c>
      <c r="CI100" s="32">
        <f t="shared" si="64"/>
        <v>0</v>
      </c>
      <c r="CJ100" s="32">
        <f t="shared" si="65"/>
        <v>0</v>
      </c>
      <c r="CK100" s="32">
        <f t="shared" si="66"/>
        <v>0</v>
      </c>
      <c r="CL100" s="13"/>
    </row>
    <row r="101" spans="1:90" ht="16.149999999999999" customHeight="1" x14ac:dyDescent="0.2">
      <c r="A101" s="1004" t="s">
        <v>121</v>
      </c>
      <c r="B101" s="1005"/>
      <c r="C101" s="1006"/>
      <c r="D101" s="254">
        <f t="shared" si="55"/>
        <v>0</v>
      </c>
      <c r="E101" s="33">
        <v>0</v>
      </c>
      <c r="F101" s="245">
        <v>0</v>
      </c>
      <c r="G101" s="98"/>
      <c r="H101" s="249"/>
      <c r="I101" s="249"/>
      <c r="J101" s="246"/>
      <c r="K101" s="246"/>
      <c r="L101" s="246"/>
      <c r="M101" s="245"/>
      <c r="N101" s="87"/>
      <c r="O101" s="34"/>
      <c r="P101" s="38">
        <v>0</v>
      </c>
      <c r="Q101" s="38"/>
      <c r="R101" s="38"/>
      <c r="S101" s="34"/>
      <c r="T101" s="225" t="str">
        <f t="shared" si="56"/>
        <v/>
      </c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8"/>
      <c r="AG101" s="8"/>
      <c r="BV101" s="3"/>
      <c r="BW101" s="3"/>
      <c r="CA101" s="31" t="str">
        <f t="shared" si="57"/>
        <v/>
      </c>
      <c r="CB101" s="31" t="str">
        <f t="shared" si="58"/>
        <v/>
      </c>
      <c r="CC101" s="31" t="str">
        <f t="shared" si="59"/>
        <v/>
      </c>
      <c r="CD101" s="31" t="str">
        <f t="shared" si="60"/>
        <v/>
      </c>
      <c r="CE101" s="31" t="str">
        <f t="shared" si="61"/>
        <v/>
      </c>
      <c r="CG101" s="32">
        <f t="shared" si="62"/>
        <v>0</v>
      </c>
      <c r="CH101" s="32">
        <f t="shared" si="63"/>
        <v>0</v>
      </c>
      <c r="CI101" s="32">
        <f t="shared" si="64"/>
        <v>0</v>
      </c>
      <c r="CJ101" s="32">
        <f t="shared" si="65"/>
        <v>0</v>
      </c>
      <c r="CK101" s="32">
        <f t="shared" si="66"/>
        <v>0</v>
      </c>
      <c r="CL101" s="13"/>
    </row>
    <row r="102" spans="1:90" ht="16.149999999999999" customHeight="1" x14ac:dyDescent="0.2">
      <c r="A102" s="1004" t="s">
        <v>122</v>
      </c>
      <c r="B102" s="1005"/>
      <c r="C102" s="1006"/>
      <c r="D102" s="254">
        <f t="shared" si="55"/>
        <v>28</v>
      </c>
      <c r="E102" s="33">
        <v>4</v>
      </c>
      <c r="F102" s="245">
        <v>24</v>
      </c>
      <c r="G102" s="98"/>
      <c r="H102" s="249"/>
      <c r="I102" s="249"/>
      <c r="J102" s="249"/>
      <c r="K102" s="249"/>
      <c r="L102" s="246">
        <v>0</v>
      </c>
      <c r="M102" s="245">
        <v>6</v>
      </c>
      <c r="N102" s="87">
        <v>22</v>
      </c>
      <c r="O102" s="34">
        <v>0</v>
      </c>
      <c r="P102" s="38">
        <v>28</v>
      </c>
      <c r="Q102" s="252"/>
      <c r="R102" s="38"/>
      <c r="S102" s="34"/>
      <c r="T102" s="225" t="str">
        <f t="shared" si="56"/>
        <v/>
      </c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8"/>
      <c r="AG102" s="8"/>
      <c r="BV102" s="3"/>
      <c r="BW102" s="3"/>
      <c r="CA102" s="31" t="str">
        <f t="shared" si="57"/>
        <v/>
      </c>
      <c r="CB102" s="31" t="str">
        <f t="shared" si="58"/>
        <v/>
      </c>
      <c r="CC102" s="31"/>
      <c r="CD102" s="31" t="str">
        <f t="shared" si="60"/>
        <v/>
      </c>
      <c r="CE102" s="31" t="str">
        <f t="shared" si="61"/>
        <v/>
      </c>
      <c r="CG102" s="32">
        <f t="shared" si="62"/>
        <v>0</v>
      </c>
      <c r="CH102" s="32">
        <f t="shared" si="63"/>
        <v>0</v>
      </c>
      <c r="CI102" s="32"/>
      <c r="CJ102" s="32">
        <f t="shared" si="65"/>
        <v>0</v>
      </c>
      <c r="CK102" s="32">
        <f t="shared" si="66"/>
        <v>0</v>
      </c>
      <c r="CL102" s="13"/>
    </row>
    <row r="103" spans="1:90" ht="16.149999999999999" customHeight="1" x14ac:dyDescent="0.2">
      <c r="A103" s="1004" t="s">
        <v>123</v>
      </c>
      <c r="B103" s="1005"/>
      <c r="C103" s="1006"/>
      <c r="D103" s="254">
        <f t="shared" si="55"/>
        <v>0</v>
      </c>
      <c r="E103" s="33">
        <v>0</v>
      </c>
      <c r="F103" s="245">
        <v>0</v>
      </c>
      <c r="G103" s="98"/>
      <c r="H103" s="249"/>
      <c r="I103" s="249"/>
      <c r="J103" s="249"/>
      <c r="K103" s="249"/>
      <c r="L103" s="246">
        <v>0</v>
      </c>
      <c r="M103" s="245">
        <v>0</v>
      </c>
      <c r="N103" s="87">
        <v>0</v>
      </c>
      <c r="O103" s="34"/>
      <c r="P103" s="38">
        <v>0</v>
      </c>
      <c r="Q103" s="252"/>
      <c r="R103" s="38"/>
      <c r="S103" s="34"/>
      <c r="T103" s="225" t="str">
        <f t="shared" si="56"/>
        <v/>
      </c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8"/>
      <c r="AG103" s="8"/>
      <c r="BV103" s="3"/>
      <c r="BW103" s="3"/>
      <c r="CA103" s="31" t="str">
        <f t="shared" si="57"/>
        <v/>
      </c>
      <c r="CB103" s="31" t="str">
        <f t="shared" si="58"/>
        <v/>
      </c>
      <c r="CC103" s="31"/>
      <c r="CD103" s="31" t="str">
        <f t="shared" si="60"/>
        <v/>
      </c>
      <c r="CE103" s="31" t="str">
        <f t="shared" si="61"/>
        <v/>
      </c>
      <c r="CG103" s="32">
        <f t="shared" si="62"/>
        <v>0</v>
      </c>
      <c r="CH103" s="32">
        <f t="shared" si="63"/>
        <v>0</v>
      </c>
      <c r="CI103" s="32"/>
      <c r="CJ103" s="32">
        <f t="shared" si="65"/>
        <v>0</v>
      </c>
      <c r="CK103" s="32">
        <f t="shared" si="66"/>
        <v>0</v>
      </c>
      <c r="CL103" s="13"/>
    </row>
    <row r="104" spans="1:90" ht="16.149999999999999" customHeight="1" x14ac:dyDescent="0.2">
      <c r="A104" s="1004" t="s">
        <v>124</v>
      </c>
      <c r="B104" s="1005"/>
      <c r="C104" s="1006"/>
      <c r="D104" s="254">
        <f t="shared" si="55"/>
        <v>12</v>
      </c>
      <c r="E104" s="33">
        <v>6</v>
      </c>
      <c r="F104" s="245">
        <v>6</v>
      </c>
      <c r="G104" s="98"/>
      <c r="H104" s="249"/>
      <c r="I104" s="249"/>
      <c r="J104" s="249"/>
      <c r="K104" s="249"/>
      <c r="L104" s="246">
        <v>1</v>
      </c>
      <c r="M104" s="245">
        <v>6</v>
      </c>
      <c r="N104" s="87">
        <v>5</v>
      </c>
      <c r="O104" s="34">
        <v>0</v>
      </c>
      <c r="P104" s="38">
        <v>12</v>
      </c>
      <c r="Q104" s="252"/>
      <c r="R104" s="38"/>
      <c r="S104" s="34"/>
      <c r="T104" s="225" t="str">
        <f t="shared" si="56"/>
        <v/>
      </c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8"/>
      <c r="AG104" s="8"/>
      <c r="BV104" s="3"/>
      <c r="BW104" s="3"/>
      <c r="CA104" s="31" t="str">
        <f t="shared" si="57"/>
        <v/>
      </c>
      <c r="CB104" s="31" t="str">
        <f t="shared" si="58"/>
        <v/>
      </c>
      <c r="CC104" s="31"/>
      <c r="CD104" s="31" t="str">
        <f t="shared" si="60"/>
        <v/>
      </c>
      <c r="CE104" s="31" t="str">
        <f t="shared" si="61"/>
        <v/>
      </c>
      <c r="CG104" s="32">
        <f t="shared" si="62"/>
        <v>0</v>
      </c>
      <c r="CH104" s="32">
        <f t="shared" si="63"/>
        <v>0</v>
      </c>
      <c r="CI104" s="32"/>
      <c r="CJ104" s="32">
        <f t="shared" si="65"/>
        <v>0</v>
      </c>
      <c r="CK104" s="32">
        <f t="shared" si="66"/>
        <v>0</v>
      </c>
      <c r="CL104" s="13"/>
    </row>
    <row r="105" spans="1:90" ht="16.149999999999999" customHeight="1" x14ac:dyDescent="0.2">
      <c r="A105" s="995" t="s">
        <v>125</v>
      </c>
      <c r="B105" s="995"/>
      <c r="C105" s="995"/>
      <c r="D105" s="244">
        <f t="shared" si="55"/>
        <v>0</v>
      </c>
      <c r="E105" s="33">
        <v>0</v>
      </c>
      <c r="F105" s="245">
        <v>0</v>
      </c>
      <c r="G105" s="33">
        <v>0</v>
      </c>
      <c r="H105" s="246">
        <v>0</v>
      </c>
      <c r="I105" s="246">
        <v>0</v>
      </c>
      <c r="J105" s="246">
        <v>0</v>
      </c>
      <c r="K105" s="246">
        <v>0</v>
      </c>
      <c r="L105" s="246">
        <v>0</v>
      </c>
      <c r="M105" s="245">
        <v>0</v>
      </c>
      <c r="N105" s="87">
        <v>0</v>
      </c>
      <c r="O105" s="34"/>
      <c r="P105" s="38">
        <v>0</v>
      </c>
      <c r="Q105" s="38"/>
      <c r="R105" s="38"/>
      <c r="S105" s="34"/>
      <c r="T105" s="225" t="str">
        <f t="shared" si="56"/>
        <v/>
      </c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8"/>
      <c r="AG105" s="8"/>
      <c r="BV105" s="3"/>
      <c r="BW105" s="3"/>
      <c r="CA105" s="31" t="str">
        <f t="shared" si="57"/>
        <v/>
      </c>
      <c r="CB105" s="31" t="str">
        <f t="shared" si="58"/>
        <v/>
      </c>
      <c r="CC105" s="31" t="str">
        <f t="shared" si="59"/>
        <v/>
      </c>
      <c r="CD105" s="31" t="str">
        <f t="shared" si="60"/>
        <v/>
      </c>
      <c r="CE105" s="31" t="str">
        <f t="shared" si="61"/>
        <v/>
      </c>
      <c r="CG105" s="32">
        <f t="shared" si="62"/>
        <v>0</v>
      </c>
      <c r="CH105" s="32">
        <f t="shared" si="63"/>
        <v>0</v>
      </c>
      <c r="CI105" s="32">
        <f t="shared" si="64"/>
        <v>0</v>
      </c>
      <c r="CJ105" s="32">
        <f t="shared" si="65"/>
        <v>0</v>
      </c>
      <c r="CK105" s="32">
        <f t="shared" si="66"/>
        <v>0</v>
      </c>
      <c r="CL105" s="13"/>
    </row>
    <row r="106" spans="1:90" ht="16.149999999999999" customHeight="1" x14ac:dyDescent="0.2">
      <c r="A106" s="995" t="s">
        <v>126</v>
      </c>
      <c r="B106" s="995"/>
      <c r="C106" s="995"/>
      <c r="D106" s="244">
        <f t="shared" si="55"/>
        <v>76</v>
      </c>
      <c r="E106" s="33">
        <v>30</v>
      </c>
      <c r="F106" s="245">
        <v>46</v>
      </c>
      <c r="G106" s="33">
        <v>1</v>
      </c>
      <c r="H106" s="246">
        <v>0</v>
      </c>
      <c r="I106" s="246">
        <v>0</v>
      </c>
      <c r="J106" s="246">
        <v>1</v>
      </c>
      <c r="K106" s="246">
        <v>10</v>
      </c>
      <c r="L106" s="246">
        <v>27</v>
      </c>
      <c r="M106" s="245">
        <v>37</v>
      </c>
      <c r="N106" s="87">
        <v>0</v>
      </c>
      <c r="O106" s="34">
        <v>0</v>
      </c>
      <c r="P106" s="38">
        <v>76</v>
      </c>
      <c r="Q106" s="38"/>
      <c r="R106" s="38"/>
      <c r="S106" s="34"/>
      <c r="T106" s="225" t="str">
        <f t="shared" si="56"/>
        <v/>
      </c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8"/>
      <c r="AG106" s="8"/>
      <c r="BV106" s="3"/>
      <c r="BW106" s="3"/>
      <c r="CA106" s="31" t="str">
        <f t="shared" si="57"/>
        <v/>
      </c>
      <c r="CB106" s="31" t="str">
        <f t="shared" si="58"/>
        <v/>
      </c>
      <c r="CC106" s="31" t="str">
        <f t="shared" si="59"/>
        <v/>
      </c>
      <c r="CD106" s="31" t="str">
        <f t="shared" si="60"/>
        <v/>
      </c>
      <c r="CE106" s="31" t="str">
        <f t="shared" si="61"/>
        <v/>
      </c>
      <c r="CG106" s="32">
        <f t="shared" si="62"/>
        <v>0</v>
      </c>
      <c r="CH106" s="32">
        <f t="shared" si="63"/>
        <v>0</v>
      </c>
      <c r="CI106" s="32">
        <f t="shared" si="64"/>
        <v>0</v>
      </c>
      <c r="CJ106" s="32">
        <f t="shared" si="65"/>
        <v>0</v>
      </c>
      <c r="CK106" s="32">
        <f t="shared" si="66"/>
        <v>0</v>
      </c>
      <c r="CL106" s="13"/>
    </row>
    <row r="107" spans="1:90" ht="16.149999999999999" customHeight="1" x14ac:dyDescent="0.2">
      <c r="A107" s="911" t="s">
        <v>127</v>
      </c>
      <c r="B107" s="911"/>
      <c r="C107" s="911"/>
      <c r="D107" s="250">
        <f t="shared" si="55"/>
        <v>0</v>
      </c>
      <c r="E107" s="33">
        <v>0</v>
      </c>
      <c r="F107" s="245">
        <v>0</v>
      </c>
      <c r="G107" s="33">
        <v>0</v>
      </c>
      <c r="H107" s="246">
        <v>0</v>
      </c>
      <c r="I107" s="246">
        <v>0</v>
      </c>
      <c r="J107" s="246">
        <v>0</v>
      </c>
      <c r="K107" s="246">
        <v>0</v>
      </c>
      <c r="L107" s="246">
        <v>0</v>
      </c>
      <c r="M107" s="245">
        <v>0</v>
      </c>
      <c r="N107" s="87">
        <v>0</v>
      </c>
      <c r="O107" s="34"/>
      <c r="P107" s="38">
        <v>0</v>
      </c>
      <c r="Q107" s="38"/>
      <c r="R107" s="38"/>
      <c r="S107" s="34"/>
      <c r="T107" s="225" t="str">
        <f t="shared" si="56"/>
        <v/>
      </c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8"/>
      <c r="AG107" s="8"/>
      <c r="BV107" s="3"/>
      <c r="BW107" s="3"/>
      <c r="CA107" s="31" t="str">
        <f t="shared" si="57"/>
        <v/>
      </c>
      <c r="CB107" s="31" t="str">
        <f t="shared" si="58"/>
        <v/>
      </c>
      <c r="CC107" s="31" t="str">
        <f t="shared" si="59"/>
        <v/>
      </c>
      <c r="CD107" s="31" t="str">
        <f t="shared" si="60"/>
        <v/>
      </c>
      <c r="CE107" s="31" t="str">
        <f t="shared" si="61"/>
        <v/>
      </c>
      <c r="CG107" s="32">
        <f t="shared" si="62"/>
        <v>0</v>
      </c>
      <c r="CH107" s="32">
        <f t="shared" si="63"/>
        <v>0</v>
      </c>
      <c r="CI107" s="32">
        <f t="shared" si="64"/>
        <v>0</v>
      </c>
      <c r="CJ107" s="32">
        <f t="shared" si="65"/>
        <v>0</v>
      </c>
      <c r="CK107" s="32">
        <f t="shared" si="66"/>
        <v>0</v>
      </c>
      <c r="CL107" s="13"/>
    </row>
    <row r="108" spans="1:90" ht="16.149999999999999" customHeight="1" x14ac:dyDescent="0.2">
      <c r="A108" s="911" t="s">
        <v>128</v>
      </c>
      <c r="B108" s="911"/>
      <c r="C108" s="911"/>
      <c r="D108" s="250">
        <f t="shared" si="55"/>
        <v>14</v>
      </c>
      <c r="E108" s="33">
        <v>6</v>
      </c>
      <c r="F108" s="245">
        <v>8</v>
      </c>
      <c r="G108" s="33">
        <v>4</v>
      </c>
      <c r="H108" s="246">
        <v>2</v>
      </c>
      <c r="I108" s="246">
        <v>1</v>
      </c>
      <c r="J108" s="246">
        <v>1</v>
      </c>
      <c r="K108" s="246">
        <v>6</v>
      </c>
      <c r="L108" s="246">
        <v>0</v>
      </c>
      <c r="M108" s="245">
        <v>0</v>
      </c>
      <c r="N108" s="87">
        <v>0</v>
      </c>
      <c r="O108" s="34">
        <v>0</v>
      </c>
      <c r="P108" s="38">
        <v>14</v>
      </c>
      <c r="Q108" s="38"/>
      <c r="R108" s="38"/>
      <c r="S108" s="34"/>
      <c r="T108" s="225" t="str">
        <f t="shared" si="56"/>
        <v/>
      </c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8"/>
      <c r="AG108" s="8"/>
      <c r="BV108" s="3"/>
      <c r="BW108" s="3"/>
      <c r="CA108" s="31" t="str">
        <f t="shared" si="57"/>
        <v/>
      </c>
      <c r="CB108" s="31" t="str">
        <f t="shared" si="58"/>
        <v/>
      </c>
      <c r="CC108" s="31" t="str">
        <f t="shared" si="59"/>
        <v/>
      </c>
      <c r="CD108" s="31" t="str">
        <f t="shared" si="60"/>
        <v/>
      </c>
      <c r="CE108" s="31" t="str">
        <f t="shared" si="61"/>
        <v/>
      </c>
      <c r="CG108" s="32">
        <f t="shared" si="62"/>
        <v>0</v>
      </c>
      <c r="CH108" s="32">
        <f t="shared" si="63"/>
        <v>0</v>
      </c>
      <c r="CI108" s="32">
        <f t="shared" si="64"/>
        <v>0</v>
      </c>
      <c r="CJ108" s="32">
        <f t="shared" si="65"/>
        <v>0</v>
      </c>
      <c r="CK108" s="32">
        <f t="shared" si="66"/>
        <v>0</v>
      </c>
      <c r="CL108" s="13"/>
    </row>
    <row r="109" spans="1:90" ht="16.149999999999999" customHeight="1" x14ac:dyDescent="0.2">
      <c r="A109" s="928" t="s">
        <v>129</v>
      </c>
      <c r="B109" s="929"/>
      <c r="C109" s="930"/>
      <c r="D109" s="254">
        <f t="shared" si="55"/>
        <v>0</v>
      </c>
      <c r="E109" s="33">
        <v>0</v>
      </c>
      <c r="F109" s="245">
        <v>0</v>
      </c>
      <c r="G109" s="255"/>
      <c r="H109" s="256"/>
      <c r="I109" s="256"/>
      <c r="J109" s="256"/>
      <c r="K109" s="256"/>
      <c r="L109" s="256"/>
      <c r="M109" s="257"/>
      <c r="N109" s="258"/>
      <c r="O109" s="259"/>
      <c r="P109" s="38"/>
      <c r="Q109" s="38"/>
      <c r="R109" s="38"/>
      <c r="S109" s="34"/>
      <c r="T109" s="225" t="str">
        <f t="shared" si="56"/>
        <v/>
      </c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8"/>
      <c r="AG109" s="8"/>
      <c r="BV109" s="3"/>
      <c r="BW109" s="3"/>
      <c r="CA109" s="31" t="str">
        <f t="shared" si="57"/>
        <v/>
      </c>
      <c r="CB109" s="31" t="str">
        <f t="shared" si="58"/>
        <v/>
      </c>
      <c r="CC109" s="31" t="str">
        <f t="shared" si="59"/>
        <v/>
      </c>
      <c r="CD109" s="31" t="str">
        <f t="shared" si="60"/>
        <v/>
      </c>
      <c r="CE109" s="31" t="str">
        <f t="shared" si="61"/>
        <v/>
      </c>
      <c r="CG109" s="32">
        <f t="shared" si="62"/>
        <v>0</v>
      </c>
      <c r="CH109" s="32">
        <f t="shared" si="63"/>
        <v>0</v>
      </c>
      <c r="CI109" s="32">
        <f t="shared" si="64"/>
        <v>0</v>
      </c>
      <c r="CJ109" s="32">
        <f t="shared" si="65"/>
        <v>0</v>
      </c>
      <c r="CK109" s="32">
        <f t="shared" si="66"/>
        <v>0</v>
      </c>
      <c r="CL109" s="13"/>
    </row>
    <row r="110" spans="1:90" ht="16.149999999999999" customHeight="1" x14ac:dyDescent="0.2">
      <c r="A110" s="995" t="s">
        <v>130</v>
      </c>
      <c r="B110" s="995"/>
      <c r="C110" s="995"/>
      <c r="D110" s="244">
        <f t="shared" si="55"/>
        <v>0</v>
      </c>
      <c r="E110" s="33">
        <v>0</v>
      </c>
      <c r="F110" s="245">
        <v>0</v>
      </c>
      <c r="G110" s="42"/>
      <c r="H110" s="260"/>
      <c r="I110" s="260"/>
      <c r="J110" s="260"/>
      <c r="K110" s="260"/>
      <c r="L110" s="260"/>
      <c r="M110" s="261"/>
      <c r="N110" s="262"/>
      <c r="O110" s="43"/>
      <c r="P110" s="38"/>
      <c r="Q110" s="38"/>
      <c r="R110" s="46"/>
      <c r="S110" s="34"/>
      <c r="T110" s="225" t="str">
        <f t="shared" si="56"/>
        <v/>
      </c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8"/>
      <c r="AG110" s="8"/>
      <c r="BV110" s="3"/>
      <c r="BW110" s="3"/>
      <c r="CA110" s="31" t="str">
        <f t="shared" si="57"/>
        <v/>
      </c>
      <c r="CB110" s="31" t="str">
        <f t="shared" si="58"/>
        <v/>
      </c>
      <c r="CC110" s="31" t="str">
        <f t="shared" si="59"/>
        <v/>
      </c>
      <c r="CD110" s="31" t="str">
        <f t="shared" si="60"/>
        <v/>
      </c>
      <c r="CE110" s="31" t="str">
        <f t="shared" si="61"/>
        <v/>
      </c>
      <c r="CG110" s="32">
        <f>IF(D110&lt;&gt;(E110+F110),1,0)</f>
        <v>0</v>
      </c>
      <c r="CH110" s="32">
        <f>IF(AND(D110&lt;&gt;0,P110=""),1,IF(D110&lt;P110,1,0))</f>
        <v>0</v>
      </c>
      <c r="CI110" s="32">
        <f>IF(M110&lt;Q110,1,0)</f>
        <v>0</v>
      </c>
      <c r="CJ110" s="32">
        <f>IF(AND(D110&lt;&gt;0,O110=""),1,IF(F110&lt;O110,1,0))</f>
        <v>0</v>
      </c>
      <c r="CK110" s="32">
        <f>IF(D110&lt;S110,1,0)</f>
        <v>0</v>
      </c>
      <c r="CL110" s="13"/>
    </row>
    <row r="111" spans="1:90" ht="16.149999999999999" customHeight="1" x14ac:dyDescent="0.2">
      <c r="A111" s="862" t="s">
        <v>4</v>
      </c>
      <c r="B111" s="900"/>
      <c r="C111" s="970"/>
      <c r="D111" s="263">
        <f t="shared" ref="D111:S111" si="67">SUM(D82:D110)</f>
        <v>1564</v>
      </c>
      <c r="E111" s="264">
        <f t="shared" si="67"/>
        <v>612</v>
      </c>
      <c r="F111" s="265">
        <f t="shared" si="67"/>
        <v>952</v>
      </c>
      <c r="G111" s="266">
        <f t="shared" si="67"/>
        <v>79</v>
      </c>
      <c r="H111" s="267">
        <f t="shared" si="67"/>
        <v>36</v>
      </c>
      <c r="I111" s="267">
        <f t="shared" si="67"/>
        <v>21</v>
      </c>
      <c r="J111" s="267">
        <f t="shared" si="67"/>
        <v>51</v>
      </c>
      <c r="K111" s="267">
        <f t="shared" si="67"/>
        <v>335</v>
      </c>
      <c r="L111" s="267">
        <f t="shared" si="67"/>
        <v>368</v>
      </c>
      <c r="M111" s="268">
        <f t="shared" si="67"/>
        <v>576</v>
      </c>
      <c r="N111" s="269">
        <f t="shared" si="67"/>
        <v>98</v>
      </c>
      <c r="O111" s="270">
        <f t="shared" si="67"/>
        <v>3</v>
      </c>
      <c r="P111" s="267">
        <f t="shared" si="67"/>
        <v>1564</v>
      </c>
      <c r="Q111" s="265">
        <f t="shared" si="67"/>
        <v>7</v>
      </c>
      <c r="R111" s="271">
        <f t="shared" si="67"/>
        <v>0</v>
      </c>
      <c r="S111" s="272">
        <f t="shared" si="67"/>
        <v>0</v>
      </c>
      <c r="T111" s="273" t="s">
        <v>131</v>
      </c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BV111" s="3"/>
      <c r="BW111" s="3"/>
      <c r="CG111" s="13"/>
      <c r="CH111" s="13"/>
      <c r="CI111" s="13"/>
      <c r="CJ111" s="13"/>
      <c r="CK111" s="13"/>
      <c r="CL111" s="13"/>
    </row>
    <row r="112" spans="1:90" ht="31.9" customHeight="1" x14ac:dyDescent="0.2">
      <c r="A112" s="236" t="s">
        <v>132</v>
      </c>
      <c r="B112" s="49"/>
      <c r="C112" s="49"/>
      <c r="D112" s="49"/>
      <c r="E112" s="49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BV112" s="3"/>
      <c r="BW112" s="3"/>
      <c r="CG112" s="13"/>
      <c r="CH112" s="13"/>
      <c r="CI112" s="13"/>
      <c r="CJ112" s="13"/>
      <c r="CK112" s="13"/>
      <c r="CL112" s="13"/>
    </row>
    <row r="113" spans="1:120" ht="16.149999999999999" customHeight="1" x14ac:dyDescent="0.2">
      <c r="A113" s="953" t="s">
        <v>133</v>
      </c>
      <c r="B113" s="954"/>
      <c r="C113" s="955"/>
      <c r="D113" s="894" t="s">
        <v>4</v>
      </c>
      <c r="E113" s="895"/>
      <c r="F113" s="896"/>
      <c r="G113" s="862" t="s">
        <v>56</v>
      </c>
      <c r="H113" s="900"/>
      <c r="I113" s="900"/>
      <c r="J113" s="900"/>
      <c r="K113" s="900"/>
      <c r="L113" s="900"/>
      <c r="M113" s="900"/>
      <c r="N113" s="901"/>
      <c r="O113" s="896" t="s">
        <v>6</v>
      </c>
      <c r="P113" s="859" t="s">
        <v>33</v>
      </c>
      <c r="Q113" s="859" t="s">
        <v>7</v>
      </c>
      <c r="R113" s="859" t="s">
        <v>98</v>
      </c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BV113" s="3"/>
      <c r="BW113" s="3"/>
      <c r="CG113" s="13"/>
      <c r="CH113" s="13"/>
      <c r="CI113" s="13"/>
      <c r="CJ113" s="13"/>
      <c r="CK113" s="13"/>
      <c r="CL113" s="13"/>
    </row>
    <row r="114" spans="1:120" ht="16.149999999999999" customHeight="1" x14ac:dyDescent="0.2">
      <c r="A114" s="956"/>
      <c r="B114" s="957"/>
      <c r="C114" s="958"/>
      <c r="D114" s="897"/>
      <c r="E114" s="1080"/>
      <c r="F114" s="1081"/>
      <c r="G114" s="1077" t="s">
        <v>100</v>
      </c>
      <c r="H114" s="1077" t="s">
        <v>101</v>
      </c>
      <c r="I114" s="1077" t="s">
        <v>102</v>
      </c>
      <c r="J114" s="1077" t="s">
        <v>18</v>
      </c>
      <c r="K114" s="1077" t="s">
        <v>19</v>
      </c>
      <c r="L114" s="1077" t="s">
        <v>20</v>
      </c>
      <c r="M114" s="1077" t="s">
        <v>21</v>
      </c>
      <c r="N114" s="1082" t="s">
        <v>22</v>
      </c>
      <c r="O114" s="902"/>
      <c r="P114" s="860"/>
      <c r="Q114" s="860"/>
      <c r="R114" s="860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BV114" s="3"/>
      <c r="BW114" s="3"/>
      <c r="CG114" s="13"/>
      <c r="CH114" s="13"/>
      <c r="CI114" s="13"/>
      <c r="CJ114" s="13"/>
      <c r="CK114" s="13"/>
      <c r="CL114" s="13"/>
    </row>
    <row r="115" spans="1:120" ht="16.149999999999999" customHeight="1" x14ac:dyDescent="0.2">
      <c r="A115" s="959"/>
      <c r="B115" s="1078"/>
      <c r="C115" s="1079"/>
      <c r="D115" s="727" t="s">
        <v>23</v>
      </c>
      <c r="E115" s="198" t="s">
        <v>24</v>
      </c>
      <c r="F115" s="175" t="s">
        <v>25</v>
      </c>
      <c r="G115" s="994"/>
      <c r="H115" s="994"/>
      <c r="I115" s="994"/>
      <c r="J115" s="994"/>
      <c r="K115" s="994"/>
      <c r="L115" s="994"/>
      <c r="M115" s="994"/>
      <c r="N115" s="1003"/>
      <c r="O115" s="1081"/>
      <c r="P115" s="861"/>
      <c r="Q115" s="861"/>
      <c r="R115" s="861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BV115" s="3"/>
      <c r="BW115" s="3"/>
      <c r="CG115" s="13"/>
      <c r="CH115" s="13"/>
      <c r="CI115" s="13"/>
      <c r="CJ115" s="13"/>
      <c r="CK115" s="13"/>
      <c r="CL115" s="13"/>
    </row>
    <row r="116" spans="1:120" ht="16.149999999999999" customHeight="1" x14ac:dyDescent="0.2">
      <c r="A116" s="879" t="s">
        <v>134</v>
      </c>
      <c r="B116" s="880"/>
      <c r="C116" s="881"/>
      <c r="D116" s="275">
        <f t="shared" ref="D116:D121" si="68">SUM(G116:N116)</f>
        <v>0</v>
      </c>
      <c r="E116" s="276"/>
      <c r="F116" s="277"/>
      <c r="G116" s="24"/>
      <c r="H116" s="24"/>
      <c r="I116" s="24"/>
      <c r="J116" s="24"/>
      <c r="K116" s="24"/>
      <c r="L116" s="24"/>
      <c r="M116" s="24"/>
      <c r="N116" s="278"/>
      <c r="O116" s="62"/>
      <c r="P116" s="62"/>
      <c r="Q116" s="243"/>
      <c r="R116" s="243"/>
      <c r="S116" s="225" t="str">
        <f>CA116&amp;CB116&amp;CC116</f>
        <v/>
      </c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8"/>
      <c r="AF116" s="8"/>
      <c r="BV116" s="3"/>
      <c r="BW116" s="3"/>
      <c r="CA116" s="31" t="str">
        <f t="shared" ref="CA116:CA121" si="69">IF(CG116=1,"* La suma de los sexos NO DEBE ser diferente al Total. ","")</f>
        <v/>
      </c>
      <c r="CB116" s="31" t="str">
        <f t="shared" ref="CB116:CB121" si="70">IF(AND(D116&lt;&gt;0,P116=""),"* No olvide digitar la columna Beneficiarios (Digite CEROS si no tiene).",IF(D116&lt;P116,"* El número de Beneficiarios NO DEBE ser mayor que el total. ",""))</f>
        <v/>
      </c>
      <c r="CC116" s="31" t="str">
        <f>IF(AND(D116&lt;&gt;0,O116=""),"* Recuerde que las Embarazadas deben ser incluídas en el ingreso por rango Etario (Digite CEROS si no tiene). ",IF(F116&lt;O116,"* Las Embarazadas NO DEBEN ser mayor al total de Mujeres. ",""))</f>
        <v/>
      </c>
      <c r="CG116" s="32">
        <f>IF(D116&lt;&gt;(E116+F116),1,0)</f>
        <v>0</v>
      </c>
      <c r="CH116" s="32">
        <f>IF(AND(D116&lt;&gt;0,P116=""),1,IF(D116&lt;P116,1,0))</f>
        <v>0</v>
      </c>
      <c r="CI116" s="32">
        <f>IF(AND(D116&lt;&gt;0,O116=""),1,IF(F116&lt;O116,1,0))</f>
        <v>0</v>
      </c>
      <c r="CJ116" s="13"/>
      <c r="CK116" s="13"/>
      <c r="CL116" s="13"/>
    </row>
    <row r="117" spans="1:120" ht="16.149999999999999" customHeight="1" x14ac:dyDescent="0.2">
      <c r="A117" s="882" t="s">
        <v>135</v>
      </c>
      <c r="B117" s="883"/>
      <c r="C117" s="884"/>
      <c r="D117" s="247">
        <f>SUM(G117:N117)</f>
        <v>0</v>
      </c>
      <c r="E117" s="279"/>
      <c r="F117" s="280"/>
      <c r="G117" s="22"/>
      <c r="H117" s="22"/>
      <c r="I117" s="22"/>
      <c r="J117" s="22"/>
      <c r="K117" s="22"/>
      <c r="L117" s="22"/>
      <c r="M117" s="22"/>
      <c r="N117" s="281"/>
      <c r="O117" s="23"/>
      <c r="P117" s="23"/>
      <c r="Q117" s="28"/>
      <c r="R117" s="28"/>
      <c r="S117" s="225" t="str">
        <f t="shared" ref="S117:S121" si="71">CA117&amp;CB117&amp;CC117</f>
        <v/>
      </c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8"/>
      <c r="AF117" s="8"/>
      <c r="BV117" s="3"/>
      <c r="BW117" s="3"/>
      <c r="CA117" s="31" t="str">
        <f t="shared" si="69"/>
        <v/>
      </c>
      <c r="CB117" s="31" t="str">
        <f t="shared" si="70"/>
        <v/>
      </c>
      <c r="CC117" s="31" t="str">
        <f t="shared" ref="CC117:CC120" si="72">IF(AND(D117&lt;&gt;0,O117=""),"* Recuerde que las Embarazadas deben ser incluídas en el ingreso por rango Etario (Digite CEROS si no tiene). ",IF(F117&lt;O117,"* Las Embarazadas NO DEBEN ser mayor al total de Mujeres. ",""))</f>
        <v/>
      </c>
      <c r="CG117" s="32">
        <f t="shared" ref="CG117:CG121" si="73">IF(D117&lt;&gt;(E117+F117),1,0)</f>
        <v>0</v>
      </c>
      <c r="CH117" s="32">
        <f t="shared" ref="CH117:CH121" si="74">IF(AND(D117&lt;&gt;0,P117=""),1,IF(D117&lt;P117,1,0))</f>
        <v>0</v>
      </c>
      <c r="CI117" s="32">
        <f t="shared" ref="CI117:CI121" si="75">IF(AND(D117&lt;&gt;0,O117=""),1,IF(F117&lt;O117,1,0))</f>
        <v>0</v>
      </c>
      <c r="CJ117" s="13"/>
      <c r="CK117" s="13"/>
      <c r="CL117" s="13"/>
    </row>
    <row r="118" spans="1:120" ht="16.149999999999999" customHeight="1" x14ac:dyDescent="0.2">
      <c r="A118" s="928" t="s">
        <v>136</v>
      </c>
      <c r="B118" s="929"/>
      <c r="C118" s="930"/>
      <c r="D118" s="282">
        <f t="shared" si="68"/>
        <v>0</v>
      </c>
      <c r="E118" s="279"/>
      <c r="F118" s="280"/>
      <c r="G118" s="22"/>
      <c r="H118" s="22"/>
      <c r="I118" s="22"/>
      <c r="J118" s="22"/>
      <c r="K118" s="22"/>
      <c r="L118" s="22"/>
      <c r="M118" s="22"/>
      <c r="N118" s="281"/>
      <c r="O118" s="23"/>
      <c r="P118" s="23"/>
      <c r="Q118" s="28"/>
      <c r="R118" s="28"/>
      <c r="S118" s="225" t="str">
        <f t="shared" si="71"/>
        <v/>
      </c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8"/>
      <c r="AF118" s="8"/>
      <c r="BV118" s="3"/>
      <c r="BW118" s="3"/>
      <c r="CA118" s="31" t="str">
        <f t="shared" si="69"/>
        <v/>
      </c>
      <c r="CB118" s="31" t="str">
        <f t="shared" si="70"/>
        <v/>
      </c>
      <c r="CC118" s="31" t="str">
        <f t="shared" si="72"/>
        <v/>
      </c>
      <c r="CG118" s="32">
        <f t="shared" si="73"/>
        <v>0</v>
      </c>
      <c r="CH118" s="32">
        <f t="shared" si="74"/>
        <v>0</v>
      </c>
      <c r="CI118" s="32">
        <f t="shared" si="75"/>
        <v>0</v>
      </c>
      <c r="CJ118" s="13"/>
      <c r="CK118" s="13"/>
      <c r="CL118" s="13"/>
    </row>
    <row r="119" spans="1:120" ht="16.149999999999999" customHeight="1" x14ac:dyDescent="0.2">
      <c r="A119" s="928" t="s">
        <v>137</v>
      </c>
      <c r="B119" s="929"/>
      <c r="C119" s="930"/>
      <c r="D119" s="282">
        <f t="shared" si="68"/>
        <v>0</v>
      </c>
      <c r="E119" s="279"/>
      <c r="F119" s="280"/>
      <c r="G119" s="22"/>
      <c r="H119" s="22"/>
      <c r="I119" s="22"/>
      <c r="J119" s="22"/>
      <c r="K119" s="22"/>
      <c r="L119" s="22"/>
      <c r="M119" s="22"/>
      <c r="N119" s="281"/>
      <c r="O119" s="23"/>
      <c r="P119" s="23"/>
      <c r="Q119" s="28"/>
      <c r="R119" s="28"/>
      <c r="S119" s="225" t="str">
        <f t="shared" si="71"/>
        <v/>
      </c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8"/>
      <c r="AF119" s="8"/>
      <c r="BV119" s="3"/>
      <c r="BW119" s="3"/>
      <c r="CA119" s="31" t="str">
        <f t="shared" si="69"/>
        <v/>
      </c>
      <c r="CB119" s="31" t="str">
        <f t="shared" si="70"/>
        <v/>
      </c>
      <c r="CC119" s="31" t="str">
        <f t="shared" si="72"/>
        <v/>
      </c>
      <c r="CG119" s="32">
        <f t="shared" si="73"/>
        <v>0</v>
      </c>
      <c r="CH119" s="32">
        <f t="shared" si="74"/>
        <v>0</v>
      </c>
      <c r="CI119" s="32">
        <f t="shared" si="75"/>
        <v>0</v>
      </c>
      <c r="CJ119" s="13"/>
      <c r="CK119" s="13"/>
      <c r="CL119" s="13"/>
    </row>
    <row r="120" spans="1:120" ht="16.149999999999999" customHeight="1" x14ac:dyDescent="0.2">
      <c r="A120" s="928" t="s">
        <v>138</v>
      </c>
      <c r="B120" s="929"/>
      <c r="C120" s="930"/>
      <c r="D120" s="282">
        <f t="shared" si="68"/>
        <v>0</v>
      </c>
      <c r="E120" s="279"/>
      <c r="F120" s="280"/>
      <c r="G120" s="22"/>
      <c r="H120" s="22"/>
      <c r="I120" s="22"/>
      <c r="J120" s="22"/>
      <c r="K120" s="22"/>
      <c r="L120" s="22"/>
      <c r="M120" s="22"/>
      <c r="N120" s="281"/>
      <c r="O120" s="23"/>
      <c r="P120" s="23"/>
      <c r="Q120" s="28"/>
      <c r="R120" s="28"/>
      <c r="S120" s="225" t="str">
        <f t="shared" si="71"/>
        <v/>
      </c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8"/>
      <c r="AF120" s="8"/>
      <c r="BV120" s="3"/>
      <c r="BW120" s="3"/>
      <c r="CA120" s="31" t="str">
        <f t="shared" si="69"/>
        <v/>
      </c>
      <c r="CB120" s="31" t="str">
        <f t="shared" si="70"/>
        <v/>
      </c>
      <c r="CC120" s="31" t="str">
        <f t="shared" si="72"/>
        <v/>
      </c>
      <c r="CG120" s="32">
        <f t="shared" si="73"/>
        <v>0</v>
      </c>
      <c r="CH120" s="32">
        <f t="shared" si="74"/>
        <v>0</v>
      </c>
      <c r="CI120" s="32">
        <f t="shared" si="75"/>
        <v>0</v>
      </c>
      <c r="CJ120" s="13"/>
      <c r="CK120" s="13"/>
      <c r="CL120" s="13"/>
    </row>
    <row r="121" spans="1:120" ht="16.149999999999999" customHeight="1" x14ac:dyDescent="0.2">
      <c r="A121" s="882" t="s">
        <v>139</v>
      </c>
      <c r="B121" s="883"/>
      <c r="C121" s="884"/>
      <c r="D121" s="247">
        <f t="shared" si="68"/>
        <v>0</v>
      </c>
      <c r="E121" s="283"/>
      <c r="F121" s="280"/>
      <c r="G121" s="33"/>
      <c r="H121" s="33"/>
      <c r="I121" s="33"/>
      <c r="J121" s="33"/>
      <c r="K121" s="33"/>
      <c r="L121" s="33"/>
      <c r="M121" s="33"/>
      <c r="N121" s="284"/>
      <c r="O121" s="34"/>
      <c r="P121" s="34"/>
      <c r="Q121" s="38"/>
      <c r="R121" s="285"/>
      <c r="S121" s="225" t="str">
        <f t="shared" si="71"/>
        <v/>
      </c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8"/>
      <c r="AF121" s="8"/>
      <c r="BV121" s="3"/>
      <c r="BW121" s="3"/>
      <c r="CA121" s="31" t="str">
        <f t="shared" si="69"/>
        <v/>
      </c>
      <c r="CB121" s="31" t="str">
        <f t="shared" si="70"/>
        <v/>
      </c>
      <c r="CC121" s="31" t="str">
        <f>IF(AND(D121&lt;&gt;0,O121=""),"* Recuerde que las Embarazadas deben ser incluídas en el ingreso por rango Etario (Digite CEROS si no tiene). ",IF(F121&lt;O121,"* Las Embarazadas NO DEBEN ser mayor al total de Mujeres. ",""))</f>
        <v/>
      </c>
      <c r="CG121" s="32">
        <f t="shared" si="73"/>
        <v>0</v>
      </c>
      <c r="CH121" s="32">
        <f t="shared" si="74"/>
        <v>0</v>
      </c>
      <c r="CI121" s="32">
        <f t="shared" si="75"/>
        <v>0</v>
      </c>
      <c r="CJ121" s="13"/>
      <c r="CK121" s="13"/>
      <c r="CL121" s="13"/>
    </row>
    <row r="122" spans="1:120" ht="16.149999999999999" customHeight="1" x14ac:dyDescent="0.2">
      <c r="A122" s="862" t="s">
        <v>4</v>
      </c>
      <c r="B122" s="900"/>
      <c r="C122" s="970"/>
      <c r="D122" s="263">
        <f t="shared" ref="D122:R122" si="76">SUM(D116:D121)</f>
        <v>0</v>
      </c>
      <c r="E122" s="263">
        <f t="shared" si="76"/>
        <v>0</v>
      </c>
      <c r="F122" s="272">
        <f t="shared" si="76"/>
        <v>0</v>
      </c>
      <c r="G122" s="266">
        <f t="shared" si="76"/>
        <v>0</v>
      </c>
      <c r="H122" s="266">
        <f t="shared" si="76"/>
        <v>0</v>
      </c>
      <c r="I122" s="266">
        <f t="shared" si="76"/>
        <v>0</v>
      </c>
      <c r="J122" s="266">
        <f t="shared" si="76"/>
        <v>0</v>
      </c>
      <c r="K122" s="266">
        <f t="shared" si="76"/>
        <v>0</v>
      </c>
      <c r="L122" s="266">
        <f t="shared" si="76"/>
        <v>0</v>
      </c>
      <c r="M122" s="266">
        <f t="shared" si="76"/>
        <v>0</v>
      </c>
      <c r="N122" s="286">
        <f t="shared" si="76"/>
        <v>0</v>
      </c>
      <c r="O122" s="270">
        <f t="shared" si="76"/>
        <v>0</v>
      </c>
      <c r="P122" s="272">
        <f t="shared" si="76"/>
        <v>0</v>
      </c>
      <c r="Q122" s="265">
        <f t="shared" si="76"/>
        <v>0</v>
      </c>
      <c r="R122" s="287">
        <f t="shared" si="76"/>
        <v>0</v>
      </c>
      <c r="S122" s="8" t="s">
        <v>131</v>
      </c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BV122" s="3"/>
      <c r="BW122" s="3"/>
      <c r="CG122" s="13"/>
      <c r="CH122" s="13"/>
      <c r="CI122" s="13"/>
      <c r="CJ122" s="13"/>
      <c r="CK122" s="13"/>
      <c r="CL122" s="13"/>
    </row>
    <row r="123" spans="1:120" ht="31.9" customHeight="1" x14ac:dyDescent="0.2">
      <c r="A123" s="220" t="s">
        <v>140</v>
      </c>
      <c r="B123" s="123"/>
      <c r="C123" s="123"/>
      <c r="D123" s="123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30"/>
      <c r="R123" s="49"/>
      <c r="S123" s="8"/>
      <c r="T123" s="8"/>
      <c r="U123" s="8"/>
      <c r="V123" s="8"/>
      <c r="W123" s="8"/>
      <c r="X123" s="288"/>
      <c r="Y123" s="8"/>
      <c r="Z123" s="8"/>
      <c r="AA123" s="8"/>
      <c r="AB123" s="8"/>
      <c r="AC123" s="8"/>
      <c r="AD123" s="8"/>
      <c r="AE123" s="8"/>
      <c r="AF123" s="8"/>
      <c r="BV123" s="3"/>
      <c r="BW123" s="3"/>
      <c r="CG123" s="13"/>
      <c r="CH123" s="13"/>
      <c r="CI123" s="13"/>
      <c r="CJ123" s="13"/>
      <c r="CK123" s="13"/>
      <c r="CL123" s="13"/>
    </row>
    <row r="124" spans="1:120" ht="16.149999999999999" customHeight="1" x14ac:dyDescent="0.2">
      <c r="A124" s="885" t="s">
        <v>141</v>
      </c>
      <c r="B124" s="886"/>
      <c r="C124" s="887"/>
      <c r="D124" s="894" t="s">
        <v>4</v>
      </c>
      <c r="E124" s="895"/>
      <c r="F124" s="896"/>
      <c r="G124" s="862" t="s">
        <v>56</v>
      </c>
      <c r="H124" s="900"/>
      <c r="I124" s="900"/>
      <c r="J124" s="900"/>
      <c r="K124" s="900"/>
      <c r="L124" s="900"/>
      <c r="M124" s="900"/>
      <c r="N124" s="901"/>
      <c r="O124" s="896" t="s">
        <v>34</v>
      </c>
      <c r="P124" s="955" t="s">
        <v>8</v>
      </c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BX124" s="3"/>
      <c r="BY124" s="3"/>
      <c r="CG124" s="13"/>
      <c r="CH124" s="13"/>
      <c r="CI124" s="13"/>
      <c r="CJ124" s="13"/>
      <c r="CK124" s="13"/>
      <c r="CL124" s="13"/>
      <c r="DO124" s="3"/>
      <c r="DP124" s="3"/>
    </row>
    <row r="125" spans="1:120" ht="16.149999999999999" customHeight="1" x14ac:dyDescent="0.2">
      <c r="A125" s="888"/>
      <c r="B125" s="889"/>
      <c r="C125" s="890"/>
      <c r="D125" s="980"/>
      <c r="E125" s="981"/>
      <c r="F125" s="902"/>
      <c r="G125" s="982" t="s">
        <v>235</v>
      </c>
      <c r="H125" s="983"/>
      <c r="I125" s="982" t="s">
        <v>20</v>
      </c>
      <c r="J125" s="983"/>
      <c r="K125" s="982" t="s">
        <v>21</v>
      </c>
      <c r="L125" s="983"/>
      <c r="M125" s="982" t="s">
        <v>22</v>
      </c>
      <c r="N125" s="984"/>
      <c r="O125" s="902"/>
      <c r="P125" s="95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BX125" s="3"/>
      <c r="BY125" s="3"/>
      <c r="CG125" s="13"/>
      <c r="CH125" s="13"/>
      <c r="CI125" s="13"/>
      <c r="CJ125" s="13"/>
      <c r="CK125" s="13"/>
      <c r="CL125" s="13"/>
      <c r="DO125" s="3"/>
      <c r="DP125" s="3"/>
    </row>
    <row r="126" spans="1:120" ht="16.149999999999999" customHeight="1" x14ac:dyDescent="0.2">
      <c r="A126" s="891"/>
      <c r="B126" s="1084"/>
      <c r="C126" s="1085"/>
      <c r="D126" s="223" t="s">
        <v>23</v>
      </c>
      <c r="E126" s="732" t="s">
        <v>24</v>
      </c>
      <c r="F126" s="175" t="s">
        <v>25</v>
      </c>
      <c r="G126" s="50" t="s">
        <v>24</v>
      </c>
      <c r="H126" s="729" t="s">
        <v>25</v>
      </c>
      <c r="I126" s="50" t="s">
        <v>24</v>
      </c>
      <c r="J126" s="729" t="s">
        <v>25</v>
      </c>
      <c r="K126" s="719" t="s">
        <v>24</v>
      </c>
      <c r="L126" s="729" t="s">
        <v>25</v>
      </c>
      <c r="M126" s="719" t="s">
        <v>24</v>
      </c>
      <c r="N126" s="723" t="s">
        <v>25</v>
      </c>
      <c r="O126" s="1081"/>
      <c r="P126" s="1079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BX126" s="3"/>
      <c r="BY126" s="3"/>
      <c r="CG126" s="13"/>
      <c r="CH126" s="13"/>
      <c r="CI126" s="13"/>
      <c r="CJ126" s="13"/>
      <c r="CK126" s="13"/>
      <c r="CL126" s="13"/>
      <c r="DO126" s="3"/>
      <c r="DP126" s="3"/>
    </row>
    <row r="127" spans="1:120" ht="16.149999999999999" customHeight="1" x14ac:dyDescent="0.2">
      <c r="A127" s="859" t="s">
        <v>142</v>
      </c>
      <c r="B127" s="988" t="s">
        <v>143</v>
      </c>
      <c r="C127" s="989"/>
      <c r="D127" s="290">
        <f>SUM(E127+F127)</f>
        <v>0</v>
      </c>
      <c r="E127" s="291"/>
      <c r="F127" s="292">
        <f>SUM(+L127+N127)</f>
        <v>0</v>
      </c>
      <c r="G127" s="293"/>
      <c r="H127" s="294"/>
      <c r="I127" s="293"/>
      <c r="J127" s="294"/>
      <c r="K127" s="295"/>
      <c r="L127" s="62"/>
      <c r="M127" s="295"/>
      <c r="N127" s="64"/>
      <c r="O127" s="62"/>
      <c r="P127" s="296"/>
      <c r="Q127" s="225" t="str">
        <f>CA127</f>
        <v/>
      </c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8"/>
      <c r="AD127" s="8"/>
      <c r="BX127" s="3"/>
      <c r="BY127" s="3"/>
      <c r="CA127" s="31" t="str">
        <f>IF(CG127=1,"* El número de actividades en usuarios en situacion de discapacidad NO DEBE ser mayor al total. ","")</f>
        <v/>
      </c>
      <c r="CG127" s="32">
        <f>IF(F127&lt;P127,1,0)</f>
        <v>0</v>
      </c>
      <c r="CH127" s="13"/>
      <c r="CI127" s="13"/>
      <c r="CJ127" s="13"/>
      <c r="CK127" s="13"/>
      <c r="CL127" s="13"/>
      <c r="DO127" s="3"/>
      <c r="DP127" s="3"/>
    </row>
    <row r="128" spans="1:120" ht="16.149999999999999" customHeight="1" x14ac:dyDescent="0.2">
      <c r="A128" s="860"/>
      <c r="B128" s="928" t="s">
        <v>80</v>
      </c>
      <c r="C128" s="930"/>
      <c r="D128" s="250">
        <f>SUM(E128+F128)</f>
        <v>0</v>
      </c>
      <c r="E128" s="297"/>
      <c r="F128" s="298">
        <f>SUM(+L128+N128)</f>
        <v>0</v>
      </c>
      <c r="G128" s="75"/>
      <c r="H128" s="299"/>
      <c r="I128" s="75"/>
      <c r="J128" s="299"/>
      <c r="K128" s="300"/>
      <c r="L128" s="23"/>
      <c r="M128" s="300"/>
      <c r="N128" s="73"/>
      <c r="O128" s="23"/>
      <c r="P128" s="25"/>
      <c r="Q128" s="225" t="str">
        <f>CA128</f>
        <v/>
      </c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8"/>
      <c r="AD128" s="8"/>
      <c r="BX128" s="3"/>
      <c r="BY128" s="3"/>
      <c r="CA128" s="31" t="str">
        <f t="shared" ref="CA128:CA155" si="77">IF(CG128=1,"* El número de actividades en usuarios en situacion de discapacidad NO DEBE ser mayor al total. ","")</f>
        <v/>
      </c>
      <c r="CG128" s="32">
        <f>IF(F128&lt;P128,1,0)</f>
        <v>0</v>
      </c>
      <c r="CH128" s="13"/>
      <c r="CI128" s="13"/>
      <c r="CJ128" s="13"/>
      <c r="CK128" s="13"/>
      <c r="CL128" s="13"/>
      <c r="DO128" s="3"/>
      <c r="DP128" s="3"/>
    </row>
    <row r="129" spans="1:120" ht="16.149999999999999" customHeight="1" x14ac:dyDescent="0.2">
      <c r="A129" s="860"/>
      <c r="B129" s="990" t="s">
        <v>124</v>
      </c>
      <c r="C129" s="991"/>
      <c r="D129" s="301">
        <f>SUM(E129+F129)</f>
        <v>0</v>
      </c>
      <c r="E129" s="302"/>
      <c r="F129" s="303">
        <f>SUM(+L129+N129)</f>
        <v>0</v>
      </c>
      <c r="G129" s="304"/>
      <c r="H129" s="305"/>
      <c r="I129" s="304"/>
      <c r="J129" s="305"/>
      <c r="K129" s="306"/>
      <c r="L129" s="581"/>
      <c r="M129" s="306"/>
      <c r="N129" s="308"/>
      <c r="O129" s="581"/>
      <c r="P129" s="309"/>
      <c r="Q129" s="225" t="str">
        <f>CA129</f>
        <v/>
      </c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8"/>
      <c r="AD129" s="8"/>
      <c r="BX129" s="3"/>
      <c r="BY129" s="3"/>
      <c r="CA129" s="31" t="str">
        <f t="shared" si="77"/>
        <v/>
      </c>
      <c r="CG129" s="32">
        <f>IF(F129&lt;P129,1,0)</f>
        <v>0</v>
      </c>
      <c r="CH129" s="13"/>
      <c r="CI129" s="13"/>
      <c r="CJ129" s="13"/>
      <c r="CK129" s="13"/>
      <c r="CL129" s="13"/>
      <c r="DO129" s="3"/>
      <c r="DP129" s="3"/>
    </row>
    <row r="130" spans="1:120" ht="16.149999999999999" customHeight="1" x14ac:dyDescent="0.2">
      <c r="A130" s="860"/>
      <c r="B130" s="859" t="s">
        <v>144</v>
      </c>
      <c r="C130" s="310" t="s">
        <v>4</v>
      </c>
      <c r="D130" s="301">
        <f>SUM(E130+F130)</f>
        <v>0</v>
      </c>
      <c r="E130" s="302"/>
      <c r="F130" s="303">
        <f>SUM(F131:F136)</f>
        <v>0</v>
      </c>
      <c r="G130" s="172"/>
      <c r="H130" s="312"/>
      <c r="I130" s="172"/>
      <c r="J130" s="312"/>
      <c r="K130" s="313"/>
      <c r="L130" s="120">
        <f>SUM(L131:L136)</f>
        <v>0</v>
      </c>
      <c r="M130" s="313"/>
      <c r="N130" s="314">
        <f>SUM(N131:N136)</f>
        <v>0</v>
      </c>
      <c r="O130" s="120">
        <f>SUM(O131:O136)</f>
        <v>0</v>
      </c>
      <c r="P130" s="315">
        <f>SUM(P131:P136)</f>
        <v>0</v>
      </c>
      <c r="Q130" s="225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BX130" s="3"/>
      <c r="BY130" s="3"/>
      <c r="CA130" s="31"/>
      <c r="CG130" s="32"/>
      <c r="CH130" s="13"/>
      <c r="CI130" s="13"/>
      <c r="CJ130" s="13"/>
      <c r="CK130" s="13"/>
      <c r="CL130" s="13"/>
      <c r="DO130" s="3"/>
      <c r="DP130" s="3"/>
    </row>
    <row r="131" spans="1:120" ht="16.149999999999999" customHeight="1" x14ac:dyDescent="0.2">
      <c r="A131" s="860"/>
      <c r="B131" s="860"/>
      <c r="C131" s="316" t="s">
        <v>145</v>
      </c>
      <c r="D131" s="336">
        <f>SUM(E131+F131)</f>
        <v>0</v>
      </c>
      <c r="E131" s="291"/>
      <c r="F131" s="292">
        <f>SUM(J131+L131+N131)</f>
        <v>0</v>
      </c>
      <c r="G131" s="75"/>
      <c r="H131" s="299"/>
      <c r="I131" s="75"/>
      <c r="J131" s="299"/>
      <c r="K131" s="300"/>
      <c r="L131" s="23"/>
      <c r="M131" s="300"/>
      <c r="N131" s="73"/>
      <c r="O131" s="23"/>
      <c r="P131" s="25"/>
      <c r="Q131" s="225" t="str">
        <f t="shared" ref="Q131:Q155" si="78">CA131</f>
        <v/>
      </c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8"/>
      <c r="AD131" s="8"/>
      <c r="BX131" s="3"/>
      <c r="BY131" s="3"/>
      <c r="CA131" s="31" t="str">
        <f t="shared" si="77"/>
        <v/>
      </c>
      <c r="CG131" s="32">
        <f t="shared" ref="CG131:CG136" si="79">IF(F131&lt;P131,1,0)</f>
        <v>0</v>
      </c>
      <c r="CH131" s="13"/>
      <c r="CI131" s="13"/>
      <c r="CJ131" s="13"/>
      <c r="CK131" s="13"/>
      <c r="CL131" s="13"/>
      <c r="DO131" s="3"/>
      <c r="DP131" s="3"/>
    </row>
    <row r="132" spans="1:120" ht="16.149999999999999" customHeight="1" x14ac:dyDescent="0.2">
      <c r="A132" s="860"/>
      <c r="B132" s="860"/>
      <c r="C132" s="318" t="s">
        <v>146</v>
      </c>
      <c r="D132" s="336">
        <f t="shared" ref="D132:D140" si="80">SUM(E132+F132)</f>
        <v>0</v>
      </c>
      <c r="E132" s="297"/>
      <c r="F132" s="298">
        <f>SUM(J132+L132+N132)</f>
        <v>0</v>
      </c>
      <c r="G132" s="98"/>
      <c r="H132" s="149"/>
      <c r="I132" s="98"/>
      <c r="J132" s="149"/>
      <c r="K132" s="300"/>
      <c r="L132" s="23"/>
      <c r="M132" s="300"/>
      <c r="N132" s="73"/>
      <c r="O132" s="23"/>
      <c r="P132" s="25"/>
      <c r="Q132" s="225" t="str">
        <f t="shared" si="78"/>
        <v/>
      </c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8"/>
      <c r="AD132" s="8"/>
      <c r="BX132" s="3"/>
      <c r="BY132" s="3"/>
      <c r="CA132" s="31" t="str">
        <f t="shared" si="77"/>
        <v/>
      </c>
      <c r="CG132" s="32">
        <f t="shared" si="79"/>
        <v>0</v>
      </c>
      <c r="CH132" s="13"/>
      <c r="CI132" s="13"/>
      <c r="CJ132" s="13"/>
      <c r="CK132" s="13"/>
      <c r="CL132" s="13"/>
      <c r="DO132" s="3"/>
      <c r="DP132" s="3"/>
    </row>
    <row r="133" spans="1:120" ht="16.149999999999999" customHeight="1" x14ac:dyDescent="0.2">
      <c r="A133" s="860"/>
      <c r="B133" s="860"/>
      <c r="C133" s="320" t="s">
        <v>147</v>
      </c>
      <c r="D133" s="336">
        <f t="shared" si="80"/>
        <v>0</v>
      </c>
      <c r="E133" s="297"/>
      <c r="F133" s="298">
        <f>+L133+N133</f>
        <v>0</v>
      </c>
      <c r="G133" s="75"/>
      <c r="H133" s="299"/>
      <c r="I133" s="75"/>
      <c r="J133" s="299"/>
      <c r="K133" s="300"/>
      <c r="L133" s="23"/>
      <c r="M133" s="300"/>
      <c r="N133" s="73"/>
      <c r="O133" s="23"/>
      <c r="P133" s="25"/>
      <c r="Q133" s="225" t="str">
        <f t="shared" si="78"/>
        <v/>
      </c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8"/>
      <c r="AD133" s="8"/>
      <c r="BX133" s="3"/>
      <c r="BY133" s="3"/>
      <c r="CA133" s="31" t="str">
        <f t="shared" si="77"/>
        <v/>
      </c>
      <c r="CG133" s="32">
        <f t="shared" si="79"/>
        <v>0</v>
      </c>
      <c r="CH133" s="13"/>
      <c r="CI133" s="13"/>
      <c r="CJ133" s="13"/>
      <c r="CK133" s="13"/>
      <c r="CL133" s="13"/>
      <c r="DO133" s="3"/>
      <c r="DP133" s="3"/>
    </row>
    <row r="134" spans="1:120" ht="16.149999999999999" customHeight="1" x14ac:dyDescent="0.2">
      <c r="A134" s="860"/>
      <c r="B134" s="860"/>
      <c r="C134" s="316" t="s">
        <v>148</v>
      </c>
      <c r="D134" s="336">
        <f t="shared" si="80"/>
        <v>0</v>
      </c>
      <c r="E134" s="297"/>
      <c r="F134" s="298">
        <f>SUM(J134+L134+N134)</f>
        <v>0</v>
      </c>
      <c r="G134" s="75"/>
      <c r="H134" s="299"/>
      <c r="I134" s="75"/>
      <c r="J134" s="299"/>
      <c r="K134" s="300"/>
      <c r="L134" s="23"/>
      <c r="M134" s="300"/>
      <c r="N134" s="73"/>
      <c r="O134" s="23"/>
      <c r="P134" s="25"/>
      <c r="Q134" s="225" t="str">
        <f t="shared" si="78"/>
        <v/>
      </c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8"/>
      <c r="AD134" s="8"/>
      <c r="BX134" s="3"/>
      <c r="BY134" s="3"/>
      <c r="CA134" s="31" t="str">
        <f t="shared" si="77"/>
        <v/>
      </c>
      <c r="CG134" s="32">
        <f t="shared" si="79"/>
        <v>0</v>
      </c>
      <c r="CH134" s="13"/>
      <c r="CI134" s="13"/>
      <c r="CJ134" s="13"/>
      <c r="CK134" s="13"/>
      <c r="CL134" s="13"/>
      <c r="DO134" s="3"/>
      <c r="DP134" s="3"/>
    </row>
    <row r="135" spans="1:120" ht="16.149999999999999" customHeight="1" x14ac:dyDescent="0.2">
      <c r="A135" s="860"/>
      <c r="B135" s="860"/>
      <c r="C135" s="318" t="s">
        <v>149</v>
      </c>
      <c r="D135" s="336">
        <f t="shared" si="80"/>
        <v>0</v>
      </c>
      <c r="E135" s="297"/>
      <c r="F135" s="298">
        <f>SUM(J135+L135+N135)</f>
        <v>0</v>
      </c>
      <c r="G135" s="98"/>
      <c r="H135" s="149"/>
      <c r="I135" s="98"/>
      <c r="J135" s="149"/>
      <c r="K135" s="300"/>
      <c r="L135" s="23"/>
      <c r="M135" s="300"/>
      <c r="N135" s="73"/>
      <c r="O135" s="321"/>
      <c r="P135" s="25"/>
      <c r="Q135" s="225" t="str">
        <f t="shared" si="78"/>
        <v/>
      </c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8"/>
      <c r="AD135" s="8"/>
      <c r="BX135" s="3"/>
      <c r="BY135" s="3"/>
      <c r="CA135" s="31" t="str">
        <f t="shared" si="77"/>
        <v/>
      </c>
      <c r="CG135" s="32">
        <f t="shared" si="79"/>
        <v>0</v>
      </c>
      <c r="CH135" s="13"/>
      <c r="CI135" s="13"/>
      <c r="CJ135" s="13"/>
      <c r="CK135" s="13"/>
      <c r="CL135" s="13"/>
      <c r="DO135" s="3"/>
      <c r="DP135" s="3"/>
    </row>
    <row r="136" spans="1:120" ht="16.149999999999999" customHeight="1" x14ac:dyDescent="0.2">
      <c r="A136" s="861"/>
      <c r="B136" s="861"/>
      <c r="C136" s="316" t="s">
        <v>150</v>
      </c>
      <c r="D136" s="301">
        <f t="shared" si="80"/>
        <v>0</v>
      </c>
      <c r="E136" s="323"/>
      <c r="F136" s="324">
        <f>SUM(J136+L136+N136)</f>
        <v>0</v>
      </c>
      <c r="G136" s="75"/>
      <c r="H136" s="325"/>
      <c r="I136" s="75"/>
      <c r="J136" s="325"/>
      <c r="K136" s="306"/>
      <c r="L136" s="114"/>
      <c r="M136" s="306"/>
      <c r="N136" s="117"/>
      <c r="O136" s="114"/>
      <c r="P136" s="326"/>
      <c r="Q136" s="225" t="str">
        <f t="shared" si="78"/>
        <v/>
      </c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8"/>
      <c r="AD136" s="8"/>
      <c r="BX136" s="3"/>
      <c r="BY136" s="3"/>
      <c r="CA136" s="31" t="str">
        <f t="shared" si="77"/>
        <v/>
      </c>
      <c r="CG136" s="32">
        <f t="shared" si="79"/>
        <v>0</v>
      </c>
      <c r="CH136" s="13"/>
      <c r="CI136" s="13"/>
      <c r="CJ136" s="13"/>
      <c r="CK136" s="13"/>
      <c r="CL136" s="13"/>
      <c r="DO136" s="3"/>
      <c r="DP136" s="3"/>
    </row>
    <row r="137" spans="1:120" ht="16.149999999999999" customHeight="1" x14ac:dyDescent="0.2">
      <c r="A137" s="859" t="s">
        <v>151</v>
      </c>
      <c r="B137" s="859" t="s">
        <v>152</v>
      </c>
      <c r="C137" s="327" t="s">
        <v>80</v>
      </c>
      <c r="D137" s="336">
        <f>SUM(E137+F137)</f>
        <v>0</v>
      </c>
      <c r="E137" s="290">
        <f>+K137+M137</f>
        <v>0</v>
      </c>
      <c r="F137" s="291"/>
      <c r="G137" s="293"/>
      <c r="H137" s="294"/>
      <c r="I137" s="293"/>
      <c r="J137" s="294"/>
      <c r="K137" s="24"/>
      <c r="L137" s="329"/>
      <c r="M137" s="24"/>
      <c r="N137" s="330"/>
      <c r="O137" s="62"/>
      <c r="P137" s="62"/>
      <c r="Q137" s="225" t="str">
        <f>CA137</f>
        <v/>
      </c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8"/>
      <c r="AD137" s="8"/>
      <c r="BX137" s="3"/>
      <c r="BY137" s="3"/>
      <c r="CA137" s="31" t="str">
        <f t="shared" si="77"/>
        <v/>
      </c>
      <c r="CG137" s="32">
        <f>IF(E137&lt;P137,1,0)</f>
        <v>0</v>
      </c>
      <c r="CH137" s="13"/>
      <c r="CI137" s="13"/>
      <c r="CJ137" s="13"/>
      <c r="CK137" s="13"/>
      <c r="CL137" s="13"/>
      <c r="DO137" s="3"/>
      <c r="DP137" s="3"/>
    </row>
    <row r="138" spans="1:120" ht="16.149999999999999" customHeight="1" x14ac:dyDescent="0.2">
      <c r="A138" s="860"/>
      <c r="B138" s="860"/>
      <c r="C138" s="318" t="s">
        <v>153</v>
      </c>
      <c r="D138" s="336">
        <f t="shared" si="80"/>
        <v>0</v>
      </c>
      <c r="E138" s="250">
        <f>+K138+M138</f>
        <v>0</v>
      </c>
      <c r="F138" s="297"/>
      <c r="G138" s="98"/>
      <c r="H138" s="149"/>
      <c r="I138" s="98"/>
      <c r="J138" s="149"/>
      <c r="K138" s="22"/>
      <c r="L138" s="332"/>
      <c r="M138" s="22"/>
      <c r="N138" s="333"/>
      <c r="O138" s="34"/>
      <c r="P138" s="23"/>
      <c r="Q138" s="225" t="str">
        <f t="shared" si="78"/>
        <v/>
      </c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BX138" s="3"/>
      <c r="BY138" s="3"/>
      <c r="CA138" s="31" t="str">
        <f t="shared" si="77"/>
        <v/>
      </c>
      <c r="CG138" s="32">
        <f>IF(E138&lt;P138,1,0)</f>
        <v>0</v>
      </c>
      <c r="CH138" s="13"/>
      <c r="CI138" s="13"/>
      <c r="CJ138" s="13"/>
      <c r="CK138" s="13"/>
      <c r="CL138" s="13"/>
      <c r="DO138" s="3"/>
      <c r="DP138" s="3"/>
    </row>
    <row r="139" spans="1:120" ht="16.149999999999999" customHeight="1" x14ac:dyDescent="0.2">
      <c r="A139" s="860"/>
      <c r="B139" s="860"/>
      <c r="C139" s="334" t="s">
        <v>154</v>
      </c>
      <c r="D139" s="336">
        <f t="shared" si="80"/>
        <v>0</v>
      </c>
      <c r="E139" s="336">
        <f>SUM(K139+M139)</f>
        <v>0</v>
      </c>
      <c r="F139" s="337"/>
      <c r="G139" s="98"/>
      <c r="H139" s="149"/>
      <c r="I139" s="98"/>
      <c r="J139" s="149"/>
      <c r="K139" s="22"/>
      <c r="L139" s="332"/>
      <c r="M139" s="22"/>
      <c r="N139" s="333"/>
      <c r="O139" s="34"/>
      <c r="P139" s="23"/>
      <c r="Q139" s="225" t="str">
        <f t="shared" si="78"/>
        <v/>
      </c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8"/>
      <c r="AD139" s="8"/>
      <c r="BX139" s="3"/>
      <c r="BY139" s="3"/>
      <c r="CA139" s="31" t="str">
        <f t="shared" si="77"/>
        <v/>
      </c>
      <c r="CG139" s="32">
        <f>IF(E139&lt;P139,1,0)</f>
        <v>0</v>
      </c>
      <c r="CH139" s="13"/>
      <c r="CI139" s="13"/>
      <c r="CJ139" s="13"/>
      <c r="CK139" s="13"/>
      <c r="CL139" s="13"/>
      <c r="DO139" s="3"/>
      <c r="DP139" s="3"/>
    </row>
    <row r="140" spans="1:120" ht="16.149999999999999" customHeight="1" x14ac:dyDescent="0.2">
      <c r="A140" s="861"/>
      <c r="B140" s="860"/>
      <c r="C140" s="334" t="s">
        <v>155</v>
      </c>
      <c r="D140" s="301">
        <f t="shared" si="80"/>
        <v>0</v>
      </c>
      <c r="E140" s="301">
        <f>SUM(K140+M140)</f>
        <v>0</v>
      </c>
      <c r="F140" s="339"/>
      <c r="G140" s="304"/>
      <c r="H140" s="305"/>
      <c r="I140" s="304"/>
      <c r="J140" s="305"/>
      <c r="K140" s="115"/>
      <c r="L140" s="340"/>
      <c r="M140" s="115"/>
      <c r="N140" s="341"/>
      <c r="O140" s="43"/>
      <c r="P140" s="581"/>
      <c r="Q140" s="225" t="str">
        <f t="shared" si="78"/>
        <v/>
      </c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8"/>
      <c r="AD140" s="8"/>
      <c r="BX140" s="3"/>
      <c r="BY140" s="3"/>
      <c r="CA140" s="31" t="str">
        <f t="shared" si="77"/>
        <v/>
      </c>
      <c r="CG140" s="32">
        <f>IF(E140&lt;P140,1,0)</f>
        <v>0</v>
      </c>
      <c r="CH140" s="13"/>
      <c r="CI140" s="13"/>
      <c r="CJ140" s="13"/>
      <c r="CK140" s="13"/>
      <c r="CL140" s="13"/>
      <c r="DO140" s="3"/>
      <c r="DP140" s="3"/>
    </row>
    <row r="141" spans="1:120" ht="39" customHeight="1" x14ac:dyDescent="0.2">
      <c r="A141" s="686" t="s">
        <v>156</v>
      </c>
      <c r="B141" s="686" t="s">
        <v>157</v>
      </c>
      <c r="C141" s="687" t="s">
        <v>158</v>
      </c>
      <c r="D141" s="344">
        <f>SUM(E141:F141)</f>
        <v>0</v>
      </c>
      <c r="E141" s="344">
        <f>+I141+K141+M141</f>
        <v>0</v>
      </c>
      <c r="F141" s="345">
        <f>+J141+L141+N141</f>
        <v>0</v>
      </c>
      <c r="G141" s="115"/>
      <c r="H141" s="581"/>
      <c r="I141" s="115"/>
      <c r="J141" s="581"/>
      <c r="K141" s="115"/>
      <c r="L141" s="580"/>
      <c r="M141" s="115"/>
      <c r="N141" s="347"/>
      <c r="O141" s="581"/>
      <c r="P141" s="581"/>
      <c r="Q141" s="225" t="str">
        <f t="shared" si="78"/>
        <v/>
      </c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8"/>
      <c r="AD141" s="8"/>
      <c r="BX141" s="3"/>
      <c r="BY141" s="3"/>
      <c r="CA141" s="31" t="str">
        <f t="shared" si="77"/>
        <v/>
      </c>
      <c r="CG141" s="32">
        <f t="shared" ref="CG141:CG155" si="81">IF(D141&lt;P141,1,0)</f>
        <v>0</v>
      </c>
      <c r="CH141" s="13"/>
      <c r="CI141" s="13"/>
      <c r="CJ141" s="13"/>
      <c r="CK141" s="13"/>
      <c r="CL141" s="13"/>
      <c r="DO141" s="3"/>
      <c r="DP141" s="3"/>
    </row>
    <row r="142" spans="1:120" ht="16.149999999999999" customHeight="1" x14ac:dyDescent="0.2">
      <c r="A142" s="977" t="s">
        <v>159</v>
      </c>
      <c r="B142" s="859" t="s">
        <v>160</v>
      </c>
      <c r="C142" s="348" t="s">
        <v>161</v>
      </c>
      <c r="D142" s="336">
        <f t="shared" ref="D142:D153" si="82">SUM(E142+F142)</f>
        <v>0</v>
      </c>
      <c r="E142" s="336">
        <f t="shared" ref="E142:F145" si="83">SUM(I142+K142+M142)</f>
        <v>0</v>
      </c>
      <c r="F142" s="349">
        <f t="shared" si="83"/>
        <v>0</v>
      </c>
      <c r="G142" s="300"/>
      <c r="H142" s="688"/>
      <c r="I142" s="22"/>
      <c r="J142" s="23"/>
      <c r="K142" s="22"/>
      <c r="L142" s="23"/>
      <c r="M142" s="22"/>
      <c r="N142" s="27"/>
      <c r="O142" s="23"/>
      <c r="P142" s="25"/>
      <c r="Q142" s="225" t="str">
        <f t="shared" si="78"/>
        <v/>
      </c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8"/>
      <c r="AD142" s="8"/>
      <c r="BX142" s="3"/>
      <c r="BY142" s="3"/>
      <c r="CA142" s="31" t="str">
        <f t="shared" si="77"/>
        <v/>
      </c>
      <c r="CG142" s="32">
        <f t="shared" si="81"/>
        <v>0</v>
      </c>
      <c r="CH142" s="13"/>
      <c r="CI142" s="13"/>
      <c r="CJ142" s="13"/>
      <c r="CK142" s="13"/>
      <c r="CL142" s="13"/>
      <c r="DO142" s="3"/>
      <c r="DP142" s="3"/>
    </row>
    <row r="143" spans="1:120" ht="16.149999999999999" customHeight="1" x14ac:dyDescent="0.2">
      <c r="A143" s="978"/>
      <c r="B143" s="860"/>
      <c r="C143" s="350" t="s">
        <v>162</v>
      </c>
      <c r="D143" s="301">
        <f t="shared" si="82"/>
        <v>0</v>
      </c>
      <c r="E143" s="301">
        <f t="shared" si="83"/>
        <v>0</v>
      </c>
      <c r="F143" s="303">
        <f t="shared" si="83"/>
        <v>0</v>
      </c>
      <c r="G143" s="689"/>
      <c r="H143" s="690"/>
      <c r="I143" s="42"/>
      <c r="J143" s="581"/>
      <c r="K143" s="115"/>
      <c r="L143" s="309"/>
      <c r="M143" s="115"/>
      <c r="N143" s="347"/>
      <c r="O143" s="581"/>
      <c r="P143" s="309"/>
      <c r="Q143" s="225" t="str">
        <f t="shared" si="78"/>
        <v/>
      </c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8"/>
      <c r="AD143" s="8"/>
      <c r="BX143" s="3"/>
      <c r="BY143" s="3"/>
      <c r="CA143" s="31" t="str">
        <f t="shared" si="77"/>
        <v/>
      </c>
      <c r="CG143" s="32">
        <f t="shared" si="81"/>
        <v>0</v>
      </c>
      <c r="CH143" s="13"/>
      <c r="CI143" s="13"/>
      <c r="CJ143" s="13"/>
      <c r="CK143" s="13"/>
      <c r="CL143" s="13"/>
      <c r="DO143" s="3"/>
      <c r="DP143" s="3"/>
    </row>
    <row r="144" spans="1:120" ht="16.149999999999999" customHeight="1" x14ac:dyDescent="0.2">
      <c r="A144" s="978"/>
      <c r="B144" s="859" t="s">
        <v>80</v>
      </c>
      <c r="C144" s="348" t="s">
        <v>161</v>
      </c>
      <c r="D144" s="336">
        <f t="shared" si="82"/>
        <v>0</v>
      </c>
      <c r="E144" s="336">
        <f t="shared" si="83"/>
        <v>0</v>
      </c>
      <c r="F144" s="349">
        <f t="shared" si="83"/>
        <v>0</v>
      </c>
      <c r="G144" s="295"/>
      <c r="H144" s="691"/>
      <c r="I144" s="24"/>
      <c r="J144" s="62"/>
      <c r="K144" s="24"/>
      <c r="L144" s="296"/>
      <c r="M144" s="24"/>
      <c r="N144" s="351"/>
      <c r="O144" s="62"/>
      <c r="P144" s="296"/>
      <c r="Q144" s="225" t="str">
        <f t="shared" si="78"/>
        <v/>
      </c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8"/>
      <c r="AD144" s="8"/>
      <c r="BX144" s="3"/>
      <c r="BY144" s="3"/>
      <c r="CA144" s="31" t="str">
        <f t="shared" si="77"/>
        <v/>
      </c>
      <c r="CG144" s="32">
        <f t="shared" si="81"/>
        <v>0</v>
      </c>
      <c r="CH144" s="13"/>
      <c r="CI144" s="13"/>
      <c r="CJ144" s="13"/>
      <c r="CK144" s="13"/>
      <c r="CL144" s="13"/>
      <c r="DO144" s="3"/>
      <c r="DP144" s="3"/>
    </row>
    <row r="145" spans="1:121" ht="16.149999999999999" customHeight="1" x14ac:dyDescent="0.2">
      <c r="A145" s="979"/>
      <c r="B145" s="861"/>
      <c r="C145" s="352" t="s">
        <v>163</v>
      </c>
      <c r="D145" s="353">
        <f t="shared" si="82"/>
        <v>0</v>
      </c>
      <c r="E145" s="353">
        <f t="shared" si="83"/>
        <v>0</v>
      </c>
      <c r="F145" s="324">
        <f t="shared" si="83"/>
        <v>0</v>
      </c>
      <c r="G145" s="689"/>
      <c r="H145" s="690"/>
      <c r="I145" s="42"/>
      <c r="J145" s="581"/>
      <c r="K145" s="115"/>
      <c r="L145" s="309"/>
      <c r="M145" s="115"/>
      <c r="N145" s="347"/>
      <c r="O145" s="581"/>
      <c r="P145" s="309"/>
      <c r="Q145" s="225" t="str">
        <f t="shared" si="78"/>
        <v/>
      </c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8"/>
      <c r="AD145" s="8"/>
      <c r="BX145" s="3"/>
      <c r="BY145" s="3"/>
      <c r="CA145" s="31" t="str">
        <f t="shared" si="77"/>
        <v/>
      </c>
      <c r="CG145" s="32">
        <f t="shared" si="81"/>
        <v>0</v>
      </c>
      <c r="CH145" s="13"/>
      <c r="CI145" s="13"/>
      <c r="CJ145" s="13"/>
      <c r="CK145" s="13"/>
      <c r="CL145" s="13"/>
      <c r="DO145" s="3"/>
      <c r="DP145" s="3"/>
    </row>
    <row r="146" spans="1:121" ht="16.149999999999999" customHeight="1" x14ac:dyDescent="0.2">
      <c r="A146" s="985" t="s">
        <v>164</v>
      </c>
      <c r="B146" s="982" t="s">
        <v>144</v>
      </c>
      <c r="C146" s="983"/>
      <c r="D146" s="354">
        <f>SUM(E146+F146)</f>
        <v>0</v>
      </c>
      <c r="E146" s="354">
        <f>SUM(K146+M146)</f>
        <v>0</v>
      </c>
      <c r="F146" s="287">
        <f>SUM(+L146+N146)</f>
        <v>0</v>
      </c>
      <c r="G146" s="172"/>
      <c r="H146" s="173"/>
      <c r="I146" s="172"/>
      <c r="J146" s="173"/>
      <c r="K146" s="355"/>
      <c r="L146" s="356"/>
      <c r="M146" s="357"/>
      <c r="N146" s="358"/>
      <c r="O146" s="359"/>
      <c r="P146" s="356"/>
      <c r="Q146" s="225" t="str">
        <f t="shared" si="78"/>
        <v/>
      </c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8"/>
      <c r="AD146" s="8"/>
      <c r="BX146" s="3"/>
      <c r="BY146" s="3"/>
      <c r="CA146" s="31" t="str">
        <f t="shared" si="77"/>
        <v/>
      </c>
      <c r="CG146" s="32">
        <f t="shared" si="81"/>
        <v>0</v>
      </c>
      <c r="CH146" s="13"/>
      <c r="CI146" s="13"/>
      <c r="CJ146" s="13"/>
      <c r="CK146" s="13"/>
      <c r="CL146" s="13"/>
      <c r="DO146" s="3"/>
      <c r="DP146" s="3"/>
    </row>
    <row r="147" spans="1:121" ht="16.149999999999999" customHeight="1" x14ac:dyDescent="0.2">
      <c r="A147" s="986"/>
      <c r="B147" s="860" t="s">
        <v>160</v>
      </c>
      <c r="C147" s="316" t="s">
        <v>161</v>
      </c>
      <c r="D147" s="290">
        <f t="shared" si="82"/>
        <v>0</v>
      </c>
      <c r="E147" s="290">
        <f>SUM(K147+M147)</f>
        <v>0</v>
      </c>
      <c r="F147" s="292">
        <f>SUM(+L147+N147)</f>
        <v>0</v>
      </c>
      <c r="G147" s="360"/>
      <c r="H147" s="361"/>
      <c r="I147" s="360"/>
      <c r="J147" s="361"/>
      <c r="K147" s="22"/>
      <c r="L147" s="25"/>
      <c r="M147" s="26"/>
      <c r="N147" s="362"/>
      <c r="O147" s="23"/>
      <c r="P147" s="25"/>
      <c r="Q147" s="225" t="str">
        <f t="shared" si="78"/>
        <v/>
      </c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8"/>
      <c r="AD147" s="8"/>
      <c r="BX147" s="3"/>
      <c r="BY147" s="3"/>
      <c r="CA147" s="31" t="str">
        <f t="shared" si="77"/>
        <v/>
      </c>
      <c r="CG147" s="32">
        <f t="shared" si="81"/>
        <v>0</v>
      </c>
      <c r="CH147" s="13"/>
      <c r="CI147" s="13"/>
      <c r="CJ147" s="13"/>
      <c r="CK147" s="13"/>
      <c r="CL147" s="13"/>
      <c r="DO147" s="3"/>
      <c r="DP147" s="3"/>
    </row>
    <row r="148" spans="1:121" ht="16.149999999999999" customHeight="1" x14ac:dyDescent="0.2">
      <c r="A148" s="986"/>
      <c r="B148" s="860"/>
      <c r="C148" s="350" t="s">
        <v>162</v>
      </c>
      <c r="D148" s="301">
        <f t="shared" si="82"/>
        <v>0</v>
      </c>
      <c r="E148" s="301">
        <f>SUM(K148+M148)</f>
        <v>0</v>
      </c>
      <c r="F148" s="303">
        <f>SUM(+L148+N148)</f>
        <v>0</v>
      </c>
      <c r="G148" s="70"/>
      <c r="H148" s="78"/>
      <c r="I148" s="70"/>
      <c r="J148" s="78"/>
      <c r="K148" s="113"/>
      <c r="L148" s="326"/>
      <c r="M148" s="363"/>
      <c r="N148" s="364"/>
      <c r="O148" s="114"/>
      <c r="P148" s="326"/>
      <c r="Q148" s="225" t="str">
        <f t="shared" si="78"/>
        <v/>
      </c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8"/>
      <c r="AD148" s="8"/>
      <c r="BX148" s="3"/>
      <c r="BY148" s="3"/>
      <c r="CA148" s="31" t="str">
        <f t="shared" si="77"/>
        <v/>
      </c>
      <c r="CG148" s="32">
        <f t="shared" si="81"/>
        <v>0</v>
      </c>
      <c r="CH148" s="13"/>
      <c r="CI148" s="13"/>
      <c r="CJ148" s="13"/>
      <c r="CK148" s="13"/>
      <c r="CL148" s="13"/>
      <c r="DO148" s="3"/>
      <c r="DP148" s="3"/>
    </row>
    <row r="149" spans="1:121" ht="16.149999999999999" customHeight="1" x14ac:dyDescent="0.2">
      <c r="A149" s="986"/>
      <c r="B149" s="859" t="s">
        <v>80</v>
      </c>
      <c r="C149" s="348" t="s">
        <v>161</v>
      </c>
      <c r="D149" s="290">
        <f t="shared" si="82"/>
        <v>0</v>
      </c>
      <c r="E149" s="290">
        <f>SUM(K149+M149)</f>
        <v>0</v>
      </c>
      <c r="F149" s="292">
        <f>SUM(+L149+N149)</f>
        <v>0</v>
      </c>
      <c r="G149" s="293"/>
      <c r="H149" s="365"/>
      <c r="I149" s="293"/>
      <c r="J149" s="365"/>
      <c r="K149" s="24"/>
      <c r="L149" s="296"/>
      <c r="M149" s="366"/>
      <c r="N149" s="367"/>
      <c r="O149" s="62"/>
      <c r="P149" s="296"/>
      <c r="Q149" s="225" t="str">
        <f t="shared" si="78"/>
        <v/>
      </c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8"/>
      <c r="AD149" s="8"/>
      <c r="BX149" s="3"/>
      <c r="BY149" s="3"/>
      <c r="CA149" s="31" t="str">
        <f t="shared" si="77"/>
        <v/>
      </c>
      <c r="CG149" s="32">
        <f t="shared" si="81"/>
        <v>0</v>
      </c>
      <c r="CH149" s="13"/>
      <c r="CI149" s="13"/>
      <c r="CJ149" s="13"/>
      <c r="CK149" s="13"/>
      <c r="CL149" s="13"/>
      <c r="DO149" s="3"/>
      <c r="DP149" s="3"/>
    </row>
    <row r="150" spans="1:121" ht="16.149999999999999" customHeight="1" x14ac:dyDescent="0.2">
      <c r="A150" s="987"/>
      <c r="B150" s="861"/>
      <c r="C150" s="352" t="s">
        <v>163</v>
      </c>
      <c r="D150" s="301">
        <f t="shared" si="82"/>
        <v>0</v>
      </c>
      <c r="E150" s="301">
        <f>SUM(K150+M150)</f>
        <v>0</v>
      </c>
      <c r="F150" s="303">
        <f>SUM(+L150+N150)</f>
        <v>0</v>
      </c>
      <c r="G150" s="304"/>
      <c r="H150" s="582"/>
      <c r="I150" s="304"/>
      <c r="J150" s="582"/>
      <c r="K150" s="115"/>
      <c r="L150" s="309"/>
      <c r="M150" s="369"/>
      <c r="N150" s="370"/>
      <c r="O150" s="581"/>
      <c r="P150" s="309"/>
      <c r="Q150" s="225" t="str">
        <f t="shared" si="78"/>
        <v/>
      </c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8"/>
      <c r="AD150" s="8"/>
      <c r="BX150" s="3"/>
      <c r="BY150" s="3"/>
      <c r="CA150" s="31" t="str">
        <f t="shared" si="77"/>
        <v/>
      </c>
      <c r="CG150" s="32">
        <f t="shared" si="81"/>
        <v>0</v>
      </c>
      <c r="CH150" s="13"/>
      <c r="CI150" s="13"/>
      <c r="CJ150" s="13"/>
      <c r="CK150" s="13"/>
      <c r="CL150" s="13"/>
      <c r="DO150" s="3"/>
      <c r="DP150" s="3"/>
    </row>
    <row r="151" spans="1:121" ht="18" customHeight="1" x14ac:dyDescent="0.2">
      <c r="A151" s="977" t="s">
        <v>165</v>
      </c>
      <c r="B151" s="859" t="s">
        <v>166</v>
      </c>
      <c r="C151" s="371" t="s">
        <v>167</v>
      </c>
      <c r="D151" s="290">
        <f t="shared" si="82"/>
        <v>0</v>
      </c>
      <c r="E151" s="290">
        <f t="shared" ref="E151:F153" si="84">SUM(I151+K151+M151)</f>
        <v>0</v>
      </c>
      <c r="F151" s="292">
        <f t="shared" si="84"/>
        <v>0</v>
      </c>
      <c r="G151" s="300"/>
      <c r="H151" s="688"/>
      <c r="I151" s="22"/>
      <c r="J151" s="23"/>
      <c r="K151" s="22"/>
      <c r="L151" s="25"/>
      <c r="M151" s="22"/>
      <c r="N151" s="362"/>
      <c r="O151" s="23"/>
      <c r="P151" s="25"/>
      <c r="Q151" s="225" t="str">
        <f t="shared" si="78"/>
        <v/>
      </c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8"/>
      <c r="AD151" s="8"/>
      <c r="BX151" s="3"/>
      <c r="BY151" s="3"/>
      <c r="CA151" s="31" t="str">
        <f t="shared" si="77"/>
        <v/>
      </c>
      <c r="CG151" s="32">
        <f t="shared" si="81"/>
        <v>0</v>
      </c>
      <c r="CH151" s="13"/>
      <c r="CI151" s="13"/>
      <c r="CJ151" s="13"/>
      <c r="CK151" s="13"/>
      <c r="CL151" s="13"/>
      <c r="DO151" s="3"/>
      <c r="DP151" s="3"/>
    </row>
    <row r="152" spans="1:121" ht="32.25" customHeight="1" x14ac:dyDescent="0.2">
      <c r="A152" s="978"/>
      <c r="B152" s="860"/>
      <c r="C152" s="372" t="s">
        <v>168</v>
      </c>
      <c r="D152" s="250">
        <f t="shared" si="82"/>
        <v>0</v>
      </c>
      <c r="E152" s="250">
        <f t="shared" si="84"/>
        <v>0</v>
      </c>
      <c r="F152" s="298">
        <f t="shared" si="84"/>
        <v>0</v>
      </c>
      <c r="G152" s="692"/>
      <c r="H152" s="693"/>
      <c r="I152" s="113"/>
      <c r="J152" s="114"/>
      <c r="K152" s="113"/>
      <c r="L152" s="326"/>
      <c r="M152" s="113"/>
      <c r="N152" s="373"/>
      <c r="O152" s="114"/>
      <c r="P152" s="326"/>
      <c r="Q152" s="225" t="str">
        <f t="shared" si="78"/>
        <v/>
      </c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8"/>
      <c r="AD152" s="8"/>
      <c r="BX152" s="3"/>
      <c r="BY152" s="3"/>
      <c r="CA152" s="31" t="str">
        <f t="shared" si="77"/>
        <v/>
      </c>
      <c r="CG152" s="32">
        <f t="shared" si="81"/>
        <v>0</v>
      </c>
      <c r="CH152" s="13"/>
      <c r="CI152" s="13"/>
      <c r="CJ152" s="13"/>
      <c r="CK152" s="13"/>
      <c r="CL152" s="13"/>
      <c r="DO152" s="3"/>
      <c r="DP152" s="3"/>
    </row>
    <row r="153" spans="1:121" ht="29.25" customHeight="1" x14ac:dyDescent="0.2">
      <c r="A153" s="979"/>
      <c r="B153" s="861"/>
      <c r="C153" s="374" t="s">
        <v>169</v>
      </c>
      <c r="D153" s="301">
        <f t="shared" si="82"/>
        <v>0</v>
      </c>
      <c r="E153" s="301">
        <f t="shared" si="84"/>
        <v>0</v>
      </c>
      <c r="F153" s="303">
        <f t="shared" si="84"/>
        <v>0</v>
      </c>
      <c r="G153" s="689"/>
      <c r="H153" s="393"/>
      <c r="I153" s="42"/>
      <c r="J153" s="43"/>
      <c r="K153" s="42"/>
      <c r="L153" s="44"/>
      <c r="M153" s="375"/>
      <c r="N153" s="370"/>
      <c r="O153" s="43"/>
      <c r="P153" s="43"/>
      <c r="Q153" s="225" t="str">
        <f t="shared" si="78"/>
        <v/>
      </c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8"/>
      <c r="AD153" s="8"/>
      <c r="BX153" s="3"/>
      <c r="BY153" s="3"/>
      <c r="CA153" s="31" t="str">
        <f t="shared" si="77"/>
        <v/>
      </c>
      <c r="CG153" s="32">
        <f t="shared" si="81"/>
        <v>0</v>
      </c>
      <c r="CH153" s="13"/>
      <c r="CI153" s="13"/>
      <c r="CJ153" s="13"/>
      <c r="CK153" s="13"/>
      <c r="CL153" s="13"/>
      <c r="DO153" s="3"/>
      <c r="DP153" s="3"/>
    </row>
    <row r="154" spans="1:121" ht="37.5" customHeight="1" x14ac:dyDescent="0.2">
      <c r="A154" s="978" t="s">
        <v>170</v>
      </c>
      <c r="B154" s="859" t="s">
        <v>171</v>
      </c>
      <c r="C154" s="376" t="s">
        <v>172</v>
      </c>
      <c r="D154" s="336">
        <f>SUM(E154+F154)</f>
        <v>0</v>
      </c>
      <c r="E154" s="336">
        <f>+K154+M154</f>
        <v>0</v>
      </c>
      <c r="F154" s="349">
        <f>+L154+N154</f>
        <v>0</v>
      </c>
      <c r="G154" s="293"/>
      <c r="H154" s="365"/>
      <c r="I154" s="293"/>
      <c r="J154" s="365"/>
      <c r="K154" s="24"/>
      <c r="L154" s="296"/>
      <c r="M154" s="366"/>
      <c r="N154" s="351"/>
      <c r="O154" s="365"/>
      <c r="P154" s="62"/>
      <c r="Q154" s="225" t="str">
        <f t="shared" si="78"/>
        <v/>
      </c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8"/>
      <c r="AD154" s="8"/>
      <c r="BX154" s="3"/>
      <c r="BY154" s="3"/>
      <c r="CA154" s="31" t="str">
        <f t="shared" si="77"/>
        <v/>
      </c>
      <c r="CG154" s="32">
        <f t="shared" si="81"/>
        <v>0</v>
      </c>
      <c r="CH154" s="13"/>
      <c r="CI154" s="13"/>
      <c r="CJ154" s="13"/>
      <c r="CK154" s="13"/>
      <c r="CL154" s="13"/>
      <c r="DO154" s="3"/>
      <c r="DP154" s="3"/>
    </row>
    <row r="155" spans="1:121" ht="30" customHeight="1" x14ac:dyDescent="0.2">
      <c r="A155" s="979"/>
      <c r="B155" s="861"/>
      <c r="C155" s="377" t="s">
        <v>173</v>
      </c>
      <c r="D155" s="301">
        <f>SUM(E155+F155)</f>
        <v>0</v>
      </c>
      <c r="E155" s="301">
        <f>+K155+M155</f>
        <v>0</v>
      </c>
      <c r="F155" s="303">
        <f>+L155+N155</f>
        <v>0</v>
      </c>
      <c r="G155" s="304"/>
      <c r="H155" s="170"/>
      <c r="I155" s="304"/>
      <c r="J155" s="170"/>
      <c r="K155" s="42"/>
      <c r="L155" s="44"/>
      <c r="M155" s="375"/>
      <c r="N155" s="45"/>
      <c r="O155" s="170"/>
      <c r="P155" s="43"/>
      <c r="Q155" s="225" t="str">
        <f t="shared" si="78"/>
        <v/>
      </c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BX155" s="3"/>
      <c r="BY155" s="3"/>
      <c r="CA155" s="31" t="str">
        <f t="shared" si="77"/>
        <v/>
      </c>
      <c r="CG155" s="32">
        <f t="shared" si="81"/>
        <v>0</v>
      </c>
      <c r="CH155" s="13"/>
      <c r="CI155" s="13"/>
      <c r="CJ155" s="13"/>
      <c r="CK155" s="13"/>
      <c r="CL155" s="13"/>
      <c r="DO155" s="3"/>
      <c r="DP155" s="3"/>
    </row>
    <row r="156" spans="1:121" ht="31.9" customHeight="1" x14ac:dyDescent="0.2">
      <c r="A156" s="47" t="s">
        <v>174</v>
      </c>
      <c r="B156" s="123"/>
      <c r="C156" s="123"/>
      <c r="D156" s="123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BV156" s="3"/>
      <c r="BW156" s="3"/>
      <c r="CG156" s="13"/>
      <c r="CH156" s="13"/>
      <c r="CI156" s="13"/>
      <c r="CJ156" s="13"/>
      <c r="CK156" s="13"/>
      <c r="CL156" s="13"/>
    </row>
    <row r="157" spans="1:121" ht="16.149999999999999" customHeight="1" x14ac:dyDescent="0.2">
      <c r="A157" s="885" t="s">
        <v>175</v>
      </c>
      <c r="B157" s="886"/>
      <c r="C157" s="887"/>
      <c r="D157" s="894" t="s">
        <v>4</v>
      </c>
      <c r="E157" s="895"/>
      <c r="F157" s="896"/>
      <c r="G157" s="862" t="s">
        <v>5</v>
      </c>
      <c r="H157" s="900"/>
      <c r="I157" s="900"/>
      <c r="J157" s="900"/>
      <c r="K157" s="900"/>
      <c r="L157" s="900"/>
      <c r="M157" s="900"/>
      <c r="N157" s="900"/>
      <c r="O157" s="900"/>
      <c r="P157" s="900"/>
      <c r="Q157" s="900"/>
      <c r="R157" s="900"/>
      <c r="S157" s="900"/>
      <c r="T157" s="900"/>
      <c r="U157" s="900"/>
      <c r="V157" s="900"/>
      <c r="W157" s="900"/>
      <c r="X157" s="900"/>
      <c r="Y157" s="900"/>
      <c r="Z157" s="901"/>
      <c r="AA157" s="955" t="s">
        <v>8</v>
      </c>
      <c r="AB157" s="955" t="s">
        <v>176</v>
      </c>
      <c r="AC157" s="971" t="s">
        <v>177</v>
      </c>
      <c r="AD157" s="971" t="s">
        <v>178</v>
      </c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CG157" s="13"/>
      <c r="CH157" s="13"/>
      <c r="CI157" s="13"/>
      <c r="CJ157" s="13"/>
      <c r="CK157" s="13"/>
      <c r="CL157" s="13"/>
      <c r="DO157" s="3"/>
      <c r="DP157" s="3"/>
      <c r="DQ157" s="3"/>
    </row>
    <row r="158" spans="1:121" ht="16.149999999999999" customHeight="1" x14ac:dyDescent="0.2">
      <c r="A158" s="888"/>
      <c r="B158" s="889"/>
      <c r="C158" s="890"/>
      <c r="D158" s="980"/>
      <c r="E158" s="981"/>
      <c r="F158" s="902"/>
      <c r="G158" s="974" t="s">
        <v>11</v>
      </c>
      <c r="H158" s="975"/>
      <c r="I158" s="976" t="s">
        <v>12</v>
      </c>
      <c r="J158" s="976"/>
      <c r="K158" s="862" t="s">
        <v>13</v>
      </c>
      <c r="L158" s="970"/>
      <c r="M158" s="862" t="s">
        <v>14</v>
      </c>
      <c r="N158" s="970"/>
      <c r="O158" s="862" t="s">
        <v>15</v>
      </c>
      <c r="P158" s="970"/>
      <c r="Q158" s="862" t="s">
        <v>16</v>
      </c>
      <c r="R158" s="970"/>
      <c r="S158" s="862" t="s">
        <v>179</v>
      </c>
      <c r="T158" s="970"/>
      <c r="U158" s="982" t="s">
        <v>20</v>
      </c>
      <c r="V158" s="983"/>
      <c r="W158" s="982" t="s">
        <v>21</v>
      </c>
      <c r="X158" s="983"/>
      <c r="Y158" s="982" t="s">
        <v>22</v>
      </c>
      <c r="Z158" s="984"/>
      <c r="AA158" s="958"/>
      <c r="AB158" s="958"/>
      <c r="AC158" s="972"/>
      <c r="AD158" s="972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CG158" s="13"/>
      <c r="CH158" s="13"/>
      <c r="CI158" s="13"/>
      <c r="CJ158" s="13"/>
      <c r="CK158" s="13"/>
      <c r="CL158" s="13"/>
      <c r="DO158" s="3"/>
      <c r="DP158" s="3"/>
      <c r="DQ158" s="3"/>
    </row>
    <row r="159" spans="1:121" ht="16.149999999999999" customHeight="1" x14ac:dyDescent="0.2">
      <c r="A159" s="891"/>
      <c r="B159" s="1084"/>
      <c r="C159" s="1085"/>
      <c r="D159" s="14" t="s">
        <v>23</v>
      </c>
      <c r="E159" s="15" t="s">
        <v>24</v>
      </c>
      <c r="F159" s="729" t="s">
        <v>25</v>
      </c>
      <c r="G159" s="719" t="s">
        <v>24</v>
      </c>
      <c r="H159" s="729" t="s">
        <v>25</v>
      </c>
      <c r="I159" s="722" t="s">
        <v>24</v>
      </c>
      <c r="J159" s="722" t="s">
        <v>25</v>
      </c>
      <c r="K159" s="719" t="s">
        <v>24</v>
      </c>
      <c r="L159" s="729" t="s">
        <v>25</v>
      </c>
      <c r="M159" s="719" t="s">
        <v>24</v>
      </c>
      <c r="N159" s="729" t="s">
        <v>25</v>
      </c>
      <c r="O159" s="719" t="s">
        <v>24</v>
      </c>
      <c r="P159" s="729" t="s">
        <v>25</v>
      </c>
      <c r="Q159" s="719" t="s">
        <v>24</v>
      </c>
      <c r="R159" s="729" t="s">
        <v>25</v>
      </c>
      <c r="S159" s="719" t="s">
        <v>24</v>
      </c>
      <c r="T159" s="729" t="s">
        <v>25</v>
      </c>
      <c r="U159" s="719" t="s">
        <v>24</v>
      </c>
      <c r="V159" s="729" t="s">
        <v>25</v>
      </c>
      <c r="W159" s="719" t="s">
        <v>24</v>
      </c>
      <c r="X159" s="729" t="s">
        <v>25</v>
      </c>
      <c r="Y159" s="719" t="s">
        <v>24</v>
      </c>
      <c r="Z159" s="723" t="s">
        <v>25</v>
      </c>
      <c r="AA159" s="1079"/>
      <c r="AB159" s="1079"/>
      <c r="AC159" s="1102"/>
      <c r="AD159" s="1102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CG159" s="13"/>
      <c r="CH159" s="13"/>
      <c r="CI159" s="13"/>
      <c r="CJ159" s="13"/>
      <c r="CK159" s="13"/>
      <c r="CL159" s="13"/>
      <c r="DO159" s="3"/>
      <c r="DP159" s="3"/>
      <c r="DQ159" s="3"/>
    </row>
    <row r="160" spans="1:121" ht="16.149999999999999" customHeight="1" x14ac:dyDescent="0.2">
      <c r="A160" s="967" t="s">
        <v>180</v>
      </c>
      <c r="B160" s="968"/>
      <c r="C160" s="969"/>
      <c r="D160" s="378">
        <f>SUM(E160+F160)</f>
        <v>0</v>
      </c>
      <c r="E160" s="379">
        <f t="shared" ref="E160:F161" si="85">+K160+M160+O160+Q160</f>
        <v>0</v>
      </c>
      <c r="F160" s="380">
        <f t="shared" si="85"/>
        <v>0</v>
      </c>
      <c r="G160" s="293"/>
      <c r="H160" s="365"/>
      <c r="I160" s="293"/>
      <c r="J160" s="365"/>
      <c r="K160" s="24"/>
      <c r="L160" s="62"/>
      <c r="M160" s="24"/>
      <c r="N160" s="62"/>
      <c r="O160" s="24"/>
      <c r="P160" s="62"/>
      <c r="Q160" s="24"/>
      <c r="R160" s="62"/>
      <c r="S160" s="293"/>
      <c r="T160" s="365"/>
      <c r="U160" s="293"/>
      <c r="V160" s="365"/>
      <c r="W160" s="293"/>
      <c r="X160" s="365"/>
      <c r="Y160" s="293"/>
      <c r="Z160" s="381"/>
      <c r="AA160" s="62"/>
      <c r="AB160" s="62"/>
      <c r="AC160" s="62"/>
      <c r="AD160" s="62"/>
      <c r="AE160" s="382" t="str">
        <f>CA160&amp;CB160&amp;CC160&amp;CD160</f>
        <v/>
      </c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8"/>
      <c r="AR160" s="8"/>
      <c r="CA160" s="31" t="str">
        <f t="shared" ref="CA160:CA163" si="86">IF(CG160=1,"* El número de actividades en usuarios en situacion de discapacidad NO DEBE ser mayor al total. ","")</f>
        <v/>
      </c>
      <c r="CB160" s="31" t="str">
        <f>IF(CH160=1,"* El número de actividades en usuarios JUNJI NO DEBE ser mayor al total. ","")</f>
        <v/>
      </c>
      <c r="CC160" s="31" t="str">
        <f>IF(CI160=1,"* El número de actividades en usuarios INTEGRA NO DEBE ser mayor al total. ","")</f>
        <v/>
      </c>
      <c r="CD160" s="31" t="str">
        <f>IF(CJ160=1,"* El número de actividades en usuarios MINEDUC NO DEBE ser mayor al total. ","")</f>
        <v/>
      </c>
      <c r="CG160" s="32">
        <f>IF(D160&lt;AA160,1,0)</f>
        <v>0</v>
      </c>
      <c r="CH160" s="32">
        <f>IF(D160&lt;AB160,1,0)</f>
        <v>0</v>
      </c>
      <c r="CI160" s="32">
        <f>IF(D160&lt;AC160,1,0)</f>
        <v>0</v>
      </c>
      <c r="CJ160" s="32">
        <f>IF(D160&lt;AD160,1,0)</f>
        <v>0</v>
      </c>
      <c r="CK160" s="13"/>
      <c r="CL160" s="13"/>
      <c r="DO160" s="3"/>
      <c r="DP160" s="3"/>
      <c r="DQ160" s="3"/>
    </row>
    <row r="161" spans="1:121" ht="16.149999999999999" customHeight="1" x14ac:dyDescent="0.2">
      <c r="A161" s="928" t="s">
        <v>181</v>
      </c>
      <c r="B161" s="929"/>
      <c r="C161" s="930"/>
      <c r="D161" s="383">
        <f t="shared" ref="D161:D163" si="87">SUM(E161+F161)</f>
        <v>0</v>
      </c>
      <c r="E161" s="384">
        <f t="shared" si="85"/>
        <v>0</v>
      </c>
      <c r="F161" s="385">
        <f t="shared" si="85"/>
        <v>0</v>
      </c>
      <c r="G161" s="360"/>
      <c r="H161" s="361"/>
      <c r="I161" s="360"/>
      <c r="J161" s="361"/>
      <c r="K161" s="22"/>
      <c r="L161" s="23"/>
      <c r="M161" s="22"/>
      <c r="N161" s="23"/>
      <c r="O161" s="22"/>
      <c r="P161" s="23"/>
      <c r="Q161" s="22"/>
      <c r="R161" s="23"/>
      <c r="S161" s="98"/>
      <c r="T161" s="99"/>
      <c r="U161" s="360"/>
      <c r="V161" s="361"/>
      <c r="W161" s="98"/>
      <c r="X161" s="99"/>
      <c r="Y161" s="98"/>
      <c r="Z161" s="151"/>
      <c r="AA161" s="23"/>
      <c r="AB161" s="23"/>
      <c r="AC161" s="23"/>
      <c r="AD161" s="23"/>
      <c r="AE161" s="382" t="str">
        <f t="shared" ref="AE161:AE163" si="88">CA161&amp;CB161&amp;CC161&amp;CD161</f>
        <v/>
      </c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8"/>
      <c r="AR161" s="8"/>
      <c r="CA161" s="31" t="str">
        <f t="shared" si="86"/>
        <v/>
      </c>
      <c r="CB161" s="31" t="str">
        <f t="shared" ref="CB161:CB163" si="89">IF(CH161=1,"* El número de actividades en usuarios JUNJI NO DEBE ser mayor al total. ","")</f>
        <v/>
      </c>
      <c r="CC161" s="31" t="str">
        <f t="shared" ref="CC161:CC163" si="90">IF(CI161=1,"* El número de actividades en usuarios INTEGRA NO DEBE ser mayor al total. ","")</f>
        <v/>
      </c>
      <c r="CD161" s="31" t="str">
        <f t="shared" ref="CD161:CD163" si="91">IF(CJ161=1,"* El número de actividades en usuarios MINEDUC NO DEBE ser mayor al total. ","")</f>
        <v/>
      </c>
      <c r="CG161" s="32">
        <f t="shared" ref="CG161:CG163" si="92">IF(D161&lt;AA161,1,0)</f>
        <v>0</v>
      </c>
      <c r="CH161" s="32">
        <f t="shared" ref="CH161:CH163" si="93">IF(D161&lt;AB161,1,0)</f>
        <v>0</v>
      </c>
      <c r="CI161" s="32">
        <f t="shared" ref="CI161:CI163" si="94">IF(D161&lt;AC161,1,0)</f>
        <v>0</v>
      </c>
      <c r="CJ161" s="32">
        <f t="shared" ref="CJ161:CJ163" si="95">IF(D161&lt;AD161,1,0)</f>
        <v>0</v>
      </c>
      <c r="CK161" s="13"/>
      <c r="CL161" s="13"/>
      <c r="DO161" s="3"/>
      <c r="DP161" s="3"/>
      <c r="DQ161" s="3"/>
    </row>
    <row r="162" spans="1:121" ht="16.149999999999999" customHeight="1" x14ac:dyDescent="0.2">
      <c r="A162" s="931" t="s">
        <v>182</v>
      </c>
      <c r="B162" s="932"/>
      <c r="C162" s="933"/>
      <c r="D162" s="386">
        <f t="shared" si="87"/>
        <v>0</v>
      </c>
      <c r="E162" s="384">
        <f>+K162+M162+O162+Q162</f>
        <v>0</v>
      </c>
      <c r="F162" s="385">
        <f>+L162+N162+P162+R162</f>
        <v>0</v>
      </c>
      <c r="G162" s="360"/>
      <c r="H162" s="361"/>
      <c r="I162" s="360"/>
      <c r="J162" s="361"/>
      <c r="K162" s="22"/>
      <c r="L162" s="23"/>
      <c r="M162" s="22"/>
      <c r="N162" s="23"/>
      <c r="O162" s="22"/>
      <c r="P162" s="23"/>
      <c r="Q162" s="22"/>
      <c r="R162" s="23"/>
      <c r="S162" s="98"/>
      <c r="T162" s="99"/>
      <c r="U162" s="360"/>
      <c r="V162" s="361"/>
      <c r="W162" s="98"/>
      <c r="X162" s="99"/>
      <c r="Y162" s="98"/>
      <c r="Z162" s="151"/>
      <c r="AA162" s="23"/>
      <c r="AB162" s="23"/>
      <c r="AC162" s="23"/>
      <c r="AD162" s="23"/>
      <c r="AE162" s="382" t="str">
        <f t="shared" si="88"/>
        <v/>
      </c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8"/>
      <c r="AR162" s="8"/>
      <c r="CA162" s="31" t="str">
        <f t="shared" si="86"/>
        <v/>
      </c>
      <c r="CB162" s="31" t="str">
        <f t="shared" si="89"/>
        <v/>
      </c>
      <c r="CC162" s="31" t="str">
        <f t="shared" si="90"/>
        <v/>
      </c>
      <c r="CD162" s="31" t="str">
        <f t="shared" si="91"/>
        <v/>
      </c>
      <c r="CG162" s="32">
        <f t="shared" si="92"/>
        <v>0</v>
      </c>
      <c r="CH162" s="32">
        <f t="shared" si="93"/>
        <v>0</v>
      </c>
      <c r="CI162" s="32">
        <f t="shared" si="94"/>
        <v>0</v>
      </c>
      <c r="CJ162" s="32">
        <f t="shared" si="95"/>
        <v>0</v>
      </c>
      <c r="CK162" s="13"/>
      <c r="CL162" s="13"/>
      <c r="DO162" s="3"/>
      <c r="DP162" s="3"/>
      <c r="DQ162" s="3"/>
    </row>
    <row r="163" spans="1:121" ht="16.149999999999999" customHeight="1" x14ac:dyDescent="0.2">
      <c r="A163" s="934" t="s">
        <v>183</v>
      </c>
      <c r="B163" s="935"/>
      <c r="C163" s="936"/>
      <c r="D163" s="386">
        <f t="shared" si="87"/>
        <v>0</v>
      </c>
      <c r="E163" s="387">
        <f t="shared" ref="E163:F163" si="96">+K163+M163+O163+Q163</f>
        <v>0</v>
      </c>
      <c r="F163" s="388">
        <f t="shared" si="96"/>
        <v>0</v>
      </c>
      <c r="G163" s="98"/>
      <c r="H163" s="99"/>
      <c r="I163" s="98"/>
      <c r="J163" s="99"/>
      <c r="K163" s="33"/>
      <c r="L163" s="34"/>
      <c r="M163" s="33"/>
      <c r="N163" s="34"/>
      <c r="O163" s="33"/>
      <c r="P163" s="34"/>
      <c r="Q163" s="33"/>
      <c r="R163" s="34"/>
      <c r="S163" s="98"/>
      <c r="T163" s="99"/>
      <c r="U163" s="98"/>
      <c r="V163" s="99"/>
      <c r="W163" s="98"/>
      <c r="X163" s="99"/>
      <c r="Y163" s="98"/>
      <c r="Z163" s="151"/>
      <c r="AA163" s="34"/>
      <c r="AB163" s="34"/>
      <c r="AC163" s="34"/>
      <c r="AD163" s="34"/>
      <c r="AE163" s="382" t="str">
        <f t="shared" si="88"/>
        <v/>
      </c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8"/>
      <c r="AR163" s="8"/>
      <c r="CA163" s="31" t="str">
        <f t="shared" si="86"/>
        <v/>
      </c>
      <c r="CB163" s="31" t="str">
        <f t="shared" si="89"/>
        <v/>
      </c>
      <c r="CC163" s="31" t="str">
        <f t="shared" si="90"/>
        <v/>
      </c>
      <c r="CD163" s="31" t="str">
        <f t="shared" si="91"/>
        <v/>
      </c>
      <c r="CG163" s="32">
        <f t="shared" si="92"/>
        <v>0</v>
      </c>
      <c r="CH163" s="32">
        <f t="shared" si="93"/>
        <v>0</v>
      </c>
      <c r="CI163" s="32">
        <f t="shared" si="94"/>
        <v>0</v>
      </c>
      <c r="CJ163" s="32">
        <f t="shared" si="95"/>
        <v>0</v>
      </c>
      <c r="CK163" s="13"/>
      <c r="CL163" s="13"/>
      <c r="DO163" s="3"/>
      <c r="DP163" s="3"/>
      <c r="DQ163" s="3"/>
    </row>
    <row r="164" spans="1:121" ht="16.149999999999999" customHeight="1" x14ac:dyDescent="0.2">
      <c r="A164" s="937" t="s">
        <v>184</v>
      </c>
      <c r="B164" s="938"/>
      <c r="C164" s="939"/>
      <c r="D164" s="389"/>
      <c r="E164" s="390"/>
      <c r="F164" s="391"/>
      <c r="G164" s="304"/>
      <c r="H164" s="170"/>
      <c r="I164" s="304"/>
      <c r="J164" s="170"/>
      <c r="K164" s="304"/>
      <c r="L164" s="170"/>
      <c r="M164" s="304"/>
      <c r="N164" s="170"/>
      <c r="O164" s="304"/>
      <c r="P164" s="170"/>
      <c r="Q164" s="304"/>
      <c r="R164" s="170"/>
      <c r="S164" s="304"/>
      <c r="T164" s="170"/>
      <c r="U164" s="304"/>
      <c r="V164" s="170"/>
      <c r="W164" s="304"/>
      <c r="X164" s="170"/>
      <c r="Y164" s="304"/>
      <c r="Z164" s="392"/>
      <c r="AA164" s="393"/>
      <c r="AB164" s="43"/>
      <c r="AC164" s="43"/>
      <c r="AD164" s="43"/>
      <c r="AE164" s="394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8"/>
      <c r="AR164" s="8"/>
      <c r="CA164" s="31"/>
      <c r="CB164" s="31"/>
      <c r="CC164" s="31"/>
      <c r="CD164" s="31"/>
      <c r="CG164" s="32"/>
      <c r="CH164" s="32"/>
      <c r="CI164" s="32"/>
      <c r="CJ164" s="32"/>
      <c r="CK164" s="13"/>
      <c r="CL164" s="13"/>
      <c r="DO164" s="3"/>
      <c r="DP164" s="3"/>
      <c r="DQ164" s="3"/>
    </row>
    <row r="165" spans="1:121" ht="31.9" customHeight="1" x14ac:dyDescent="0.2">
      <c r="A165" s="47" t="s">
        <v>185</v>
      </c>
      <c r="B165" s="583"/>
      <c r="C165" s="123"/>
      <c r="D165" s="124"/>
      <c r="E165" s="124"/>
      <c r="F165" s="125"/>
      <c r="G165" s="125"/>
      <c r="H165" s="125"/>
      <c r="I165" s="49"/>
      <c r="J165" s="396"/>
      <c r="K165" s="397"/>
      <c r="L165" s="49"/>
      <c r="M165" s="398"/>
      <c r="N165" s="39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BV165" s="3"/>
      <c r="BW165" s="3"/>
      <c r="CG165" s="32"/>
      <c r="CH165" s="32"/>
      <c r="CI165" s="32"/>
      <c r="CJ165" s="32"/>
      <c r="CK165" s="13"/>
      <c r="CL165" s="13"/>
    </row>
    <row r="166" spans="1:121" ht="16.149999999999999" customHeight="1" x14ac:dyDescent="0.2">
      <c r="A166" s="885" t="s">
        <v>175</v>
      </c>
      <c r="B166" s="886"/>
      <c r="C166" s="887"/>
      <c r="D166" s="895" t="s">
        <v>4</v>
      </c>
      <c r="E166" s="895"/>
      <c r="F166" s="896"/>
      <c r="G166" s="862" t="s">
        <v>5</v>
      </c>
      <c r="H166" s="900"/>
      <c r="I166" s="900"/>
      <c r="J166" s="970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BV166" s="3"/>
      <c r="BW166" s="3"/>
      <c r="CG166" s="13"/>
      <c r="CH166" s="13"/>
      <c r="CI166" s="13"/>
      <c r="CJ166" s="13"/>
      <c r="CK166" s="13"/>
      <c r="CL166" s="13"/>
    </row>
    <row r="167" spans="1:121" ht="16.149999999999999" customHeight="1" x14ac:dyDescent="0.2">
      <c r="A167" s="888"/>
      <c r="B167" s="889"/>
      <c r="C167" s="890"/>
      <c r="D167" s="1080"/>
      <c r="E167" s="1080"/>
      <c r="F167" s="1081"/>
      <c r="G167" s="859" t="s">
        <v>186</v>
      </c>
      <c r="H167" s="859" t="s">
        <v>187</v>
      </c>
      <c r="I167" s="859" t="s">
        <v>58</v>
      </c>
      <c r="J167" s="859" t="s">
        <v>188</v>
      </c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BV167" s="3"/>
      <c r="BW167" s="3"/>
      <c r="CG167" s="13"/>
      <c r="CH167" s="13"/>
      <c r="CI167" s="13"/>
      <c r="CJ167" s="13"/>
      <c r="CK167" s="13"/>
      <c r="CL167" s="13"/>
    </row>
    <row r="168" spans="1:121" ht="16.149999999999999" customHeight="1" x14ac:dyDescent="0.2">
      <c r="A168" s="891"/>
      <c r="B168" s="1084"/>
      <c r="C168" s="1085"/>
      <c r="D168" s="734" t="s">
        <v>23</v>
      </c>
      <c r="E168" s="223" t="s">
        <v>24</v>
      </c>
      <c r="F168" s="717" t="s">
        <v>25</v>
      </c>
      <c r="G168" s="861"/>
      <c r="H168" s="861"/>
      <c r="I168" s="861"/>
      <c r="J168" s="861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BV168" s="3"/>
      <c r="BW168" s="3"/>
      <c r="CG168" s="13"/>
      <c r="CH168" s="13"/>
      <c r="CI168" s="13"/>
      <c r="CJ168" s="13"/>
      <c r="CK168" s="13"/>
      <c r="CL168" s="13"/>
    </row>
    <row r="169" spans="1:121" ht="16.149999999999999" customHeight="1" x14ac:dyDescent="0.2">
      <c r="A169" s="925" t="s">
        <v>189</v>
      </c>
      <c r="B169" s="926"/>
      <c r="C169" s="927"/>
      <c r="D169" s="401">
        <f>SUM(G169:J169)</f>
        <v>0</v>
      </c>
      <c r="E169" s="243"/>
      <c r="F169" s="243"/>
      <c r="G169" s="24"/>
      <c r="H169" s="24"/>
      <c r="I169" s="24"/>
      <c r="J169" s="243"/>
      <c r="K169" s="225" t="str">
        <f>CA169</f>
        <v/>
      </c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8"/>
      <c r="BV169" s="3"/>
      <c r="BW169" s="3"/>
      <c r="CA169" s="31" t="str">
        <f t="shared" ref="CA169:CA172" si="97">IF(CG169=1,"* La suma de los sexos NO DEBE ser diferente al Total. ","")</f>
        <v/>
      </c>
      <c r="CG169" s="32">
        <f>IF(D169&lt;&gt;(E169+F169),1,0)</f>
        <v>0</v>
      </c>
      <c r="CH169" s="13"/>
      <c r="CI169" s="13"/>
      <c r="CJ169" s="13"/>
      <c r="CK169" s="13"/>
      <c r="CL169" s="13"/>
    </row>
    <row r="170" spans="1:121" ht="16.149999999999999" customHeight="1" x14ac:dyDescent="0.2">
      <c r="A170" s="945" t="s">
        <v>190</v>
      </c>
      <c r="B170" s="946"/>
      <c r="C170" s="947"/>
      <c r="D170" s="402">
        <f>SUM(G170:J170)</f>
        <v>0</v>
      </c>
      <c r="E170" s="363"/>
      <c r="F170" s="28"/>
      <c r="G170" s="113"/>
      <c r="H170" s="113"/>
      <c r="I170" s="113"/>
      <c r="J170" s="403"/>
      <c r="K170" s="225" t="str">
        <f t="shared" ref="K170:K172" si="98">CA170</f>
        <v/>
      </c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8"/>
      <c r="BV170" s="3"/>
      <c r="BW170" s="3"/>
      <c r="CA170" s="31" t="str">
        <f t="shared" si="97"/>
        <v/>
      </c>
      <c r="CG170" s="32">
        <f t="shared" ref="CG170:CG172" si="99">IF(D170&lt;&gt;(E170+F170),1,0)</f>
        <v>0</v>
      </c>
      <c r="CH170" s="13"/>
      <c r="CI170" s="13"/>
      <c r="CJ170" s="13"/>
      <c r="CK170" s="13"/>
      <c r="CL170" s="13"/>
    </row>
    <row r="171" spans="1:121" ht="16.149999999999999" customHeight="1" x14ac:dyDescent="0.2">
      <c r="A171" s="948" t="s">
        <v>191</v>
      </c>
      <c r="B171" s="949"/>
      <c r="C171" s="950"/>
      <c r="D171" s="253">
        <f>SUM(G171:J171)</f>
        <v>0</v>
      </c>
      <c r="E171" s="285"/>
      <c r="F171" s="28"/>
      <c r="G171" s="255"/>
      <c r="H171" s="255"/>
      <c r="I171" s="255"/>
      <c r="J171" s="285"/>
      <c r="K171" s="225" t="str">
        <f t="shared" si="98"/>
        <v/>
      </c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8"/>
      <c r="BV171" s="3"/>
      <c r="BW171" s="3"/>
      <c r="CA171" s="31" t="str">
        <f t="shared" si="97"/>
        <v/>
      </c>
      <c r="CG171" s="32">
        <f t="shared" si="99"/>
        <v>0</v>
      </c>
      <c r="CH171" s="13"/>
      <c r="CI171" s="13"/>
      <c r="CJ171" s="13"/>
      <c r="CK171" s="13"/>
      <c r="CL171" s="13"/>
    </row>
    <row r="172" spans="1:121" s="12" customFormat="1" ht="16.149999999999999" customHeight="1" x14ac:dyDescent="0.2">
      <c r="A172" s="951" t="s">
        <v>192</v>
      </c>
      <c r="B172" s="951"/>
      <c r="C172" s="952"/>
      <c r="D172" s="584">
        <f>SUM(G172:J172)</f>
        <v>0</v>
      </c>
      <c r="E172" s="46"/>
      <c r="F172" s="46"/>
      <c r="G172" s="42"/>
      <c r="H172" s="42"/>
      <c r="I172" s="42"/>
      <c r="J172" s="46"/>
      <c r="K172" s="225" t="str">
        <f t="shared" si="98"/>
        <v/>
      </c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405"/>
      <c r="X172" s="406"/>
      <c r="Y172" s="406"/>
      <c r="Z172" s="406"/>
      <c r="AA172" s="406"/>
      <c r="AB172" s="406"/>
      <c r="AC172" s="406"/>
      <c r="AD172" s="406"/>
      <c r="AE172" s="406"/>
      <c r="AF172" s="406"/>
      <c r="AG172" s="2"/>
      <c r="AH172" s="406"/>
      <c r="AI172" s="406"/>
      <c r="AJ172" s="406"/>
      <c r="AK172" s="406"/>
      <c r="AL172" s="406"/>
      <c r="AM172" s="406"/>
      <c r="AN172" s="406"/>
      <c r="AO172" s="407"/>
      <c r="AP172" s="407"/>
      <c r="AR172" s="407"/>
      <c r="AS172" s="407"/>
      <c r="AT172" s="407"/>
      <c r="AV172" s="407"/>
      <c r="AX172" s="406"/>
      <c r="AY172" s="407"/>
      <c r="BA172" s="406"/>
      <c r="BB172" s="406"/>
      <c r="BC172" s="406"/>
      <c r="BD172" s="407"/>
      <c r="BF172" s="407"/>
      <c r="BH172" s="406"/>
      <c r="BI172" s="406"/>
      <c r="BJ172" s="406"/>
      <c r="BK172" s="406"/>
      <c r="BL172" s="406"/>
      <c r="BM172" s="406"/>
      <c r="BN172" s="406"/>
      <c r="BO172" s="407"/>
      <c r="BQ172" s="406"/>
      <c r="BR172" s="406"/>
      <c r="BS172" s="406"/>
      <c r="BT172" s="406"/>
      <c r="BU172" s="407"/>
      <c r="BV172" s="408"/>
      <c r="BW172" s="409"/>
      <c r="BX172" s="4"/>
      <c r="BY172" s="410"/>
      <c r="BZ172" s="4"/>
      <c r="CA172" s="31" t="str">
        <f t="shared" si="97"/>
        <v/>
      </c>
      <c r="CB172" s="5"/>
      <c r="CC172" s="5"/>
      <c r="CD172" s="5"/>
      <c r="CE172" s="5"/>
      <c r="CF172" s="5"/>
      <c r="CG172" s="32">
        <f t="shared" si="99"/>
        <v>0</v>
      </c>
      <c r="CH172" s="13"/>
      <c r="CI172" s="13"/>
      <c r="CJ172" s="13"/>
      <c r="CK172" s="13"/>
      <c r="CL172" s="13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408"/>
      <c r="DB172" s="408"/>
      <c r="DC172" s="408"/>
      <c r="DD172" s="408"/>
      <c r="DE172" s="408"/>
      <c r="DF172" s="408"/>
      <c r="DG172" s="408"/>
      <c r="DH172" s="408"/>
      <c r="DI172" s="408"/>
      <c r="DJ172" s="408"/>
      <c r="DK172" s="408"/>
      <c r="DL172" s="408"/>
      <c r="DM172" s="408"/>
      <c r="DN172" s="408"/>
    </row>
    <row r="173" spans="1:121" ht="31.9" customHeight="1" x14ac:dyDescent="0.2">
      <c r="A173" s="236" t="s">
        <v>193</v>
      </c>
      <c r="B173" s="411"/>
      <c r="C173" s="411"/>
      <c r="D173" s="412"/>
      <c r="E173" s="412"/>
      <c r="F173" s="412"/>
      <c r="G173" s="585"/>
      <c r="H173" s="585"/>
      <c r="I173" s="586"/>
      <c r="J173" s="586"/>
      <c r="K173" s="415"/>
      <c r="L173" s="587"/>
      <c r="M173" s="415"/>
      <c r="N173" s="417"/>
      <c r="O173" s="8"/>
      <c r="P173" s="8"/>
      <c r="Q173" s="8"/>
      <c r="R173" s="8"/>
      <c r="S173" s="8"/>
      <c r="T173" s="8"/>
      <c r="U173" s="8"/>
      <c r="V173" s="8"/>
      <c r="W173" s="8"/>
      <c r="BV173" s="3"/>
      <c r="BW173" s="3"/>
      <c r="CG173" s="13"/>
      <c r="CH173" s="13"/>
      <c r="CI173" s="13"/>
      <c r="CJ173" s="13"/>
      <c r="CK173" s="13"/>
      <c r="CL173" s="13"/>
    </row>
    <row r="174" spans="1:121" ht="25.15" customHeight="1" x14ac:dyDescent="0.2">
      <c r="A174" s="953" t="s">
        <v>194</v>
      </c>
      <c r="B174" s="954"/>
      <c r="C174" s="955"/>
      <c r="D174" s="894" t="s">
        <v>195</v>
      </c>
      <c r="E174" s="895"/>
      <c r="F174" s="896"/>
      <c r="G174" s="940" t="s">
        <v>5</v>
      </c>
      <c r="H174" s="942"/>
      <c r="I174" s="942"/>
      <c r="J174" s="942"/>
      <c r="K174" s="942"/>
      <c r="L174" s="942"/>
      <c r="M174" s="942"/>
      <c r="N174" s="942"/>
      <c r="O174" s="942"/>
      <c r="P174" s="942"/>
      <c r="Q174" s="942"/>
      <c r="R174" s="942"/>
      <c r="S174" s="942"/>
      <c r="T174" s="942"/>
      <c r="U174" s="942"/>
      <c r="V174" s="962"/>
      <c r="W174" s="922" t="s">
        <v>6</v>
      </c>
      <c r="X174" s="964" t="s">
        <v>7</v>
      </c>
      <c r="Y174" s="51" t="s">
        <v>196</v>
      </c>
      <c r="Z174" s="896" t="s">
        <v>197</v>
      </c>
      <c r="BV174" s="3"/>
      <c r="BW174" s="3"/>
      <c r="CG174" s="13"/>
      <c r="CH174" s="13"/>
      <c r="CI174" s="13"/>
      <c r="CJ174" s="13"/>
      <c r="CK174" s="13"/>
      <c r="CL174" s="13"/>
    </row>
    <row r="175" spans="1:121" ht="16.149999999999999" customHeight="1" x14ac:dyDescent="0.2">
      <c r="A175" s="956"/>
      <c r="B175" s="957"/>
      <c r="C175" s="958"/>
      <c r="D175" s="897"/>
      <c r="E175" s="1080"/>
      <c r="F175" s="1081"/>
      <c r="G175" s="940" t="s">
        <v>186</v>
      </c>
      <c r="H175" s="941"/>
      <c r="I175" s="942" t="s">
        <v>17</v>
      </c>
      <c r="J175" s="941"/>
      <c r="K175" s="942" t="s">
        <v>198</v>
      </c>
      <c r="L175" s="941"/>
      <c r="M175" s="942" t="s">
        <v>57</v>
      </c>
      <c r="N175" s="941"/>
      <c r="O175" s="942" t="s">
        <v>199</v>
      </c>
      <c r="P175" s="941"/>
      <c r="Q175" s="942" t="s">
        <v>58</v>
      </c>
      <c r="R175" s="941"/>
      <c r="S175" s="943" t="s">
        <v>21</v>
      </c>
      <c r="T175" s="944"/>
      <c r="U175" s="943" t="s">
        <v>22</v>
      </c>
      <c r="V175" s="963"/>
      <c r="W175" s="923"/>
      <c r="X175" s="966"/>
      <c r="Y175" s="964" t="s">
        <v>200</v>
      </c>
      <c r="Z175" s="902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BV175" s="3"/>
      <c r="BW175" s="3"/>
      <c r="CG175" s="13"/>
      <c r="CH175" s="13"/>
      <c r="CI175" s="13"/>
      <c r="CJ175" s="13"/>
      <c r="CK175" s="13"/>
      <c r="CL175" s="13"/>
    </row>
    <row r="176" spans="1:121" ht="16.149999999999999" customHeight="1" x14ac:dyDescent="0.2">
      <c r="A176" s="959"/>
      <c r="B176" s="1078"/>
      <c r="C176" s="1079"/>
      <c r="D176" s="418" t="s">
        <v>23</v>
      </c>
      <c r="E176" s="419" t="s">
        <v>24</v>
      </c>
      <c r="F176" s="724" t="s">
        <v>25</v>
      </c>
      <c r="G176" s="420" t="s">
        <v>24</v>
      </c>
      <c r="H176" s="421" t="s">
        <v>25</v>
      </c>
      <c r="I176" s="422" t="s">
        <v>24</v>
      </c>
      <c r="J176" s="421" t="s">
        <v>25</v>
      </c>
      <c r="K176" s="422" t="s">
        <v>24</v>
      </c>
      <c r="L176" s="421" t="s">
        <v>25</v>
      </c>
      <c r="M176" s="422" t="s">
        <v>24</v>
      </c>
      <c r="N176" s="421" t="s">
        <v>25</v>
      </c>
      <c r="O176" s="422" t="s">
        <v>24</v>
      </c>
      <c r="P176" s="421" t="s">
        <v>25</v>
      </c>
      <c r="Q176" s="422" t="s">
        <v>24</v>
      </c>
      <c r="R176" s="421" t="s">
        <v>25</v>
      </c>
      <c r="S176" s="423" t="s">
        <v>24</v>
      </c>
      <c r="T176" s="424" t="s">
        <v>25</v>
      </c>
      <c r="U176" s="423" t="s">
        <v>24</v>
      </c>
      <c r="V176" s="728" t="s">
        <v>25</v>
      </c>
      <c r="W176" s="924"/>
      <c r="X176" s="965"/>
      <c r="Y176" s="965"/>
      <c r="Z176" s="1081"/>
      <c r="AA176" s="273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BV176" s="3"/>
      <c r="BW176" s="3"/>
      <c r="CG176" s="13"/>
      <c r="CH176" s="13"/>
      <c r="CI176" s="13"/>
      <c r="CJ176" s="13"/>
      <c r="CK176" s="13"/>
      <c r="CL176" s="13"/>
    </row>
    <row r="177" spans="1:90" ht="16.149999999999999" customHeight="1" x14ac:dyDescent="0.2">
      <c r="A177" s="916" t="s">
        <v>201</v>
      </c>
      <c r="B177" s="918" t="s">
        <v>202</v>
      </c>
      <c r="C177" s="919"/>
      <c r="D177" s="425">
        <f t="shared" ref="D177:D207" si="100">SUM(E177+F177)</f>
        <v>83</v>
      </c>
      <c r="E177" s="426">
        <f t="shared" ref="E177:E190" si="101">SUM(G177+I177+K177+M177+O177+Q177+S177+U177)</f>
        <v>30</v>
      </c>
      <c r="F177" s="427">
        <f t="shared" ref="F177:F190" si="102">SUM(H177+J177+L177+N177+P177+R177+T177+V177)</f>
        <v>53</v>
      </c>
      <c r="G177" s="428">
        <v>2</v>
      </c>
      <c r="H177" s="429">
        <v>4</v>
      </c>
      <c r="I177" s="430">
        <v>2</v>
      </c>
      <c r="J177" s="429">
        <v>2</v>
      </c>
      <c r="K177" s="430">
        <v>0</v>
      </c>
      <c r="L177" s="429">
        <v>1</v>
      </c>
      <c r="M177" s="430">
        <v>1</v>
      </c>
      <c r="N177" s="429">
        <v>0</v>
      </c>
      <c r="O177" s="430">
        <v>7</v>
      </c>
      <c r="P177" s="429">
        <v>6</v>
      </c>
      <c r="Q177" s="430">
        <v>1</v>
      </c>
      <c r="R177" s="429">
        <v>9</v>
      </c>
      <c r="S177" s="430">
        <v>14</v>
      </c>
      <c r="T177" s="429">
        <v>25</v>
      </c>
      <c r="U177" s="430">
        <v>3</v>
      </c>
      <c r="V177" s="431">
        <v>6</v>
      </c>
      <c r="W177" s="432">
        <v>0</v>
      </c>
      <c r="X177" s="433">
        <v>0</v>
      </c>
      <c r="Y177" s="433"/>
      <c r="Z177" s="434"/>
      <c r="AA177" s="225" t="str">
        <f>CA177&amp;CB177&amp;CC177</f>
        <v/>
      </c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8"/>
      <c r="BV177" s="3"/>
      <c r="BW177" s="3"/>
      <c r="CA177" s="31" t="str">
        <f>IF(CG177=1,"* El número de pacientes de 60 años NO DEBE Ser mayor a lo registrado en el grupo Etario 20-64 años. ","")</f>
        <v/>
      </c>
      <c r="CB177" s="31" t="str">
        <f>IF(CH177=1,"* La consulta pertinente NO DEBE ser mayor al Total registrado. ","")</f>
        <v/>
      </c>
      <c r="CC177" s="31" t="str">
        <f>IF(AND(D177&lt;&gt;0,W177=""),"* Recuerde que las Embarazadas deben ser incluídas en el ingreso por rango Etario (Digite CEROS si no tiene). ",IF(F177&lt;W177,"* Las Embarazadas NO DEBEN ser mayor al total de Mujeres. ",""))</f>
        <v/>
      </c>
      <c r="CD177" s="31"/>
      <c r="CE177" s="31"/>
      <c r="CF177" s="31"/>
      <c r="CG177" s="32">
        <f>IF((S177+T177)&lt;X177,1,0)</f>
        <v>0</v>
      </c>
      <c r="CH177" s="32">
        <f>IF(D177&lt;Y177,1,0)</f>
        <v>0</v>
      </c>
      <c r="CI177" s="32">
        <f>IF(AND(D177&lt;&gt;0,W177=""),1,IF(F177&lt;W177,1,0))</f>
        <v>0</v>
      </c>
      <c r="CJ177" s="32"/>
      <c r="CK177" s="32"/>
      <c r="CL177" s="32"/>
    </row>
    <row r="178" spans="1:90" ht="16.149999999999999" customHeight="1" x14ac:dyDescent="0.2">
      <c r="A178" s="917"/>
      <c r="B178" s="920" t="s">
        <v>203</v>
      </c>
      <c r="C178" s="921"/>
      <c r="D178" s="435">
        <f t="shared" si="100"/>
        <v>489</v>
      </c>
      <c r="E178" s="436">
        <f t="shared" si="101"/>
        <v>200</v>
      </c>
      <c r="F178" s="437">
        <f t="shared" si="102"/>
        <v>289</v>
      </c>
      <c r="G178" s="438">
        <v>4</v>
      </c>
      <c r="H178" s="439">
        <v>7</v>
      </c>
      <c r="I178" s="440">
        <v>9</v>
      </c>
      <c r="J178" s="439">
        <v>6</v>
      </c>
      <c r="K178" s="440">
        <v>8</v>
      </c>
      <c r="L178" s="439">
        <v>7</v>
      </c>
      <c r="M178" s="440">
        <v>8</v>
      </c>
      <c r="N178" s="439">
        <v>9</v>
      </c>
      <c r="O178" s="440">
        <v>20</v>
      </c>
      <c r="P178" s="439">
        <v>21</v>
      </c>
      <c r="Q178" s="440">
        <v>31</v>
      </c>
      <c r="R178" s="439">
        <v>35</v>
      </c>
      <c r="S178" s="440">
        <v>57</v>
      </c>
      <c r="T178" s="439">
        <v>97</v>
      </c>
      <c r="U178" s="440">
        <v>63</v>
      </c>
      <c r="V178" s="441">
        <v>107</v>
      </c>
      <c r="W178" s="442">
        <v>64</v>
      </c>
      <c r="X178" s="443">
        <v>106</v>
      </c>
      <c r="Y178" s="443">
        <v>64</v>
      </c>
      <c r="Z178" s="444"/>
      <c r="AA178" s="225" t="str">
        <f t="shared" ref="AA178:AA226" si="103">CA178&amp;CB178&amp;CC178</f>
        <v/>
      </c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8"/>
      <c r="BV178" s="3"/>
      <c r="BW178" s="3"/>
      <c r="CA178" s="31" t="str">
        <f t="shared" ref="CA178:CA198" si="104">IF(CG178=1,"* El número de pacientes de 60 años NO DEBE Ser mayor a lo registrado en el grupo Etario 20-64 años. ","")</f>
        <v/>
      </c>
      <c r="CB178" s="31" t="str">
        <f t="shared" ref="CB178:CB224" si="105">IF(CH178=1,"* La consulta pertinente NO DEBE ser mayor al Total registrado. ","")</f>
        <v/>
      </c>
      <c r="CC178" s="31" t="str">
        <f t="shared" ref="CC178:CC198" si="106">IF(AND(D178&lt;&gt;0,W178=""),"* Recuerde que las Embarazadas deben ser incluídas en el ingreso por rango Etario (Digite CEROS si no tiene). ",IF(F178&lt;W178,"* Las Embarazadas NO DEBEN ser mayor al total de Mujeres. ",""))</f>
        <v/>
      </c>
      <c r="CD178" s="31"/>
      <c r="CE178" s="31"/>
      <c r="CF178" s="31"/>
      <c r="CG178" s="32">
        <f t="shared" ref="CG178:CG198" si="107">IF((S178+T178)&lt;X178,1,0)</f>
        <v>0</v>
      </c>
      <c r="CH178" s="32">
        <f t="shared" ref="CH178:CH224" si="108">IF(D178&lt;Y178,1,0)</f>
        <v>0</v>
      </c>
      <c r="CI178" s="32">
        <f t="shared" ref="CI178:CI198" si="109">IF(AND(D178&lt;&gt;0,W178=""),1,IF(F178&lt;W178,1,0))</f>
        <v>0</v>
      </c>
      <c r="CJ178" s="32"/>
      <c r="CK178" s="32"/>
      <c r="CL178" s="32"/>
    </row>
    <row r="179" spans="1:90" ht="16.149999999999999" customHeight="1" x14ac:dyDescent="0.2">
      <c r="A179" s="860" t="s">
        <v>204</v>
      </c>
      <c r="B179" s="913" t="s">
        <v>205</v>
      </c>
      <c r="C179" s="913"/>
      <c r="D179" s="383">
        <f t="shared" si="100"/>
        <v>1</v>
      </c>
      <c r="E179" s="445">
        <f t="shared" si="101"/>
        <v>1</v>
      </c>
      <c r="F179" s="446">
        <f t="shared" si="102"/>
        <v>0</v>
      </c>
      <c r="G179" s="447"/>
      <c r="H179" s="448"/>
      <c r="I179" s="449"/>
      <c r="J179" s="448"/>
      <c r="K179" s="449"/>
      <c r="L179" s="448"/>
      <c r="M179" s="449"/>
      <c r="N179" s="448"/>
      <c r="O179" s="449"/>
      <c r="P179" s="448"/>
      <c r="Q179" s="449"/>
      <c r="R179" s="448"/>
      <c r="S179" s="449">
        <v>1</v>
      </c>
      <c r="T179" s="448"/>
      <c r="U179" s="449"/>
      <c r="V179" s="450"/>
      <c r="W179" s="451">
        <v>0</v>
      </c>
      <c r="X179" s="452"/>
      <c r="Y179" s="452"/>
      <c r="Z179" s="452"/>
      <c r="AA179" s="225" t="str">
        <f t="shared" si="103"/>
        <v/>
      </c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8"/>
      <c r="BV179" s="3"/>
      <c r="BW179" s="3"/>
      <c r="CA179" s="31" t="str">
        <f t="shared" si="104"/>
        <v/>
      </c>
      <c r="CB179" s="31" t="str">
        <f t="shared" si="105"/>
        <v/>
      </c>
      <c r="CC179" s="31" t="str">
        <f t="shared" si="106"/>
        <v/>
      </c>
      <c r="CD179" s="31"/>
      <c r="CE179" s="31"/>
      <c r="CF179" s="31"/>
      <c r="CG179" s="32">
        <f t="shared" si="107"/>
        <v>0</v>
      </c>
      <c r="CH179" s="32">
        <f t="shared" si="108"/>
        <v>0</v>
      </c>
      <c r="CI179" s="32">
        <f t="shared" si="109"/>
        <v>0</v>
      </c>
      <c r="CJ179" s="32"/>
      <c r="CK179" s="32"/>
      <c r="CL179" s="32"/>
    </row>
    <row r="180" spans="1:90" ht="16.149999999999999" customHeight="1" x14ac:dyDescent="0.2">
      <c r="A180" s="860"/>
      <c r="B180" s="911" t="s">
        <v>206</v>
      </c>
      <c r="C180" s="911"/>
      <c r="D180" s="386">
        <f t="shared" si="100"/>
        <v>0</v>
      </c>
      <c r="E180" s="453">
        <f t="shared" si="101"/>
        <v>0</v>
      </c>
      <c r="F180" s="454">
        <f t="shared" si="102"/>
        <v>0</v>
      </c>
      <c r="G180" s="455"/>
      <c r="H180" s="456"/>
      <c r="I180" s="457"/>
      <c r="J180" s="456"/>
      <c r="K180" s="457"/>
      <c r="L180" s="456"/>
      <c r="M180" s="457"/>
      <c r="N180" s="456"/>
      <c r="O180" s="457"/>
      <c r="P180" s="456"/>
      <c r="Q180" s="457"/>
      <c r="R180" s="456"/>
      <c r="S180" s="457"/>
      <c r="T180" s="456"/>
      <c r="U180" s="457"/>
      <c r="V180" s="458"/>
      <c r="W180" s="459">
        <v>0</v>
      </c>
      <c r="X180" s="460"/>
      <c r="Y180" s="460"/>
      <c r="Z180" s="460"/>
      <c r="AA180" s="225" t="str">
        <f t="shared" si="103"/>
        <v/>
      </c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8"/>
      <c r="BV180" s="3"/>
      <c r="BW180" s="3"/>
      <c r="CA180" s="31" t="str">
        <f t="shared" si="104"/>
        <v/>
      </c>
      <c r="CB180" s="31" t="str">
        <f t="shared" si="105"/>
        <v/>
      </c>
      <c r="CC180" s="31" t="str">
        <f t="shared" si="106"/>
        <v/>
      </c>
      <c r="CD180" s="31"/>
      <c r="CE180" s="31"/>
      <c r="CF180" s="31"/>
      <c r="CG180" s="32">
        <f t="shared" si="107"/>
        <v>0</v>
      </c>
      <c r="CH180" s="32">
        <f t="shared" si="108"/>
        <v>0</v>
      </c>
      <c r="CI180" s="32">
        <f t="shared" si="109"/>
        <v>0</v>
      </c>
      <c r="CJ180" s="32"/>
      <c r="CK180" s="32"/>
      <c r="CL180" s="32"/>
    </row>
    <row r="181" spans="1:90" ht="16.149999999999999" customHeight="1" x14ac:dyDescent="0.2">
      <c r="A181" s="860"/>
      <c r="B181" s="911" t="s">
        <v>207</v>
      </c>
      <c r="C181" s="911"/>
      <c r="D181" s="386">
        <f t="shared" si="100"/>
        <v>1</v>
      </c>
      <c r="E181" s="453">
        <f t="shared" si="101"/>
        <v>1</v>
      </c>
      <c r="F181" s="454">
        <f t="shared" si="102"/>
        <v>0</v>
      </c>
      <c r="G181" s="455"/>
      <c r="H181" s="456"/>
      <c r="I181" s="457"/>
      <c r="J181" s="456"/>
      <c r="K181" s="457"/>
      <c r="L181" s="456"/>
      <c r="M181" s="457"/>
      <c r="N181" s="456"/>
      <c r="O181" s="457"/>
      <c r="P181" s="456"/>
      <c r="Q181" s="457"/>
      <c r="R181" s="456"/>
      <c r="S181" s="457">
        <v>1</v>
      </c>
      <c r="T181" s="456"/>
      <c r="U181" s="457"/>
      <c r="V181" s="458"/>
      <c r="W181" s="459">
        <v>0</v>
      </c>
      <c r="X181" s="460"/>
      <c r="Y181" s="460"/>
      <c r="Z181" s="460"/>
      <c r="AA181" s="225" t="str">
        <f t="shared" si="103"/>
        <v/>
      </c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8"/>
      <c r="BV181" s="3"/>
      <c r="BW181" s="3"/>
      <c r="CA181" s="31" t="str">
        <f t="shared" si="104"/>
        <v/>
      </c>
      <c r="CB181" s="31" t="str">
        <f t="shared" si="105"/>
        <v/>
      </c>
      <c r="CC181" s="31" t="str">
        <f t="shared" si="106"/>
        <v/>
      </c>
      <c r="CD181" s="31"/>
      <c r="CE181" s="31"/>
      <c r="CF181" s="31"/>
      <c r="CG181" s="32">
        <f t="shared" si="107"/>
        <v>0</v>
      </c>
      <c r="CH181" s="32">
        <f t="shared" si="108"/>
        <v>0</v>
      </c>
      <c r="CI181" s="32">
        <f t="shared" si="109"/>
        <v>0</v>
      </c>
      <c r="CJ181" s="32"/>
      <c r="CK181" s="32"/>
      <c r="CL181" s="32"/>
    </row>
    <row r="182" spans="1:90" ht="16.149999999999999" customHeight="1" x14ac:dyDescent="0.2">
      <c r="A182" s="861"/>
      <c r="B182" s="912" t="s">
        <v>208</v>
      </c>
      <c r="C182" s="912"/>
      <c r="D182" s="461">
        <f t="shared" si="100"/>
        <v>0</v>
      </c>
      <c r="E182" s="462">
        <f t="shared" si="101"/>
        <v>0</v>
      </c>
      <c r="F182" s="463">
        <f t="shared" si="102"/>
        <v>0</v>
      </c>
      <c r="G182" s="438"/>
      <c r="H182" s="439"/>
      <c r="I182" s="440"/>
      <c r="J182" s="439"/>
      <c r="K182" s="440"/>
      <c r="L182" s="439"/>
      <c r="M182" s="440"/>
      <c r="N182" s="439"/>
      <c r="O182" s="440"/>
      <c r="P182" s="439"/>
      <c r="Q182" s="440"/>
      <c r="R182" s="439"/>
      <c r="S182" s="440"/>
      <c r="T182" s="439"/>
      <c r="U182" s="440"/>
      <c r="V182" s="441"/>
      <c r="W182" s="442">
        <v>0</v>
      </c>
      <c r="X182" s="443"/>
      <c r="Y182" s="443"/>
      <c r="Z182" s="443"/>
      <c r="AA182" s="225" t="str">
        <f t="shared" si="103"/>
        <v/>
      </c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8"/>
      <c r="BV182" s="3"/>
      <c r="BW182" s="3"/>
      <c r="CA182" s="31" t="str">
        <f t="shared" si="104"/>
        <v/>
      </c>
      <c r="CB182" s="31" t="str">
        <f t="shared" si="105"/>
        <v/>
      </c>
      <c r="CC182" s="31" t="str">
        <f t="shared" si="106"/>
        <v/>
      </c>
      <c r="CD182" s="31"/>
      <c r="CE182" s="31"/>
      <c r="CF182" s="31"/>
      <c r="CG182" s="32">
        <f t="shared" si="107"/>
        <v>0</v>
      </c>
      <c r="CH182" s="32">
        <f t="shared" si="108"/>
        <v>0</v>
      </c>
      <c r="CI182" s="32">
        <f t="shared" si="109"/>
        <v>0</v>
      </c>
      <c r="CJ182" s="32"/>
      <c r="CK182" s="32"/>
      <c r="CL182" s="32"/>
    </row>
    <row r="183" spans="1:90" ht="16.149999999999999" customHeight="1" x14ac:dyDescent="0.2">
      <c r="A183" s="859" t="s">
        <v>209</v>
      </c>
      <c r="B183" s="914" t="s">
        <v>205</v>
      </c>
      <c r="C183" s="914"/>
      <c r="D183" s="378">
        <f t="shared" si="100"/>
        <v>27</v>
      </c>
      <c r="E183" s="464">
        <f t="shared" si="101"/>
        <v>18</v>
      </c>
      <c r="F183" s="465">
        <f t="shared" si="102"/>
        <v>9</v>
      </c>
      <c r="G183" s="428">
        <v>2</v>
      </c>
      <c r="H183" s="429">
        <v>2</v>
      </c>
      <c r="I183" s="430"/>
      <c r="J183" s="429"/>
      <c r="K183" s="430"/>
      <c r="L183" s="429"/>
      <c r="M183" s="430"/>
      <c r="N183" s="429"/>
      <c r="O183" s="430">
        <v>3</v>
      </c>
      <c r="P183" s="429"/>
      <c r="Q183" s="430">
        <v>3</v>
      </c>
      <c r="R183" s="429">
        <v>3</v>
      </c>
      <c r="S183" s="430">
        <v>7</v>
      </c>
      <c r="T183" s="429">
        <v>3</v>
      </c>
      <c r="U183" s="430">
        <v>3</v>
      </c>
      <c r="V183" s="431">
        <v>1</v>
      </c>
      <c r="W183" s="432">
        <v>0</v>
      </c>
      <c r="X183" s="433"/>
      <c r="Y183" s="433"/>
      <c r="Z183" s="452"/>
      <c r="AA183" s="225" t="str">
        <f t="shared" si="103"/>
        <v/>
      </c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8"/>
      <c r="BV183" s="3"/>
      <c r="BW183" s="3"/>
      <c r="CA183" s="31" t="str">
        <f t="shared" si="104"/>
        <v/>
      </c>
      <c r="CB183" s="31" t="str">
        <f t="shared" si="105"/>
        <v/>
      </c>
      <c r="CC183" s="31" t="str">
        <f t="shared" si="106"/>
        <v/>
      </c>
      <c r="CD183" s="31"/>
      <c r="CE183" s="31"/>
      <c r="CF183" s="31"/>
      <c r="CG183" s="32">
        <f t="shared" si="107"/>
        <v>0</v>
      </c>
      <c r="CH183" s="32">
        <f t="shared" si="108"/>
        <v>0</v>
      </c>
      <c r="CI183" s="32">
        <f t="shared" si="109"/>
        <v>0</v>
      </c>
      <c r="CJ183" s="32"/>
      <c r="CK183" s="32"/>
      <c r="CL183" s="32"/>
    </row>
    <row r="184" spans="1:90" ht="16.149999999999999" customHeight="1" x14ac:dyDescent="0.2">
      <c r="A184" s="860"/>
      <c r="B184" s="911" t="s">
        <v>206</v>
      </c>
      <c r="C184" s="911"/>
      <c r="D184" s="386">
        <f t="shared" si="100"/>
        <v>135</v>
      </c>
      <c r="E184" s="453">
        <f t="shared" si="101"/>
        <v>67</v>
      </c>
      <c r="F184" s="454">
        <f t="shared" si="102"/>
        <v>68</v>
      </c>
      <c r="G184" s="455">
        <v>1</v>
      </c>
      <c r="H184" s="456">
        <v>6</v>
      </c>
      <c r="I184" s="457"/>
      <c r="J184" s="456"/>
      <c r="K184" s="457"/>
      <c r="L184" s="456">
        <v>2</v>
      </c>
      <c r="M184" s="457">
        <v>1</v>
      </c>
      <c r="N184" s="456">
        <v>2</v>
      </c>
      <c r="O184" s="457">
        <v>6</v>
      </c>
      <c r="P184" s="456">
        <v>4</v>
      </c>
      <c r="Q184" s="457">
        <v>10</v>
      </c>
      <c r="R184" s="456">
        <v>15</v>
      </c>
      <c r="S184" s="457">
        <v>38</v>
      </c>
      <c r="T184" s="456">
        <v>34</v>
      </c>
      <c r="U184" s="457">
        <v>11</v>
      </c>
      <c r="V184" s="458">
        <v>5</v>
      </c>
      <c r="W184" s="459">
        <v>0</v>
      </c>
      <c r="X184" s="460">
        <v>1</v>
      </c>
      <c r="Y184" s="460"/>
      <c r="Z184" s="460"/>
      <c r="AA184" s="225" t="str">
        <f t="shared" si="103"/>
        <v/>
      </c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8"/>
      <c r="BV184" s="3"/>
      <c r="BW184" s="3"/>
      <c r="CA184" s="31" t="str">
        <f t="shared" si="104"/>
        <v/>
      </c>
      <c r="CB184" s="31" t="str">
        <f t="shared" si="105"/>
        <v/>
      </c>
      <c r="CC184" s="31" t="str">
        <f t="shared" si="106"/>
        <v/>
      </c>
      <c r="CD184" s="31"/>
      <c r="CE184" s="31"/>
      <c r="CF184" s="31"/>
      <c r="CG184" s="32">
        <f t="shared" si="107"/>
        <v>0</v>
      </c>
      <c r="CH184" s="32">
        <f t="shared" si="108"/>
        <v>0</v>
      </c>
      <c r="CI184" s="32">
        <f t="shared" si="109"/>
        <v>0</v>
      </c>
      <c r="CJ184" s="32"/>
      <c r="CK184" s="32"/>
      <c r="CL184" s="32"/>
    </row>
    <row r="185" spans="1:90" ht="16.149999999999999" customHeight="1" x14ac:dyDescent="0.2">
      <c r="A185" s="860"/>
      <c r="B185" s="911" t="s">
        <v>207</v>
      </c>
      <c r="C185" s="911"/>
      <c r="D185" s="386">
        <f t="shared" si="100"/>
        <v>22</v>
      </c>
      <c r="E185" s="453">
        <f t="shared" si="101"/>
        <v>13</v>
      </c>
      <c r="F185" s="454">
        <f t="shared" si="102"/>
        <v>9</v>
      </c>
      <c r="G185" s="455">
        <v>1</v>
      </c>
      <c r="H185" s="456">
        <v>2</v>
      </c>
      <c r="I185" s="457"/>
      <c r="J185" s="456"/>
      <c r="K185" s="457"/>
      <c r="L185" s="456"/>
      <c r="M185" s="457"/>
      <c r="N185" s="456"/>
      <c r="O185" s="457">
        <v>3</v>
      </c>
      <c r="P185" s="456"/>
      <c r="Q185" s="457">
        <v>2</v>
      </c>
      <c r="R185" s="456">
        <v>3</v>
      </c>
      <c r="S185" s="457">
        <v>5</v>
      </c>
      <c r="T185" s="456">
        <v>3</v>
      </c>
      <c r="U185" s="457">
        <v>2</v>
      </c>
      <c r="V185" s="458">
        <v>1</v>
      </c>
      <c r="W185" s="459">
        <v>0</v>
      </c>
      <c r="X185" s="460"/>
      <c r="Y185" s="460"/>
      <c r="Z185" s="460"/>
      <c r="AA185" s="225" t="str">
        <f t="shared" si="103"/>
        <v/>
      </c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8"/>
      <c r="BV185" s="3"/>
      <c r="BW185" s="3"/>
      <c r="CA185" s="31" t="str">
        <f t="shared" si="104"/>
        <v/>
      </c>
      <c r="CB185" s="31" t="str">
        <f t="shared" si="105"/>
        <v/>
      </c>
      <c r="CC185" s="31" t="str">
        <f t="shared" si="106"/>
        <v/>
      </c>
      <c r="CD185" s="31"/>
      <c r="CE185" s="31"/>
      <c r="CF185" s="31"/>
      <c r="CG185" s="32">
        <f t="shared" si="107"/>
        <v>0</v>
      </c>
      <c r="CH185" s="32">
        <f t="shared" si="108"/>
        <v>0</v>
      </c>
      <c r="CI185" s="32">
        <f t="shared" si="109"/>
        <v>0</v>
      </c>
      <c r="CJ185" s="32"/>
      <c r="CK185" s="32"/>
      <c r="CL185" s="32"/>
    </row>
    <row r="186" spans="1:90" ht="16.149999999999999" customHeight="1" x14ac:dyDescent="0.2">
      <c r="A186" s="861"/>
      <c r="B186" s="912" t="s">
        <v>208</v>
      </c>
      <c r="C186" s="912"/>
      <c r="D186" s="461">
        <f t="shared" si="100"/>
        <v>37</v>
      </c>
      <c r="E186" s="462">
        <f t="shared" si="101"/>
        <v>15</v>
      </c>
      <c r="F186" s="463">
        <f t="shared" si="102"/>
        <v>22</v>
      </c>
      <c r="G186" s="438"/>
      <c r="H186" s="439">
        <v>2</v>
      </c>
      <c r="I186" s="440"/>
      <c r="J186" s="439"/>
      <c r="K186" s="440"/>
      <c r="L186" s="439">
        <v>1</v>
      </c>
      <c r="M186" s="440"/>
      <c r="N186" s="439">
        <v>1</v>
      </c>
      <c r="O186" s="440">
        <v>3</v>
      </c>
      <c r="P186" s="439"/>
      <c r="Q186" s="440">
        <v>4</v>
      </c>
      <c r="R186" s="439">
        <v>5</v>
      </c>
      <c r="S186" s="440">
        <v>7</v>
      </c>
      <c r="T186" s="439">
        <v>11</v>
      </c>
      <c r="U186" s="440">
        <v>1</v>
      </c>
      <c r="V186" s="441">
        <v>2</v>
      </c>
      <c r="W186" s="442">
        <v>0</v>
      </c>
      <c r="X186" s="443">
        <v>1</v>
      </c>
      <c r="Y186" s="443"/>
      <c r="Z186" s="443"/>
      <c r="AA186" s="225" t="str">
        <f t="shared" si="103"/>
        <v/>
      </c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8"/>
      <c r="BV186" s="3"/>
      <c r="BW186" s="3"/>
      <c r="CA186" s="31" t="str">
        <f t="shared" si="104"/>
        <v/>
      </c>
      <c r="CB186" s="31" t="str">
        <f t="shared" si="105"/>
        <v/>
      </c>
      <c r="CC186" s="31" t="str">
        <f t="shared" si="106"/>
        <v/>
      </c>
      <c r="CD186" s="31"/>
      <c r="CE186" s="31"/>
      <c r="CF186" s="31"/>
      <c r="CG186" s="32">
        <f t="shared" si="107"/>
        <v>0</v>
      </c>
      <c r="CH186" s="32">
        <f t="shared" si="108"/>
        <v>0</v>
      </c>
      <c r="CI186" s="32">
        <f t="shared" si="109"/>
        <v>0</v>
      </c>
      <c r="CJ186" s="32"/>
      <c r="CK186" s="32"/>
      <c r="CL186" s="32"/>
    </row>
    <row r="187" spans="1:90" ht="16.149999999999999" customHeight="1" x14ac:dyDescent="0.2">
      <c r="A187" s="859" t="s">
        <v>78</v>
      </c>
      <c r="B187" s="914" t="s">
        <v>205</v>
      </c>
      <c r="C187" s="914"/>
      <c r="D187" s="378">
        <f t="shared" si="100"/>
        <v>42</v>
      </c>
      <c r="E187" s="464">
        <f t="shared" si="101"/>
        <v>8</v>
      </c>
      <c r="F187" s="465">
        <f t="shared" si="102"/>
        <v>34</v>
      </c>
      <c r="G187" s="428"/>
      <c r="H187" s="429"/>
      <c r="I187" s="430"/>
      <c r="J187" s="429"/>
      <c r="K187" s="430"/>
      <c r="L187" s="429"/>
      <c r="M187" s="430"/>
      <c r="N187" s="429"/>
      <c r="O187" s="430">
        <v>1</v>
      </c>
      <c r="P187" s="429">
        <v>3</v>
      </c>
      <c r="Q187" s="430"/>
      <c r="R187" s="429"/>
      <c r="S187" s="430">
        <v>6</v>
      </c>
      <c r="T187" s="429">
        <v>30</v>
      </c>
      <c r="U187" s="430">
        <v>1</v>
      </c>
      <c r="V187" s="431">
        <v>1</v>
      </c>
      <c r="W187" s="432">
        <v>0</v>
      </c>
      <c r="X187" s="433"/>
      <c r="Y187" s="433"/>
      <c r="Z187" s="452"/>
      <c r="AA187" s="225" t="str">
        <f t="shared" si="103"/>
        <v/>
      </c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8"/>
      <c r="BV187" s="3"/>
      <c r="BW187" s="3"/>
      <c r="CA187" s="31" t="str">
        <f t="shared" si="104"/>
        <v/>
      </c>
      <c r="CB187" s="31" t="str">
        <f t="shared" si="105"/>
        <v/>
      </c>
      <c r="CC187" s="31" t="str">
        <f t="shared" si="106"/>
        <v/>
      </c>
      <c r="CD187" s="31"/>
      <c r="CE187" s="31"/>
      <c r="CF187" s="31"/>
      <c r="CG187" s="32">
        <f t="shared" si="107"/>
        <v>0</v>
      </c>
      <c r="CH187" s="32">
        <f t="shared" si="108"/>
        <v>0</v>
      </c>
      <c r="CI187" s="32">
        <f t="shared" si="109"/>
        <v>0</v>
      </c>
      <c r="CJ187" s="32"/>
      <c r="CK187" s="32"/>
      <c r="CL187" s="32"/>
    </row>
    <row r="188" spans="1:90" ht="16.149999999999999" customHeight="1" x14ac:dyDescent="0.2">
      <c r="A188" s="860"/>
      <c r="B188" s="911" t="s">
        <v>206</v>
      </c>
      <c r="C188" s="911"/>
      <c r="D188" s="386">
        <f t="shared" si="100"/>
        <v>85</v>
      </c>
      <c r="E188" s="453">
        <f t="shared" si="101"/>
        <v>20</v>
      </c>
      <c r="F188" s="454">
        <f t="shared" si="102"/>
        <v>65</v>
      </c>
      <c r="G188" s="455"/>
      <c r="H188" s="456"/>
      <c r="I188" s="457"/>
      <c r="J188" s="456"/>
      <c r="K188" s="457"/>
      <c r="L188" s="456"/>
      <c r="M188" s="457">
        <v>1</v>
      </c>
      <c r="N188" s="456">
        <v>1</v>
      </c>
      <c r="O188" s="457">
        <v>2</v>
      </c>
      <c r="P188" s="456">
        <v>4</v>
      </c>
      <c r="Q188" s="457">
        <v>1</v>
      </c>
      <c r="R188" s="456">
        <v>3</v>
      </c>
      <c r="S188" s="457">
        <v>12</v>
      </c>
      <c r="T188" s="456">
        <v>55</v>
      </c>
      <c r="U188" s="457">
        <v>4</v>
      </c>
      <c r="V188" s="458">
        <v>2</v>
      </c>
      <c r="W188" s="459">
        <v>0</v>
      </c>
      <c r="X188" s="460">
        <v>1</v>
      </c>
      <c r="Y188" s="460"/>
      <c r="Z188" s="460"/>
      <c r="AA188" s="225" t="str">
        <f t="shared" si="103"/>
        <v/>
      </c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8"/>
      <c r="BV188" s="3"/>
      <c r="BW188" s="3"/>
      <c r="CA188" s="31" t="str">
        <f t="shared" si="104"/>
        <v/>
      </c>
      <c r="CB188" s="31" t="str">
        <f t="shared" si="105"/>
        <v/>
      </c>
      <c r="CC188" s="31" t="str">
        <f t="shared" si="106"/>
        <v/>
      </c>
      <c r="CD188" s="31"/>
      <c r="CE188" s="31"/>
      <c r="CF188" s="31"/>
      <c r="CG188" s="32">
        <f t="shared" si="107"/>
        <v>0</v>
      </c>
      <c r="CH188" s="32">
        <f t="shared" si="108"/>
        <v>0</v>
      </c>
      <c r="CI188" s="32">
        <f t="shared" si="109"/>
        <v>0</v>
      </c>
      <c r="CJ188" s="32"/>
      <c r="CK188" s="32"/>
      <c r="CL188" s="32"/>
    </row>
    <row r="189" spans="1:90" ht="16.149999999999999" customHeight="1" x14ac:dyDescent="0.2">
      <c r="A189" s="860"/>
      <c r="B189" s="911" t="s">
        <v>207</v>
      </c>
      <c r="C189" s="911"/>
      <c r="D189" s="386">
        <f t="shared" si="100"/>
        <v>44</v>
      </c>
      <c r="E189" s="453">
        <f t="shared" si="101"/>
        <v>11</v>
      </c>
      <c r="F189" s="454">
        <f t="shared" si="102"/>
        <v>33</v>
      </c>
      <c r="G189" s="455"/>
      <c r="H189" s="456"/>
      <c r="I189" s="457"/>
      <c r="J189" s="456"/>
      <c r="K189" s="457"/>
      <c r="L189" s="456"/>
      <c r="M189" s="457"/>
      <c r="N189" s="456"/>
      <c r="O189" s="457">
        <v>1</v>
      </c>
      <c r="P189" s="456">
        <v>3</v>
      </c>
      <c r="Q189" s="457">
        <v>1</v>
      </c>
      <c r="R189" s="456"/>
      <c r="S189" s="457">
        <v>8</v>
      </c>
      <c r="T189" s="456">
        <v>30</v>
      </c>
      <c r="U189" s="457">
        <v>1</v>
      </c>
      <c r="V189" s="458"/>
      <c r="W189" s="459">
        <v>0</v>
      </c>
      <c r="X189" s="460">
        <v>1</v>
      </c>
      <c r="Y189" s="460"/>
      <c r="Z189" s="460"/>
      <c r="AA189" s="225" t="str">
        <f t="shared" si="103"/>
        <v/>
      </c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8"/>
      <c r="BV189" s="3"/>
      <c r="BW189" s="3"/>
      <c r="CA189" s="31" t="str">
        <f t="shared" si="104"/>
        <v/>
      </c>
      <c r="CB189" s="31" t="str">
        <f t="shared" si="105"/>
        <v/>
      </c>
      <c r="CC189" s="31" t="str">
        <f t="shared" si="106"/>
        <v/>
      </c>
      <c r="CD189" s="31"/>
      <c r="CE189" s="31"/>
      <c r="CF189" s="31"/>
      <c r="CG189" s="32">
        <f t="shared" si="107"/>
        <v>0</v>
      </c>
      <c r="CH189" s="32">
        <f t="shared" si="108"/>
        <v>0</v>
      </c>
      <c r="CI189" s="32">
        <f t="shared" si="109"/>
        <v>0</v>
      </c>
      <c r="CJ189" s="32"/>
      <c r="CK189" s="32"/>
      <c r="CL189" s="32"/>
    </row>
    <row r="190" spans="1:90" ht="16.149999999999999" customHeight="1" x14ac:dyDescent="0.2">
      <c r="A190" s="861"/>
      <c r="B190" s="912" t="s">
        <v>208</v>
      </c>
      <c r="C190" s="912"/>
      <c r="D190" s="461">
        <f t="shared" si="100"/>
        <v>30</v>
      </c>
      <c r="E190" s="462">
        <f t="shared" si="101"/>
        <v>5</v>
      </c>
      <c r="F190" s="463">
        <f t="shared" si="102"/>
        <v>25</v>
      </c>
      <c r="G190" s="438"/>
      <c r="H190" s="439"/>
      <c r="I190" s="440"/>
      <c r="J190" s="439"/>
      <c r="K190" s="440"/>
      <c r="L190" s="439"/>
      <c r="M190" s="440"/>
      <c r="N190" s="439">
        <v>1</v>
      </c>
      <c r="O190" s="440">
        <v>1</v>
      </c>
      <c r="P190" s="439">
        <v>1</v>
      </c>
      <c r="Q190" s="440"/>
      <c r="R190" s="439">
        <v>1</v>
      </c>
      <c r="S190" s="440">
        <v>3</v>
      </c>
      <c r="T190" s="439">
        <v>21</v>
      </c>
      <c r="U190" s="440">
        <v>1</v>
      </c>
      <c r="V190" s="441">
        <v>1</v>
      </c>
      <c r="W190" s="442">
        <v>0</v>
      </c>
      <c r="X190" s="443"/>
      <c r="Y190" s="443"/>
      <c r="Z190" s="443"/>
      <c r="AA190" s="225" t="str">
        <f t="shared" si="103"/>
        <v/>
      </c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8"/>
      <c r="BV190" s="3"/>
      <c r="BW190" s="3"/>
      <c r="CA190" s="31" t="str">
        <f t="shared" si="104"/>
        <v/>
      </c>
      <c r="CB190" s="31" t="str">
        <f t="shared" si="105"/>
        <v/>
      </c>
      <c r="CC190" s="31" t="str">
        <f t="shared" si="106"/>
        <v/>
      </c>
      <c r="CD190" s="31"/>
      <c r="CE190" s="31"/>
      <c r="CF190" s="31"/>
      <c r="CG190" s="32">
        <f t="shared" si="107"/>
        <v>0</v>
      </c>
      <c r="CH190" s="32">
        <f t="shared" si="108"/>
        <v>0</v>
      </c>
      <c r="CI190" s="32">
        <f t="shared" si="109"/>
        <v>0</v>
      </c>
      <c r="CJ190" s="32"/>
      <c r="CK190" s="32"/>
      <c r="CL190" s="32"/>
    </row>
    <row r="191" spans="1:90" ht="16.149999999999999" customHeight="1" x14ac:dyDescent="0.2">
      <c r="A191" s="859" t="s">
        <v>210</v>
      </c>
      <c r="B191" s="914" t="s">
        <v>205</v>
      </c>
      <c r="C191" s="914"/>
      <c r="D191" s="378">
        <f t="shared" si="100"/>
        <v>19</v>
      </c>
      <c r="E191" s="464">
        <f>SUM(G191+I191+K191+M191+O191+Q191+U191)</f>
        <v>11</v>
      </c>
      <c r="F191" s="465">
        <f>SUM(H191+J191+L191+N191+P191+R191+V191)</f>
        <v>8</v>
      </c>
      <c r="G191" s="428">
        <v>2</v>
      </c>
      <c r="H191" s="429">
        <v>5</v>
      </c>
      <c r="I191" s="430">
        <v>5</v>
      </c>
      <c r="J191" s="429"/>
      <c r="K191" s="430"/>
      <c r="L191" s="429">
        <v>1</v>
      </c>
      <c r="M191" s="430"/>
      <c r="N191" s="429"/>
      <c r="O191" s="430">
        <v>3</v>
      </c>
      <c r="P191" s="429">
        <v>2</v>
      </c>
      <c r="Q191" s="430">
        <v>1</v>
      </c>
      <c r="R191" s="429"/>
      <c r="S191" s="466"/>
      <c r="T191" s="467"/>
      <c r="U191" s="466"/>
      <c r="V191" s="468"/>
      <c r="W191" s="469"/>
      <c r="X191" s="470"/>
      <c r="Y191" s="433"/>
      <c r="Z191" s="452"/>
      <c r="AA191" s="225" t="str">
        <f t="shared" si="103"/>
        <v/>
      </c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8"/>
      <c r="BV191" s="3"/>
      <c r="BW191" s="3"/>
      <c r="CA191" s="31"/>
      <c r="CB191" s="31" t="str">
        <f t="shared" si="105"/>
        <v/>
      </c>
      <c r="CC191" s="31"/>
      <c r="CD191" s="31"/>
      <c r="CE191" s="31"/>
      <c r="CF191" s="31"/>
      <c r="CG191" s="32"/>
      <c r="CH191" s="32">
        <f t="shared" si="108"/>
        <v>0</v>
      </c>
      <c r="CI191" s="32"/>
      <c r="CJ191" s="32"/>
      <c r="CK191" s="32"/>
      <c r="CL191" s="32"/>
    </row>
    <row r="192" spans="1:90" ht="16.149999999999999" customHeight="1" x14ac:dyDescent="0.2">
      <c r="A192" s="860"/>
      <c r="B192" s="911" t="s">
        <v>206</v>
      </c>
      <c r="C192" s="911"/>
      <c r="D192" s="386">
        <f t="shared" si="100"/>
        <v>105</v>
      </c>
      <c r="E192" s="453">
        <f>SUM(G192+I192+K192+M192+O192+Q192+U192)</f>
        <v>45</v>
      </c>
      <c r="F192" s="454">
        <f>SUM(H192+J192+L192+N192+P192+R192+V192)</f>
        <v>60</v>
      </c>
      <c r="G192" s="455">
        <v>13</v>
      </c>
      <c r="H192" s="456">
        <v>30</v>
      </c>
      <c r="I192" s="457">
        <v>4</v>
      </c>
      <c r="J192" s="456">
        <v>8</v>
      </c>
      <c r="K192" s="457">
        <v>3</v>
      </c>
      <c r="L192" s="456">
        <v>7</v>
      </c>
      <c r="M192" s="457">
        <v>3</v>
      </c>
      <c r="N192" s="456">
        <v>2</v>
      </c>
      <c r="O192" s="457">
        <v>19</v>
      </c>
      <c r="P192" s="456">
        <v>11</v>
      </c>
      <c r="Q192" s="457">
        <v>3</v>
      </c>
      <c r="R192" s="456">
        <v>2</v>
      </c>
      <c r="S192" s="471"/>
      <c r="T192" s="472"/>
      <c r="U192" s="471"/>
      <c r="V192" s="473"/>
      <c r="W192" s="474"/>
      <c r="X192" s="475"/>
      <c r="Y192" s="460"/>
      <c r="Z192" s="460"/>
      <c r="AA192" s="225" t="str">
        <f t="shared" si="103"/>
        <v/>
      </c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8"/>
      <c r="BV192" s="3"/>
      <c r="BW192" s="3"/>
      <c r="CA192" s="31"/>
      <c r="CB192" s="31" t="str">
        <f t="shared" si="105"/>
        <v/>
      </c>
      <c r="CC192" s="31"/>
      <c r="CD192" s="31"/>
      <c r="CE192" s="31"/>
      <c r="CF192" s="31"/>
      <c r="CG192" s="32"/>
      <c r="CH192" s="32">
        <f t="shared" si="108"/>
        <v>0</v>
      </c>
      <c r="CI192" s="32"/>
      <c r="CJ192" s="32"/>
      <c r="CK192" s="32"/>
      <c r="CL192" s="32"/>
    </row>
    <row r="193" spans="1:90" ht="16.149999999999999" customHeight="1" x14ac:dyDescent="0.2">
      <c r="A193" s="860"/>
      <c r="B193" s="911" t="s">
        <v>207</v>
      </c>
      <c r="C193" s="911"/>
      <c r="D193" s="386">
        <f t="shared" si="100"/>
        <v>22</v>
      </c>
      <c r="E193" s="453">
        <f t="shared" ref="E193:F227" si="110">SUM(G193+I193+K193+M193+O193+Q193+S193+U193)</f>
        <v>11</v>
      </c>
      <c r="F193" s="454">
        <f t="shared" ref="F193:F226" si="111">SUM(H193+J193+L193+N193+P193+R193+T193+V193)</f>
        <v>11</v>
      </c>
      <c r="G193" s="455">
        <v>2</v>
      </c>
      <c r="H193" s="456">
        <v>5</v>
      </c>
      <c r="I193" s="457">
        <v>5</v>
      </c>
      <c r="J193" s="456">
        <v>1</v>
      </c>
      <c r="K193" s="457"/>
      <c r="L193" s="456">
        <v>2</v>
      </c>
      <c r="M193" s="457">
        <v>1</v>
      </c>
      <c r="N193" s="456"/>
      <c r="O193" s="457">
        <v>3</v>
      </c>
      <c r="P193" s="456">
        <v>3</v>
      </c>
      <c r="Q193" s="457"/>
      <c r="R193" s="456"/>
      <c r="S193" s="471"/>
      <c r="T193" s="472"/>
      <c r="U193" s="471"/>
      <c r="V193" s="473"/>
      <c r="W193" s="474"/>
      <c r="X193" s="475"/>
      <c r="Y193" s="460"/>
      <c r="Z193" s="460"/>
      <c r="AA193" s="225" t="str">
        <f t="shared" si="103"/>
        <v/>
      </c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8"/>
      <c r="BV193" s="3"/>
      <c r="BW193" s="3"/>
      <c r="CA193" s="31"/>
      <c r="CB193" s="31" t="str">
        <f t="shared" si="105"/>
        <v/>
      </c>
      <c r="CC193" s="31"/>
      <c r="CD193" s="31"/>
      <c r="CE193" s="31"/>
      <c r="CF193" s="31"/>
      <c r="CG193" s="32"/>
      <c r="CH193" s="32">
        <f t="shared" si="108"/>
        <v>0</v>
      </c>
      <c r="CI193" s="32"/>
      <c r="CJ193" s="32"/>
      <c r="CK193" s="32"/>
      <c r="CL193" s="32"/>
    </row>
    <row r="194" spans="1:90" ht="16.149999999999999" customHeight="1" x14ac:dyDescent="0.2">
      <c r="A194" s="861"/>
      <c r="B194" s="912" t="s">
        <v>208</v>
      </c>
      <c r="C194" s="912"/>
      <c r="D194" s="461">
        <f t="shared" si="100"/>
        <v>21</v>
      </c>
      <c r="E194" s="462">
        <f t="shared" si="110"/>
        <v>12</v>
      </c>
      <c r="F194" s="463">
        <f t="shared" si="111"/>
        <v>9</v>
      </c>
      <c r="G194" s="438">
        <v>3</v>
      </c>
      <c r="H194" s="439">
        <v>3</v>
      </c>
      <c r="I194" s="440">
        <v>5</v>
      </c>
      <c r="J194" s="439">
        <v>3</v>
      </c>
      <c r="K194" s="440">
        <v>2</v>
      </c>
      <c r="L194" s="439">
        <v>1</v>
      </c>
      <c r="M194" s="440"/>
      <c r="N194" s="439">
        <v>1</v>
      </c>
      <c r="O194" s="440">
        <v>2</v>
      </c>
      <c r="P194" s="439">
        <v>1</v>
      </c>
      <c r="Q194" s="440"/>
      <c r="R194" s="439"/>
      <c r="S194" s="476"/>
      <c r="T194" s="477"/>
      <c r="U194" s="476"/>
      <c r="V194" s="478"/>
      <c r="W194" s="479"/>
      <c r="X194" s="480"/>
      <c r="Y194" s="443"/>
      <c r="Z194" s="443"/>
      <c r="AA194" s="225" t="str">
        <f t="shared" si="103"/>
        <v/>
      </c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8"/>
      <c r="BV194" s="3"/>
      <c r="BW194" s="3"/>
      <c r="CA194" s="31"/>
      <c r="CB194" s="31" t="str">
        <f t="shared" si="105"/>
        <v/>
      </c>
      <c r="CC194" s="31"/>
      <c r="CD194" s="31"/>
      <c r="CE194" s="31"/>
      <c r="CF194" s="31"/>
      <c r="CG194" s="32"/>
      <c r="CH194" s="32">
        <f t="shared" si="108"/>
        <v>0</v>
      </c>
      <c r="CI194" s="32"/>
      <c r="CJ194" s="32"/>
      <c r="CK194" s="32"/>
      <c r="CL194" s="32"/>
    </row>
    <row r="195" spans="1:90" ht="16.149999999999999" customHeight="1" x14ac:dyDescent="0.2">
      <c r="A195" s="859" t="s">
        <v>211</v>
      </c>
      <c r="B195" s="913" t="s">
        <v>205</v>
      </c>
      <c r="C195" s="913"/>
      <c r="D195" s="383">
        <f t="shared" si="100"/>
        <v>61</v>
      </c>
      <c r="E195" s="445">
        <f t="shared" si="110"/>
        <v>22</v>
      </c>
      <c r="F195" s="446">
        <f t="shared" si="111"/>
        <v>39</v>
      </c>
      <c r="G195" s="447"/>
      <c r="H195" s="448"/>
      <c r="I195" s="449"/>
      <c r="J195" s="448"/>
      <c r="K195" s="449"/>
      <c r="L195" s="448"/>
      <c r="M195" s="449"/>
      <c r="N195" s="448">
        <v>2</v>
      </c>
      <c r="O195" s="449">
        <v>3</v>
      </c>
      <c r="P195" s="448">
        <v>5</v>
      </c>
      <c r="Q195" s="449">
        <v>7</v>
      </c>
      <c r="R195" s="448">
        <v>9</v>
      </c>
      <c r="S195" s="449">
        <v>11</v>
      </c>
      <c r="T195" s="448">
        <v>21</v>
      </c>
      <c r="U195" s="449">
        <v>1</v>
      </c>
      <c r="V195" s="450">
        <v>2</v>
      </c>
      <c r="W195" s="451">
        <v>0</v>
      </c>
      <c r="X195" s="452"/>
      <c r="Y195" s="433"/>
      <c r="Z195" s="452"/>
      <c r="AA195" s="225" t="str">
        <f t="shared" si="103"/>
        <v/>
      </c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8"/>
      <c r="BV195" s="3"/>
      <c r="BW195" s="3"/>
      <c r="CA195" s="31" t="str">
        <f t="shared" si="104"/>
        <v/>
      </c>
      <c r="CB195" s="31" t="str">
        <f t="shared" si="105"/>
        <v/>
      </c>
      <c r="CC195" s="31" t="str">
        <f t="shared" si="106"/>
        <v/>
      </c>
      <c r="CD195" s="31"/>
      <c r="CE195" s="31"/>
      <c r="CF195" s="31"/>
      <c r="CG195" s="32">
        <f t="shared" si="107"/>
        <v>0</v>
      </c>
      <c r="CH195" s="32">
        <f t="shared" si="108"/>
        <v>0</v>
      </c>
      <c r="CI195" s="32">
        <f t="shared" si="109"/>
        <v>0</v>
      </c>
      <c r="CJ195" s="32"/>
      <c r="CK195" s="32"/>
      <c r="CL195" s="32"/>
    </row>
    <row r="196" spans="1:90" ht="16.149999999999999" customHeight="1" x14ac:dyDescent="0.2">
      <c r="A196" s="860"/>
      <c r="B196" s="911" t="s">
        <v>206</v>
      </c>
      <c r="C196" s="911"/>
      <c r="D196" s="386">
        <f t="shared" si="100"/>
        <v>69</v>
      </c>
      <c r="E196" s="453">
        <f t="shared" si="110"/>
        <v>12</v>
      </c>
      <c r="F196" s="454">
        <f t="shared" si="111"/>
        <v>57</v>
      </c>
      <c r="G196" s="455"/>
      <c r="H196" s="456"/>
      <c r="I196" s="457"/>
      <c r="J196" s="456"/>
      <c r="K196" s="457"/>
      <c r="L196" s="456"/>
      <c r="M196" s="457"/>
      <c r="N196" s="456"/>
      <c r="O196" s="457">
        <v>1</v>
      </c>
      <c r="P196" s="456"/>
      <c r="Q196" s="457"/>
      <c r="R196" s="456">
        <v>1</v>
      </c>
      <c r="S196" s="457">
        <v>10</v>
      </c>
      <c r="T196" s="456">
        <v>52</v>
      </c>
      <c r="U196" s="457">
        <v>1</v>
      </c>
      <c r="V196" s="458">
        <v>4</v>
      </c>
      <c r="W196" s="459">
        <v>0</v>
      </c>
      <c r="X196" s="460"/>
      <c r="Y196" s="460"/>
      <c r="Z196" s="460"/>
      <c r="AA196" s="225" t="str">
        <f t="shared" si="103"/>
        <v/>
      </c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8"/>
      <c r="BV196" s="3"/>
      <c r="BW196" s="3"/>
      <c r="CA196" s="31" t="str">
        <f t="shared" si="104"/>
        <v/>
      </c>
      <c r="CB196" s="31" t="str">
        <f t="shared" si="105"/>
        <v/>
      </c>
      <c r="CC196" s="31" t="str">
        <f t="shared" si="106"/>
        <v/>
      </c>
      <c r="CD196" s="31"/>
      <c r="CE196" s="31"/>
      <c r="CF196" s="31"/>
      <c r="CG196" s="32">
        <f t="shared" si="107"/>
        <v>0</v>
      </c>
      <c r="CH196" s="32">
        <f t="shared" si="108"/>
        <v>0</v>
      </c>
      <c r="CI196" s="32">
        <f t="shared" si="109"/>
        <v>0</v>
      </c>
      <c r="CJ196" s="32"/>
      <c r="CK196" s="32"/>
      <c r="CL196" s="32"/>
    </row>
    <row r="197" spans="1:90" ht="16.149999999999999" customHeight="1" x14ac:dyDescent="0.2">
      <c r="A197" s="860"/>
      <c r="B197" s="911" t="s">
        <v>207</v>
      </c>
      <c r="C197" s="911"/>
      <c r="D197" s="386">
        <f t="shared" si="100"/>
        <v>39</v>
      </c>
      <c r="E197" s="453">
        <f t="shared" si="110"/>
        <v>13</v>
      </c>
      <c r="F197" s="454">
        <f t="shared" si="111"/>
        <v>26</v>
      </c>
      <c r="G197" s="455"/>
      <c r="H197" s="456"/>
      <c r="I197" s="457"/>
      <c r="J197" s="456"/>
      <c r="K197" s="457"/>
      <c r="L197" s="456"/>
      <c r="M197" s="457"/>
      <c r="N197" s="456"/>
      <c r="O197" s="457">
        <v>1</v>
      </c>
      <c r="P197" s="456">
        <v>1</v>
      </c>
      <c r="Q197" s="457">
        <v>1</v>
      </c>
      <c r="R197" s="456"/>
      <c r="S197" s="457">
        <v>10</v>
      </c>
      <c r="T197" s="456">
        <v>22</v>
      </c>
      <c r="U197" s="457">
        <v>1</v>
      </c>
      <c r="V197" s="458">
        <v>3</v>
      </c>
      <c r="W197" s="459">
        <v>0</v>
      </c>
      <c r="X197" s="460"/>
      <c r="Y197" s="460"/>
      <c r="Z197" s="460"/>
      <c r="AA197" s="225" t="str">
        <f t="shared" si="103"/>
        <v/>
      </c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8"/>
      <c r="BV197" s="3"/>
      <c r="BW197" s="3"/>
      <c r="CA197" s="31" t="str">
        <f t="shared" si="104"/>
        <v/>
      </c>
      <c r="CB197" s="31" t="str">
        <f t="shared" si="105"/>
        <v/>
      </c>
      <c r="CC197" s="31" t="str">
        <f t="shared" si="106"/>
        <v/>
      </c>
      <c r="CD197" s="31"/>
      <c r="CE197" s="31"/>
      <c r="CF197" s="31"/>
      <c r="CG197" s="32">
        <f t="shared" si="107"/>
        <v>0</v>
      </c>
      <c r="CH197" s="32">
        <f t="shared" si="108"/>
        <v>0</v>
      </c>
      <c r="CI197" s="32">
        <f t="shared" si="109"/>
        <v>0</v>
      </c>
      <c r="CJ197" s="32"/>
      <c r="CK197" s="32"/>
      <c r="CL197" s="32"/>
    </row>
    <row r="198" spans="1:90" ht="16.149999999999999" customHeight="1" x14ac:dyDescent="0.2">
      <c r="A198" s="861"/>
      <c r="B198" s="915" t="s">
        <v>208</v>
      </c>
      <c r="C198" s="915"/>
      <c r="D198" s="481">
        <f t="shared" si="100"/>
        <v>41</v>
      </c>
      <c r="E198" s="482">
        <f t="shared" si="110"/>
        <v>14</v>
      </c>
      <c r="F198" s="483">
        <f t="shared" si="111"/>
        <v>27</v>
      </c>
      <c r="G198" s="484"/>
      <c r="H198" s="485"/>
      <c r="I198" s="486"/>
      <c r="J198" s="485"/>
      <c r="K198" s="486"/>
      <c r="L198" s="485"/>
      <c r="M198" s="486"/>
      <c r="N198" s="485"/>
      <c r="O198" s="486">
        <v>1</v>
      </c>
      <c r="P198" s="485">
        <v>1</v>
      </c>
      <c r="Q198" s="486"/>
      <c r="R198" s="485"/>
      <c r="S198" s="486">
        <v>11</v>
      </c>
      <c r="T198" s="485">
        <v>23</v>
      </c>
      <c r="U198" s="486">
        <v>2</v>
      </c>
      <c r="V198" s="487">
        <v>3</v>
      </c>
      <c r="W198" s="488">
        <v>0</v>
      </c>
      <c r="X198" s="489"/>
      <c r="Y198" s="443"/>
      <c r="Z198" s="443"/>
      <c r="AA198" s="225" t="str">
        <f t="shared" si="103"/>
        <v/>
      </c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8"/>
      <c r="BV198" s="3"/>
      <c r="BW198" s="3"/>
      <c r="CA198" s="31" t="str">
        <f t="shared" si="104"/>
        <v/>
      </c>
      <c r="CB198" s="31" t="str">
        <f t="shared" si="105"/>
        <v/>
      </c>
      <c r="CC198" s="31" t="str">
        <f t="shared" si="106"/>
        <v/>
      </c>
      <c r="CD198" s="31"/>
      <c r="CE198" s="31"/>
      <c r="CF198" s="31"/>
      <c r="CG198" s="32">
        <f t="shared" si="107"/>
        <v>0</v>
      </c>
      <c r="CH198" s="32">
        <f t="shared" si="108"/>
        <v>0</v>
      </c>
      <c r="CI198" s="32">
        <f t="shared" si="109"/>
        <v>0</v>
      </c>
      <c r="CJ198" s="32"/>
      <c r="CK198" s="32"/>
      <c r="CL198" s="32"/>
    </row>
    <row r="199" spans="1:90" ht="16.149999999999999" customHeight="1" x14ac:dyDescent="0.2">
      <c r="A199" s="859" t="s">
        <v>212</v>
      </c>
      <c r="B199" s="914" t="s">
        <v>205</v>
      </c>
      <c r="C199" s="914"/>
      <c r="D199" s="378">
        <f t="shared" si="100"/>
        <v>9</v>
      </c>
      <c r="E199" s="464">
        <f t="shared" si="110"/>
        <v>2</v>
      </c>
      <c r="F199" s="465">
        <f t="shared" si="111"/>
        <v>7</v>
      </c>
      <c r="G199" s="428"/>
      <c r="H199" s="429"/>
      <c r="I199" s="430"/>
      <c r="J199" s="429"/>
      <c r="K199" s="430"/>
      <c r="L199" s="429"/>
      <c r="M199" s="430"/>
      <c r="N199" s="429"/>
      <c r="O199" s="430">
        <v>1</v>
      </c>
      <c r="P199" s="429">
        <v>3</v>
      </c>
      <c r="Q199" s="430">
        <v>1</v>
      </c>
      <c r="R199" s="429">
        <v>4</v>
      </c>
      <c r="S199" s="430"/>
      <c r="T199" s="429"/>
      <c r="U199" s="430"/>
      <c r="V199" s="431"/>
      <c r="W199" s="469"/>
      <c r="X199" s="470"/>
      <c r="Y199" s="433"/>
      <c r="Z199" s="452"/>
      <c r="AA199" s="225" t="str">
        <f t="shared" si="103"/>
        <v/>
      </c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8"/>
      <c r="BV199" s="3"/>
      <c r="BW199" s="3"/>
      <c r="CA199" s="31"/>
      <c r="CB199" s="31" t="str">
        <f t="shared" si="105"/>
        <v/>
      </c>
      <c r="CC199" s="31"/>
      <c r="CD199" s="31"/>
      <c r="CE199" s="31"/>
      <c r="CF199" s="31"/>
      <c r="CG199" s="32"/>
      <c r="CH199" s="32">
        <f t="shared" si="108"/>
        <v>0</v>
      </c>
      <c r="CI199" s="32"/>
      <c r="CJ199" s="32"/>
      <c r="CK199" s="32"/>
      <c r="CL199" s="32"/>
    </row>
    <row r="200" spans="1:90" ht="16.149999999999999" customHeight="1" x14ac:dyDescent="0.2">
      <c r="A200" s="860"/>
      <c r="B200" s="911" t="s">
        <v>206</v>
      </c>
      <c r="C200" s="911"/>
      <c r="D200" s="386">
        <f t="shared" si="100"/>
        <v>257</v>
      </c>
      <c r="E200" s="453">
        <f t="shared" si="110"/>
        <v>129</v>
      </c>
      <c r="F200" s="454">
        <f t="shared" si="111"/>
        <v>128</v>
      </c>
      <c r="G200" s="455"/>
      <c r="H200" s="456"/>
      <c r="I200" s="457"/>
      <c r="J200" s="456"/>
      <c r="K200" s="457"/>
      <c r="L200" s="456">
        <v>1</v>
      </c>
      <c r="M200" s="457">
        <v>8</v>
      </c>
      <c r="N200" s="456">
        <v>7</v>
      </c>
      <c r="O200" s="457">
        <v>52</v>
      </c>
      <c r="P200" s="456">
        <v>43</v>
      </c>
      <c r="Q200" s="457">
        <v>65</v>
      </c>
      <c r="R200" s="456">
        <v>75</v>
      </c>
      <c r="S200" s="457">
        <v>4</v>
      </c>
      <c r="T200" s="456">
        <v>2</v>
      </c>
      <c r="U200" s="457"/>
      <c r="V200" s="458"/>
      <c r="W200" s="474"/>
      <c r="X200" s="475"/>
      <c r="Y200" s="460"/>
      <c r="Z200" s="460"/>
      <c r="AA200" s="225" t="str">
        <f t="shared" si="103"/>
        <v/>
      </c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8"/>
      <c r="BV200" s="3"/>
      <c r="BW200" s="3"/>
      <c r="CA200" s="31"/>
      <c r="CB200" s="31" t="str">
        <f t="shared" si="105"/>
        <v/>
      </c>
      <c r="CC200" s="31"/>
      <c r="CD200" s="31"/>
      <c r="CE200" s="31"/>
      <c r="CF200" s="31"/>
      <c r="CG200" s="32"/>
      <c r="CH200" s="32">
        <f t="shared" si="108"/>
        <v>0</v>
      </c>
      <c r="CI200" s="32"/>
      <c r="CJ200" s="32"/>
      <c r="CK200" s="32"/>
      <c r="CL200" s="32"/>
    </row>
    <row r="201" spans="1:90" ht="16.149999999999999" customHeight="1" x14ac:dyDescent="0.2">
      <c r="A201" s="860"/>
      <c r="B201" s="911" t="s">
        <v>207</v>
      </c>
      <c r="C201" s="911"/>
      <c r="D201" s="386">
        <f t="shared" si="100"/>
        <v>3</v>
      </c>
      <c r="E201" s="453">
        <f t="shared" si="110"/>
        <v>1</v>
      </c>
      <c r="F201" s="454">
        <f t="shared" si="111"/>
        <v>2</v>
      </c>
      <c r="G201" s="455"/>
      <c r="H201" s="456"/>
      <c r="I201" s="457"/>
      <c r="J201" s="456"/>
      <c r="K201" s="457"/>
      <c r="L201" s="456"/>
      <c r="M201" s="457"/>
      <c r="N201" s="456"/>
      <c r="O201" s="457">
        <v>1</v>
      </c>
      <c r="P201" s="456">
        <v>1</v>
      </c>
      <c r="Q201" s="457"/>
      <c r="R201" s="456">
        <v>1</v>
      </c>
      <c r="S201" s="457"/>
      <c r="T201" s="456"/>
      <c r="U201" s="457"/>
      <c r="V201" s="458"/>
      <c r="W201" s="474"/>
      <c r="X201" s="475"/>
      <c r="Y201" s="460"/>
      <c r="Z201" s="460"/>
      <c r="AA201" s="225" t="str">
        <f t="shared" si="103"/>
        <v/>
      </c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8"/>
      <c r="BV201" s="3"/>
      <c r="BW201" s="3"/>
      <c r="CA201" s="31"/>
      <c r="CB201" s="31" t="str">
        <f t="shared" si="105"/>
        <v/>
      </c>
      <c r="CC201" s="31"/>
      <c r="CD201" s="31"/>
      <c r="CE201" s="31"/>
      <c r="CF201" s="31"/>
      <c r="CG201" s="32"/>
      <c r="CH201" s="32">
        <f t="shared" si="108"/>
        <v>0</v>
      </c>
      <c r="CI201" s="32"/>
      <c r="CJ201" s="32"/>
      <c r="CK201" s="32"/>
      <c r="CL201" s="32"/>
    </row>
    <row r="202" spans="1:90" ht="16.149999999999999" customHeight="1" x14ac:dyDescent="0.2">
      <c r="A202" s="861"/>
      <c r="B202" s="912" t="s">
        <v>208</v>
      </c>
      <c r="C202" s="912"/>
      <c r="D202" s="461">
        <f t="shared" si="100"/>
        <v>7</v>
      </c>
      <c r="E202" s="462">
        <f t="shared" si="110"/>
        <v>2</v>
      </c>
      <c r="F202" s="463">
        <f t="shared" si="111"/>
        <v>5</v>
      </c>
      <c r="G202" s="438"/>
      <c r="H202" s="439"/>
      <c r="I202" s="440"/>
      <c r="J202" s="439"/>
      <c r="K202" s="440"/>
      <c r="L202" s="439"/>
      <c r="M202" s="440"/>
      <c r="N202" s="439"/>
      <c r="O202" s="440"/>
      <c r="P202" s="439">
        <v>2</v>
      </c>
      <c r="Q202" s="440">
        <v>1</v>
      </c>
      <c r="R202" s="439">
        <v>2</v>
      </c>
      <c r="S202" s="440">
        <v>1</v>
      </c>
      <c r="T202" s="439">
        <v>1</v>
      </c>
      <c r="U202" s="440"/>
      <c r="V202" s="441"/>
      <c r="W202" s="479"/>
      <c r="X202" s="480"/>
      <c r="Y202" s="443"/>
      <c r="Z202" s="443"/>
      <c r="AA202" s="225" t="str">
        <f t="shared" si="103"/>
        <v/>
      </c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8"/>
      <c r="BV202" s="3"/>
      <c r="BW202" s="3"/>
      <c r="CA202" s="31"/>
      <c r="CB202" s="31" t="str">
        <f t="shared" si="105"/>
        <v/>
      </c>
      <c r="CC202" s="31"/>
      <c r="CD202" s="31"/>
      <c r="CE202" s="31"/>
      <c r="CF202" s="31"/>
      <c r="CG202" s="32"/>
      <c r="CH202" s="32">
        <f t="shared" si="108"/>
        <v>0</v>
      </c>
      <c r="CI202" s="32"/>
      <c r="CJ202" s="32"/>
      <c r="CK202" s="32"/>
      <c r="CL202" s="32"/>
    </row>
    <row r="203" spans="1:90" ht="16.149999999999999" customHeight="1" x14ac:dyDescent="0.2">
      <c r="A203" s="859" t="s">
        <v>85</v>
      </c>
      <c r="B203" s="913" t="s">
        <v>205</v>
      </c>
      <c r="C203" s="913"/>
      <c r="D203" s="383">
        <f t="shared" si="100"/>
        <v>14</v>
      </c>
      <c r="E203" s="445">
        <f t="shared" si="110"/>
        <v>6</v>
      </c>
      <c r="F203" s="446">
        <f t="shared" si="111"/>
        <v>8</v>
      </c>
      <c r="G203" s="447"/>
      <c r="H203" s="448"/>
      <c r="I203" s="449"/>
      <c r="J203" s="448"/>
      <c r="K203" s="449"/>
      <c r="L203" s="448"/>
      <c r="M203" s="449"/>
      <c r="N203" s="448"/>
      <c r="O203" s="449">
        <v>1</v>
      </c>
      <c r="P203" s="448"/>
      <c r="Q203" s="449">
        <v>1</v>
      </c>
      <c r="R203" s="448"/>
      <c r="S203" s="449">
        <v>2</v>
      </c>
      <c r="T203" s="448">
        <v>7</v>
      </c>
      <c r="U203" s="449">
        <v>2</v>
      </c>
      <c r="V203" s="450">
        <v>1</v>
      </c>
      <c r="W203" s="451">
        <v>0</v>
      </c>
      <c r="X203" s="452"/>
      <c r="Y203" s="452"/>
      <c r="Z203" s="452"/>
      <c r="AA203" s="225" t="str">
        <f t="shared" si="103"/>
        <v/>
      </c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8"/>
      <c r="BV203" s="3"/>
      <c r="BW203" s="3"/>
      <c r="CA203" s="31" t="str">
        <f t="shared" ref="CA203:CA224" si="112">IF(CG203=1,"* El número de pacientes de 60 años NO DEBE Ser mayor a lo registrado en el grupo Etario 20-64 años. ","")</f>
        <v/>
      </c>
      <c r="CB203" s="31" t="str">
        <f t="shared" si="105"/>
        <v/>
      </c>
      <c r="CC203" s="31" t="str">
        <f t="shared" ref="CC203:CC224" si="113">IF(AND(D203&lt;&gt;0,W203=""),"* Recuerde que las Embarazadas deben ser incluídas en el ingreso por rango Etario (Digite CEROS si no tiene). ",IF(F203&lt;W203,"* Las Embarazadas NO DEBEN ser mayor al total de Mujeres. ",""))</f>
        <v/>
      </c>
      <c r="CD203" s="31"/>
      <c r="CE203" s="31"/>
      <c r="CF203" s="31"/>
      <c r="CG203" s="32">
        <f t="shared" ref="CG203:CG224" si="114">IF((S203+T203)&lt;X203,1,0)</f>
        <v>0</v>
      </c>
      <c r="CH203" s="32">
        <f t="shared" si="108"/>
        <v>0</v>
      </c>
      <c r="CI203" s="32">
        <f t="shared" ref="CI203:CI224" si="115">IF(AND(D203&lt;&gt;0,W203=""),1,IF(F203&lt;W203,1,0))</f>
        <v>0</v>
      </c>
      <c r="CJ203" s="32"/>
      <c r="CK203" s="32"/>
      <c r="CL203" s="32"/>
    </row>
    <row r="204" spans="1:90" ht="16.149999999999999" customHeight="1" x14ac:dyDescent="0.2">
      <c r="A204" s="860"/>
      <c r="B204" s="911" t="s">
        <v>206</v>
      </c>
      <c r="C204" s="911"/>
      <c r="D204" s="386">
        <f t="shared" si="100"/>
        <v>122</v>
      </c>
      <c r="E204" s="453">
        <f t="shared" si="110"/>
        <v>29</v>
      </c>
      <c r="F204" s="454">
        <f t="shared" si="111"/>
        <v>93</v>
      </c>
      <c r="G204" s="455"/>
      <c r="H204" s="456"/>
      <c r="I204" s="457"/>
      <c r="J204" s="456"/>
      <c r="K204" s="457"/>
      <c r="L204" s="456"/>
      <c r="M204" s="457"/>
      <c r="N204" s="456"/>
      <c r="O204" s="457">
        <v>2</v>
      </c>
      <c r="P204" s="456">
        <v>4</v>
      </c>
      <c r="Q204" s="457"/>
      <c r="R204" s="456">
        <v>2</v>
      </c>
      <c r="S204" s="457">
        <v>21</v>
      </c>
      <c r="T204" s="456">
        <v>73</v>
      </c>
      <c r="U204" s="457">
        <v>6</v>
      </c>
      <c r="V204" s="458">
        <v>14</v>
      </c>
      <c r="W204" s="459">
        <v>2</v>
      </c>
      <c r="X204" s="460">
        <v>1</v>
      </c>
      <c r="Y204" s="460"/>
      <c r="Z204" s="460"/>
      <c r="AA204" s="225" t="str">
        <f t="shared" si="103"/>
        <v/>
      </c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8"/>
      <c r="BV204" s="3"/>
      <c r="BW204" s="3"/>
      <c r="CA204" s="31" t="str">
        <f t="shared" si="112"/>
        <v/>
      </c>
      <c r="CB204" s="31" t="str">
        <f t="shared" si="105"/>
        <v/>
      </c>
      <c r="CC204" s="31" t="str">
        <f t="shared" si="113"/>
        <v/>
      </c>
      <c r="CD204" s="31"/>
      <c r="CE204" s="31"/>
      <c r="CF204" s="31"/>
      <c r="CG204" s="32">
        <f t="shared" si="114"/>
        <v>0</v>
      </c>
      <c r="CH204" s="32">
        <f t="shared" si="108"/>
        <v>0</v>
      </c>
      <c r="CI204" s="32">
        <f t="shared" si="115"/>
        <v>0</v>
      </c>
      <c r="CJ204" s="32"/>
      <c r="CK204" s="32"/>
      <c r="CL204" s="32"/>
    </row>
    <row r="205" spans="1:90" ht="16.149999999999999" customHeight="1" x14ac:dyDescent="0.2">
      <c r="A205" s="860"/>
      <c r="B205" s="911" t="s">
        <v>207</v>
      </c>
      <c r="C205" s="911"/>
      <c r="D205" s="386">
        <f t="shared" si="100"/>
        <v>26</v>
      </c>
      <c r="E205" s="453">
        <f t="shared" si="110"/>
        <v>9</v>
      </c>
      <c r="F205" s="454">
        <f t="shared" si="111"/>
        <v>17</v>
      </c>
      <c r="G205" s="455"/>
      <c r="H205" s="456"/>
      <c r="I205" s="457"/>
      <c r="J205" s="456"/>
      <c r="K205" s="457"/>
      <c r="L205" s="456"/>
      <c r="M205" s="457"/>
      <c r="N205" s="456"/>
      <c r="O205" s="457">
        <v>1</v>
      </c>
      <c r="P205" s="456"/>
      <c r="Q205" s="457">
        <v>1</v>
      </c>
      <c r="R205" s="456"/>
      <c r="S205" s="457">
        <v>5</v>
      </c>
      <c r="T205" s="456">
        <v>13</v>
      </c>
      <c r="U205" s="457">
        <v>2</v>
      </c>
      <c r="V205" s="458">
        <v>4</v>
      </c>
      <c r="W205" s="459">
        <v>0</v>
      </c>
      <c r="X205" s="460"/>
      <c r="Y205" s="460"/>
      <c r="Z205" s="460"/>
      <c r="AA205" s="225" t="str">
        <f t="shared" si="103"/>
        <v/>
      </c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8"/>
      <c r="BV205" s="3"/>
      <c r="BW205" s="3"/>
      <c r="CA205" s="31" t="str">
        <f t="shared" si="112"/>
        <v/>
      </c>
      <c r="CB205" s="31" t="str">
        <f t="shared" si="105"/>
        <v/>
      </c>
      <c r="CC205" s="31" t="str">
        <f t="shared" si="113"/>
        <v/>
      </c>
      <c r="CD205" s="31"/>
      <c r="CE205" s="31"/>
      <c r="CF205" s="31"/>
      <c r="CG205" s="32">
        <f t="shared" si="114"/>
        <v>0</v>
      </c>
      <c r="CH205" s="32">
        <f t="shared" si="108"/>
        <v>0</v>
      </c>
      <c r="CI205" s="32">
        <f t="shared" si="115"/>
        <v>0</v>
      </c>
      <c r="CJ205" s="32"/>
      <c r="CK205" s="32"/>
      <c r="CL205" s="32"/>
    </row>
    <row r="206" spans="1:90" ht="16.149999999999999" customHeight="1" x14ac:dyDescent="0.2">
      <c r="A206" s="861"/>
      <c r="B206" s="915" t="s">
        <v>208</v>
      </c>
      <c r="C206" s="915"/>
      <c r="D206" s="481">
        <f t="shared" si="100"/>
        <v>36</v>
      </c>
      <c r="E206" s="482">
        <f t="shared" si="110"/>
        <v>11</v>
      </c>
      <c r="F206" s="483">
        <f t="shared" si="111"/>
        <v>25</v>
      </c>
      <c r="G206" s="484"/>
      <c r="H206" s="485"/>
      <c r="I206" s="486"/>
      <c r="J206" s="485"/>
      <c r="K206" s="486"/>
      <c r="L206" s="485"/>
      <c r="M206" s="486"/>
      <c r="N206" s="485"/>
      <c r="O206" s="486">
        <v>1</v>
      </c>
      <c r="P206" s="485">
        <v>1</v>
      </c>
      <c r="Q206" s="486"/>
      <c r="R206" s="485"/>
      <c r="S206" s="486">
        <v>8</v>
      </c>
      <c r="T206" s="485">
        <v>16</v>
      </c>
      <c r="U206" s="486">
        <v>2</v>
      </c>
      <c r="V206" s="487">
        <v>8</v>
      </c>
      <c r="W206" s="488">
        <v>1</v>
      </c>
      <c r="X206" s="489"/>
      <c r="Y206" s="489"/>
      <c r="Z206" s="443"/>
      <c r="AA206" s="225" t="str">
        <f t="shared" si="103"/>
        <v/>
      </c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8"/>
      <c r="BV206" s="3"/>
      <c r="BW206" s="3"/>
      <c r="CA206" s="31" t="str">
        <f t="shared" si="112"/>
        <v/>
      </c>
      <c r="CB206" s="31" t="str">
        <f t="shared" si="105"/>
        <v/>
      </c>
      <c r="CC206" s="31" t="str">
        <f t="shared" si="113"/>
        <v/>
      </c>
      <c r="CD206" s="31"/>
      <c r="CE206" s="31"/>
      <c r="CF206" s="31"/>
      <c r="CG206" s="32">
        <f t="shared" si="114"/>
        <v>0</v>
      </c>
      <c r="CH206" s="32">
        <f t="shared" si="108"/>
        <v>0</v>
      </c>
      <c r="CI206" s="32">
        <f t="shared" si="115"/>
        <v>0</v>
      </c>
      <c r="CJ206" s="32"/>
      <c r="CK206" s="32"/>
      <c r="CL206" s="32"/>
    </row>
    <row r="207" spans="1:90" ht="16.149999999999999" customHeight="1" x14ac:dyDescent="0.2">
      <c r="A207" s="859" t="s">
        <v>213</v>
      </c>
      <c r="B207" s="914" t="s">
        <v>205</v>
      </c>
      <c r="C207" s="914"/>
      <c r="D207" s="378">
        <f t="shared" si="100"/>
        <v>0</v>
      </c>
      <c r="E207" s="464">
        <f t="shared" si="110"/>
        <v>0</v>
      </c>
      <c r="F207" s="465">
        <f t="shared" si="111"/>
        <v>0</v>
      </c>
      <c r="G207" s="490"/>
      <c r="H207" s="467"/>
      <c r="I207" s="466"/>
      <c r="J207" s="467"/>
      <c r="K207" s="466"/>
      <c r="L207" s="467"/>
      <c r="M207" s="430"/>
      <c r="N207" s="429"/>
      <c r="O207" s="430"/>
      <c r="P207" s="429"/>
      <c r="Q207" s="430"/>
      <c r="R207" s="429"/>
      <c r="S207" s="430"/>
      <c r="T207" s="429"/>
      <c r="U207" s="430"/>
      <c r="V207" s="431"/>
      <c r="W207" s="432"/>
      <c r="X207" s="433"/>
      <c r="Y207" s="433"/>
      <c r="Z207" s="452"/>
      <c r="AA207" s="225" t="str">
        <f t="shared" si="103"/>
        <v/>
      </c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8"/>
      <c r="BV207" s="3"/>
      <c r="BW207" s="3"/>
      <c r="CA207" s="31" t="str">
        <f t="shared" si="112"/>
        <v/>
      </c>
      <c r="CB207" s="31" t="str">
        <f t="shared" si="105"/>
        <v/>
      </c>
      <c r="CC207" s="31" t="str">
        <f t="shared" si="113"/>
        <v/>
      </c>
      <c r="CD207" s="31"/>
      <c r="CE207" s="31"/>
      <c r="CF207" s="31"/>
      <c r="CG207" s="32">
        <f t="shared" si="114"/>
        <v>0</v>
      </c>
      <c r="CH207" s="32">
        <f t="shared" si="108"/>
        <v>0</v>
      </c>
      <c r="CI207" s="32">
        <f t="shared" si="115"/>
        <v>0</v>
      </c>
      <c r="CJ207" s="32"/>
      <c r="CK207" s="32"/>
      <c r="CL207" s="32"/>
    </row>
    <row r="208" spans="1:90" ht="16.149999999999999" customHeight="1" x14ac:dyDescent="0.2">
      <c r="A208" s="860"/>
      <c r="B208" s="911" t="s">
        <v>206</v>
      </c>
      <c r="C208" s="911"/>
      <c r="D208" s="386">
        <f>SUM(E208+F208)</f>
        <v>0</v>
      </c>
      <c r="E208" s="491">
        <f t="shared" si="110"/>
        <v>0</v>
      </c>
      <c r="F208" s="492">
        <f t="shared" si="111"/>
        <v>0</v>
      </c>
      <c r="G208" s="493"/>
      <c r="H208" s="472"/>
      <c r="I208" s="471"/>
      <c r="J208" s="472"/>
      <c r="K208" s="471"/>
      <c r="L208" s="472"/>
      <c r="M208" s="457"/>
      <c r="N208" s="456"/>
      <c r="O208" s="457"/>
      <c r="P208" s="456"/>
      <c r="Q208" s="457"/>
      <c r="R208" s="456"/>
      <c r="S208" s="457"/>
      <c r="T208" s="456"/>
      <c r="U208" s="457"/>
      <c r="V208" s="458"/>
      <c r="W208" s="459"/>
      <c r="X208" s="460"/>
      <c r="Y208" s="460"/>
      <c r="Z208" s="460"/>
      <c r="AA208" s="225" t="str">
        <f t="shared" si="103"/>
        <v/>
      </c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8"/>
      <c r="BV208" s="3"/>
      <c r="BW208" s="3"/>
      <c r="CA208" s="31" t="str">
        <f t="shared" si="112"/>
        <v/>
      </c>
      <c r="CB208" s="31" t="str">
        <f t="shared" si="105"/>
        <v/>
      </c>
      <c r="CC208" s="31" t="str">
        <f t="shared" si="113"/>
        <v/>
      </c>
      <c r="CD208" s="31"/>
      <c r="CE208" s="31"/>
      <c r="CF208" s="31"/>
      <c r="CG208" s="32">
        <f t="shared" si="114"/>
        <v>0</v>
      </c>
      <c r="CH208" s="32">
        <f t="shared" si="108"/>
        <v>0</v>
      </c>
      <c r="CI208" s="32">
        <f t="shared" si="115"/>
        <v>0</v>
      </c>
      <c r="CJ208" s="32"/>
      <c r="CK208" s="32"/>
      <c r="CL208" s="32"/>
    </row>
    <row r="209" spans="1:90" ht="16.149999999999999" customHeight="1" x14ac:dyDescent="0.2">
      <c r="A209" s="860"/>
      <c r="B209" s="911" t="s">
        <v>207</v>
      </c>
      <c r="C209" s="911"/>
      <c r="D209" s="386">
        <f t="shared" ref="D209:D226" si="116">SUM(E209+F209)</f>
        <v>0</v>
      </c>
      <c r="E209" s="491">
        <f t="shared" si="110"/>
        <v>0</v>
      </c>
      <c r="F209" s="492">
        <f t="shared" si="111"/>
        <v>0</v>
      </c>
      <c r="G209" s="493"/>
      <c r="H209" s="472"/>
      <c r="I209" s="471"/>
      <c r="J209" s="472"/>
      <c r="K209" s="471"/>
      <c r="L209" s="472"/>
      <c r="M209" s="457"/>
      <c r="N209" s="456"/>
      <c r="O209" s="457"/>
      <c r="P209" s="456"/>
      <c r="Q209" s="457"/>
      <c r="R209" s="456"/>
      <c r="S209" s="457"/>
      <c r="T209" s="456"/>
      <c r="U209" s="457"/>
      <c r="V209" s="458"/>
      <c r="W209" s="459"/>
      <c r="X209" s="460"/>
      <c r="Y209" s="460"/>
      <c r="Z209" s="460"/>
      <c r="AA209" s="225" t="str">
        <f t="shared" si="103"/>
        <v/>
      </c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8"/>
      <c r="BV209" s="3"/>
      <c r="BW209" s="3"/>
      <c r="CA209" s="31" t="str">
        <f t="shared" si="112"/>
        <v/>
      </c>
      <c r="CB209" s="31" t="str">
        <f t="shared" si="105"/>
        <v/>
      </c>
      <c r="CC209" s="31" t="str">
        <f t="shared" si="113"/>
        <v/>
      </c>
      <c r="CD209" s="31"/>
      <c r="CE209" s="31"/>
      <c r="CF209" s="31"/>
      <c r="CG209" s="32">
        <f t="shared" si="114"/>
        <v>0</v>
      </c>
      <c r="CH209" s="32">
        <f t="shared" si="108"/>
        <v>0</v>
      </c>
      <c r="CI209" s="32">
        <f t="shared" si="115"/>
        <v>0</v>
      </c>
      <c r="CJ209" s="32"/>
      <c r="CK209" s="32"/>
      <c r="CL209" s="32"/>
    </row>
    <row r="210" spans="1:90" ht="16.149999999999999" customHeight="1" x14ac:dyDescent="0.2">
      <c r="A210" s="861"/>
      <c r="B210" s="912" t="s">
        <v>208</v>
      </c>
      <c r="C210" s="912"/>
      <c r="D210" s="461">
        <f t="shared" si="116"/>
        <v>0</v>
      </c>
      <c r="E210" s="494">
        <f t="shared" si="110"/>
        <v>0</v>
      </c>
      <c r="F210" s="495">
        <f t="shared" si="111"/>
        <v>0</v>
      </c>
      <c r="G210" s="496"/>
      <c r="H210" s="477"/>
      <c r="I210" s="476"/>
      <c r="J210" s="477"/>
      <c r="K210" s="476"/>
      <c r="L210" s="477"/>
      <c r="M210" s="440"/>
      <c r="N210" s="439"/>
      <c r="O210" s="440"/>
      <c r="P210" s="439"/>
      <c r="Q210" s="440"/>
      <c r="R210" s="439"/>
      <c r="S210" s="440"/>
      <c r="T210" s="439"/>
      <c r="U210" s="440"/>
      <c r="V210" s="441"/>
      <c r="W210" s="442"/>
      <c r="X210" s="443"/>
      <c r="Y210" s="443"/>
      <c r="Z210" s="443"/>
      <c r="AA210" s="225" t="str">
        <f t="shared" si="103"/>
        <v/>
      </c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8"/>
      <c r="BV210" s="3"/>
      <c r="BW210" s="3"/>
      <c r="CA210" s="31" t="str">
        <f t="shared" si="112"/>
        <v/>
      </c>
      <c r="CB210" s="31" t="str">
        <f t="shared" si="105"/>
        <v/>
      </c>
      <c r="CC210" s="31" t="str">
        <f t="shared" si="113"/>
        <v/>
      </c>
      <c r="CD210" s="31"/>
      <c r="CE210" s="31"/>
      <c r="CF210" s="31"/>
      <c r="CG210" s="32">
        <f t="shared" si="114"/>
        <v>0</v>
      </c>
      <c r="CH210" s="32">
        <f t="shared" si="108"/>
        <v>0</v>
      </c>
      <c r="CI210" s="32">
        <f t="shared" si="115"/>
        <v>0</v>
      </c>
      <c r="CJ210" s="32"/>
      <c r="CK210" s="32"/>
      <c r="CL210" s="32"/>
    </row>
    <row r="211" spans="1:90" ht="16.149999999999999" customHeight="1" x14ac:dyDescent="0.2">
      <c r="A211" s="859" t="s">
        <v>214</v>
      </c>
      <c r="B211" s="913" t="s">
        <v>205</v>
      </c>
      <c r="C211" s="913"/>
      <c r="D211" s="383">
        <f t="shared" si="116"/>
        <v>13</v>
      </c>
      <c r="E211" s="497">
        <f t="shared" si="110"/>
        <v>4</v>
      </c>
      <c r="F211" s="498">
        <f t="shared" si="111"/>
        <v>9</v>
      </c>
      <c r="G211" s="499"/>
      <c r="H211" s="500"/>
      <c r="I211" s="501"/>
      <c r="J211" s="500"/>
      <c r="K211" s="501"/>
      <c r="L211" s="500"/>
      <c r="M211" s="449"/>
      <c r="N211" s="448"/>
      <c r="O211" s="449"/>
      <c r="P211" s="448"/>
      <c r="Q211" s="449"/>
      <c r="R211" s="448"/>
      <c r="S211" s="449"/>
      <c r="T211" s="448">
        <v>4</v>
      </c>
      <c r="U211" s="449">
        <v>4</v>
      </c>
      <c r="V211" s="450">
        <v>5</v>
      </c>
      <c r="W211" s="451">
        <v>1</v>
      </c>
      <c r="X211" s="452"/>
      <c r="Y211" s="452"/>
      <c r="Z211" s="452"/>
      <c r="AA211" s="225" t="str">
        <f t="shared" si="103"/>
        <v/>
      </c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8"/>
      <c r="BV211" s="3"/>
      <c r="BW211" s="3"/>
      <c r="CA211" s="31" t="str">
        <f t="shared" si="112"/>
        <v/>
      </c>
      <c r="CB211" s="31" t="str">
        <f t="shared" si="105"/>
        <v/>
      </c>
      <c r="CC211" s="31" t="str">
        <f t="shared" si="113"/>
        <v/>
      </c>
      <c r="CD211" s="31"/>
      <c r="CE211" s="31"/>
      <c r="CF211" s="31"/>
      <c r="CG211" s="32">
        <f t="shared" si="114"/>
        <v>0</v>
      </c>
      <c r="CH211" s="32">
        <f t="shared" si="108"/>
        <v>0</v>
      </c>
      <c r="CI211" s="32">
        <f t="shared" si="115"/>
        <v>0</v>
      </c>
      <c r="CJ211" s="32"/>
      <c r="CK211" s="32"/>
      <c r="CL211" s="32"/>
    </row>
    <row r="212" spans="1:90" ht="16.149999999999999" customHeight="1" x14ac:dyDescent="0.2">
      <c r="A212" s="860"/>
      <c r="B212" s="911" t="s">
        <v>206</v>
      </c>
      <c r="C212" s="911"/>
      <c r="D212" s="386">
        <f t="shared" si="116"/>
        <v>58</v>
      </c>
      <c r="E212" s="491">
        <f t="shared" si="110"/>
        <v>18</v>
      </c>
      <c r="F212" s="492">
        <f t="shared" si="111"/>
        <v>40</v>
      </c>
      <c r="G212" s="493"/>
      <c r="H212" s="472"/>
      <c r="I212" s="471"/>
      <c r="J212" s="472"/>
      <c r="K212" s="471"/>
      <c r="L212" s="472"/>
      <c r="M212" s="457"/>
      <c r="N212" s="456"/>
      <c r="O212" s="457"/>
      <c r="P212" s="456"/>
      <c r="Q212" s="457"/>
      <c r="R212" s="456"/>
      <c r="S212" s="457">
        <v>2</v>
      </c>
      <c r="T212" s="456">
        <v>13</v>
      </c>
      <c r="U212" s="457">
        <v>16</v>
      </c>
      <c r="V212" s="458">
        <v>27</v>
      </c>
      <c r="W212" s="459">
        <v>0</v>
      </c>
      <c r="X212" s="460">
        <v>1</v>
      </c>
      <c r="Y212" s="460"/>
      <c r="Z212" s="460"/>
      <c r="AA212" s="225" t="str">
        <f t="shared" si="103"/>
        <v/>
      </c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8"/>
      <c r="BV212" s="3"/>
      <c r="BW212" s="3"/>
      <c r="CA212" s="31" t="str">
        <f t="shared" si="112"/>
        <v/>
      </c>
      <c r="CB212" s="31" t="str">
        <f t="shared" si="105"/>
        <v/>
      </c>
      <c r="CC212" s="31" t="str">
        <f t="shared" si="113"/>
        <v/>
      </c>
      <c r="CD212" s="31"/>
      <c r="CE212" s="31"/>
      <c r="CF212" s="31"/>
      <c r="CG212" s="32">
        <f t="shared" si="114"/>
        <v>0</v>
      </c>
      <c r="CH212" s="32">
        <f t="shared" si="108"/>
        <v>0</v>
      </c>
      <c r="CI212" s="32">
        <f t="shared" si="115"/>
        <v>0</v>
      </c>
      <c r="CJ212" s="32"/>
      <c r="CK212" s="32"/>
      <c r="CL212" s="32"/>
    </row>
    <row r="213" spans="1:90" ht="16.149999999999999" customHeight="1" x14ac:dyDescent="0.2">
      <c r="A213" s="860"/>
      <c r="B213" s="911" t="s">
        <v>207</v>
      </c>
      <c r="C213" s="911"/>
      <c r="D213" s="386">
        <f t="shared" si="116"/>
        <v>13</v>
      </c>
      <c r="E213" s="491">
        <f t="shared" si="110"/>
        <v>4</v>
      </c>
      <c r="F213" s="492">
        <f t="shared" si="111"/>
        <v>9</v>
      </c>
      <c r="G213" s="493"/>
      <c r="H213" s="472"/>
      <c r="I213" s="471"/>
      <c r="J213" s="472"/>
      <c r="K213" s="471"/>
      <c r="L213" s="472"/>
      <c r="M213" s="457"/>
      <c r="N213" s="456"/>
      <c r="O213" s="457"/>
      <c r="P213" s="456"/>
      <c r="Q213" s="457"/>
      <c r="R213" s="456"/>
      <c r="S213" s="457"/>
      <c r="T213" s="456">
        <v>4</v>
      </c>
      <c r="U213" s="457">
        <v>4</v>
      </c>
      <c r="V213" s="458">
        <v>5</v>
      </c>
      <c r="W213" s="459">
        <v>1</v>
      </c>
      <c r="X213" s="460"/>
      <c r="Y213" s="460"/>
      <c r="Z213" s="460"/>
      <c r="AA213" s="225" t="str">
        <f t="shared" si="103"/>
        <v/>
      </c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8"/>
      <c r="BV213" s="3"/>
      <c r="BW213" s="3"/>
      <c r="CA213" s="31" t="str">
        <f t="shared" si="112"/>
        <v/>
      </c>
      <c r="CB213" s="31" t="str">
        <f t="shared" si="105"/>
        <v/>
      </c>
      <c r="CC213" s="31" t="str">
        <f t="shared" si="113"/>
        <v/>
      </c>
      <c r="CD213" s="31"/>
      <c r="CE213" s="31"/>
      <c r="CF213" s="31"/>
      <c r="CG213" s="32">
        <f t="shared" si="114"/>
        <v>0</v>
      </c>
      <c r="CH213" s="32">
        <f t="shared" si="108"/>
        <v>0</v>
      </c>
      <c r="CI213" s="32">
        <f t="shared" si="115"/>
        <v>0</v>
      </c>
      <c r="CJ213" s="32"/>
      <c r="CK213" s="32"/>
      <c r="CL213" s="32"/>
    </row>
    <row r="214" spans="1:90" ht="16.149999999999999" customHeight="1" x14ac:dyDescent="0.2">
      <c r="A214" s="861"/>
      <c r="B214" s="912" t="s">
        <v>208</v>
      </c>
      <c r="C214" s="912"/>
      <c r="D214" s="461">
        <f t="shared" si="116"/>
        <v>15</v>
      </c>
      <c r="E214" s="494">
        <f t="shared" si="110"/>
        <v>3</v>
      </c>
      <c r="F214" s="495">
        <f t="shared" si="111"/>
        <v>12</v>
      </c>
      <c r="G214" s="496"/>
      <c r="H214" s="477"/>
      <c r="I214" s="476"/>
      <c r="J214" s="477"/>
      <c r="K214" s="476"/>
      <c r="L214" s="477"/>
      <c r="M214" s="440"/>
      <c r="N214" s="439"/>
      <c r="O214" s="440"/>
      <c r="P214" s="439"/>
      <c r="Q214" s="440"/>
      <c r="R214" s="439"/>
      <c r="S214" s="440"/>
      <c r="T214" s="439">
        <v>4</v>
      </c>
      <c r="U214" s="440">
        <v>3</v>
      </c>
      <c r="V214" s="441">
        <v>8</v>
      </c>
      <c r="W214" s="442">
        <v>0</v>
      </c>
      <c r="X214" s="443">
        <v>1</v>
      </c>
      <c r="Y214" s="443"/>
      <c r="Z214" s="443"/>
      <c r="AA214" s="225" t="str">
        <f t="shared" si="103"/>
        <v/>
      </c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8"/>
      <c r="BV214" s="3"/>
      <c r="BW214" s="3"/>
      <c r="CA214" s="31" t="str">
        <f t="shared" si="112"/>
        <v/>
      </c>
      <c r="CB214" s="31" t="str">
        <f t="shared" si="105"/>
        <v/>
      </c>
      <c r="CC214" s="31" t="str">
        <f t="shared" si="113"/>
        <v/>
      </c>
      <c r="CD214" s="31"/>
      <c r="CE214" s="31"/>
      <c r="CF214" s="31"/>
      <c r="CG214" s="32">
        <f t="shared" si="114"/>
        <v>0</v>
      </c>
      <c r="CH214" s="32">
        <f t="shared" si="108"/>
        <v>0</v>
      </c>
      <c r="CI214" s="32">
        <f t="shared" si="115"/>
        <v>0</v>
      </c>
      <c r="CJ214" s="32"/>
      <c r="CK214" s="32"/>
      <c r="CL214" s="32"/>
    </row>
    <row r="215" spans="1:90" ht="16.149999999999999" customHeight="1" x14ac:dyDescent="0.2">
      <c r="A215" s="859" t="s">
        <v>88</v>
      </c>
      <c r="B215" s="913" t="s">
        <v>205</v>
      </c>
      <c r="C215" s="913"/>
      <c r="D215" s="383">
        <f t="shared" si="116"/>
        <v>0</v>
      </c>
      <c r="E215" s="445">
        <f t="shared" si="110"/>
        <v>0</v>
      </c>
      <c r="F215" s="446">
        <f t="shared" si="111"/>
        <v>0</v>
      </c>
      <c r="G215" s="447"/>
      <c r="H215" s="448"/>
      <c r="I215" s="449"/>
      <c r="J215" s="448"/>
      <c r="K215" s="449"/>
      <c r="L215" s="448"/>
      <c r="M215" s="449"/>
      <c r="N215" s="448"/>
      <c r="O215" s="449"/>
      <c r="P215" s="448"/>
      <c r="Q215" s="449"/>
      <c r="R215" s="448"/>
      <c r="S215" s="449"/>
      <c r="T215" s="448"/>
      <c r="U215" s="449"/>
      <c r="V215" s="450"/>
      <c r="W215" s="451"/>
      <c r="X215" s="452"/>
      <c r="Y215" s="452"/>
      <c r="Z215" s="452"/>
      <c r="AA215" s="225" t="str">
        <f t="shared" si="103"/>
        <v/>
      </c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8"/>
      <c r="BV215" s="3"/>
      <c r="BW215" s="3"/>
      <c r="CA215" s="31" t="str">
        <f t="shared" si="112"/>
        <v/>
      </c>
      <c r="CB215" s="31" t="str">
        <f t="shared" si="105"/>
        <v/>
      </c>
      <c r="CC215" s="31" t="str">
        <f t="shared" si="113"/>
        <v/>
      </c>
      <c r="CD215" s="31"/>
      <c r="CE215" s="31"/>
      <c r="CF215" s="31"/>
      <c r="CG215" s="32">
        <f t="shared" si="114"/>
        <v>0</v>
      </c>
      <c r="CH215" s="32">
        <f t="shared" si="108"/>
        <v>0</v>
      </c>
      <c r="CI215" s="32">
        <f t="shared" si="115"/>
        <v>0</v>
      </c>
      <c r="CJ215" s="32"/>
      <c r="CK215" s="32"/>
      <c r="CL215" s="32"/>
    </row>
    <row r="216" spans="1:90" ht="16.149999999999999" customHeight="1" x14ac:dyDescent="0.2">
      <c r="A216" s="860"/>
      <c r="B216" s="911" t="s">
        <v>206</v>
      </c>
      <c r="C216" s="911"/>
      <c r="D216" s="386">
        <f t="shared" si="116"/>
        <v>0</v>
      </c>
      <c r="E216" s="453">
        <f t="shared" si="110"/>
        <v>0</v>
      </c>
      <c r="F216" s="454">
        <f t="shared" si="111"/>
        <v>0</v>
      </c>
      <c r="G216" s="455"/>
      <c r="H216" s="456"/>
      <c r="I216" s="457"/>
      <c r="J216" s="456"/>
      <c r="K216" s="457"/>
      <c r="L216" s="456"/>
      <c r="M216" s="457"/>
      <c r="N216" s="456"/>
      <c r="O216" s="457"/>
      <c r="P216" s="456"/>
      <c r="Q216" s="457"/>
      <c r="R216" s="456"/>
      <c r="S216" s="457"/>
      <c r="T216" s="456"/>
      <c r="U216" s="457"/>
      <c r="V216" s="458"/>
      <c r="W216" s="459"/>
      <c r="X216" s="460"/>
      <c r="Y216" s="460"/>
      <c r="Z216" s="460"/>
      <c r="AA216" s="225" t="str">
        <f t="shared" si="103"/>
        <v/>
      </c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8"/>
      <c r="BV216" s="3"/>
      <c r="BW216" s="3"/>
      <c r="CA216" s="31" t="str">
        <f t="shared" si="112"/>
        <v/>
      </c>
      <c r="CB216" s="31" t="str">
        <f t="shared" si="105"/>
        <v/>
      </c>
      <c r="CC216" s="31" t="str">
        <f t="shared" si="113"/>
        <v/>
      </c>
      <c r="CD216" s="31"/>
      <c r="CE216" s="31"/>
      <c r="CF216" s="31"/>
      <c r="CG216" s="32">
        <f t="shared" si="114"/>
        <v>0</v>
      </c>
      <c r="CH216" s="32">
        <f t="shared" si="108"/>
        <v>0</v>
      </c>
      <c r="CI216" s="32">
        <f t="shared" si="115"/>
        <v>0</v>
      </c>
      <c r="CJ216" s="32"/>
      <c r="CK216" s="32"/>
      <c r="CL216" s="32"/>
    </row>
    <row r="217" spans="1:90" ht="16.149999999999999" customHeight="1" x14ac:dyDescent="0.2">
      <c r="A217" s="860"/>
      <c r="B217" s="911" t="s">
        <v>207</v>
      </c>
      <c r="C217" s="911"/>
      <c r="D217" s="386">
        <f t="shared" si="116"/>
        <v>0</v>
      </c>
      <c r="E217" s="453">
        <f t="shared" si="110"/>
        <v>0</v>
      </c>
      <c r="F217" s="454">
        <f t="shared" si="111"/>
        <v>0</v>
      </c>
      <c r="G217" s="455"/>
      <c r="H217" s="456"/>
      <c r="I217" s="457"/>
      <c r="J217" s="456"/>
      <c r="K217" s="457"/>
      <c r="L217" s="456"/>
      <c r="M217" s="457"/>
      <c r="N217" s="456"/>
      <c r="O217" s="457"/>
      <c r="P217" s="456"/>
      <c r="Q217" s="457"/>
      <c r="R217" s="456"/>
      <c r="S217" s="457"/>
      <c r="T217" s="456"/>
      <c r="U217" s="457"/>
      <c r="V217" s="458"/>
      <c r="W217" s="459"/>
      <c r="X217" s="460"/>
      <c r="Y217" s="460"/>
      <c r="Z217" s="460"/>
      <c r="AA217" s="225" t="str">
        <f t="shared" si="103"/>
        <v/>
      </c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8"/>
      <c r="BV217" s="3"/>
      <c r="BW217" s="3"/>
      <c r="CA217" s="31" t="str">
        <f t="shared" si="112"/>
        <v/>
      </c>
      <c r="CB217" s="31" t="str">
        <f t="shared" si="105"/>
        <v/>
      </c>
      <c r="CC217" s="31" t="str">
        <f t="shared" si="113"/>
        <v/>
      </c>
      <c r="CD217" s="31"/>
      <c r="CE217" s="31"/>
      <c r="CF217" s="31"/>
      <c r="CG217" s="32">
        <f t="shared" si="114"/>
        <v>0</v>
      </c>
      <c r="CH217" s="32">
        <f t="shared" si="108"/>
        <v>0</v>
      </c>
      <c r="CI217" s="32">
        <f t="shared" si="115"/>
        <v>0</v>
      </c>
      <c r="CJ217" s="32"/>
      <c r="CK217" s="32"/>
      <c r="CL217" s="32"/>
    </row>
    <row r="218" spans="1:90" ht="16.149999999999999" customHeight="1" x14ac:dyDescent="0.2">
      <c r="A218" s="861"/>
      <c r="B218" s="912" t="s">
        <v>208</v>
      </c>
      <c r="C218" s="912"/>
      <c r="D218" s="461">
        <f t="shared" si="116"/>
        <v>0</v>
      </c>
      <c r="E218" s="462">
        <f t="shared" si="110"/>
        <v>0</v>
      </c>
      <c r="F218" s="463">
        <f t="shared" si="111"/>
        <v>0</v>
      </c>
      <c r="G218" s="438"/>
      <c r="H218" s="439"/>
      <c r="I218" s="440"/>
      <c r="J218" s="439"/>
      <c r="K218" s="440"/>
      <c r="L218" s="439"/>
      <c r="M218" s="440"/>
      <c r="N218" s="439"/>
      <c r="O218" s="440"/>
      <c r="P218" s="439"/>
      <c r="Q218" s="440"/>
      <c r="R218" s="439"/>
      <c r="S218" s="440"/>
      <c r="T218" s="439"/>
      <c r="U218" s="440"/>
      <c r="V218" s="441"/>
      <c r="W218" s="442"/>
      <c r="X218" s="443"/>
      <c r="Y218" s="443"/>
      <c r="Z218" s="443"/>
      <c r="AA218" s="225" t="str">
        <f t="shared" si="103"/>
        <v/>
      </c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8"/>
      <c r="BV218" s="3"/>
      <c r="BW218" s="3"/>
      <c r="CA218" s="31" t="str">
        <f t="shared" si="112"/>
        <v/>
      </c>
      <c r="CB218" s="31" t="str">
        <f t="shared" si="105"/>
        <v/>
      </c>
      <c r="CC218" s="31" t="str">
        <f t="shared" si="113"/>
        <v/>
      </c>
      <c r="CD218" s="31"/>
      <c r="CE218" s="31"/>
      <c r="CF218" s="31"/>
      <c r="CG218" s="32">
        <f t="shared" si="114"/>
        <v>0</v>
      </c>
      <c r="CH218" s="32">
        <f t="shared" si="108"/>
        <v>0</v>
      </c>
      <c r="CI218" s="32">
        <f t="shared" si="115"/>
        <v>0</v>
      </c>
      <c r="CJ218" s="32"/>
      <c r="CK218" s="32"/>
      <c r="CL218" s="32"/>
    </row>
    <row r="219" spans="1:90" ht="16.149999999999999" customHeight="1" x14ac:dyDescent="0.2">
      <c r="A219" s="859" t="s">
        <v>87</v>
      </c>
      <c r="B219" s="913" t="s">
        <v>205</v>
      </c>
      <c r="C219" s="913"/>
      <c r="D219" s="383">
        <f t="shared" si="116"/>
        <v>0</v>
      </c>
      <c r="E219" s="445">
        <f t="shared" si="110"/>
        <v>0</v>
      </c>
      <c r="F219" s="446">
        <f t="shared" si="111"/>
        <v>0</v>
      </c>
      <c r="G219" s="447"/>
      <c r="H219" s="448"/>
      <c r="I219" s="449"/>
      <c r="J219" s="448"/>
      <c r="K219" s="449"/>
      <c r="L219" s="448"/>
      <c r="M219" s="449"/>
      <c r="N219" s="448"/>
      <c r="O219" s="449"/>
      <c r="P219" s="448"/>
      <c r="Q219" s="449"/>
      <c r="R219" s="448"/>
      <c r="S219" s="449"/>
      <c r="T219" s="448"/>
      <c r="U219" s="449"/>
      <c r="V219" s="450"/>
      <c r="W219" s="451"/>
      <c r="X219" s="452"/>
      <c r="Y219" s="452"/>
      <c r="Z219" s="452"/>
      <c r="AA219" s="225" t="str">
        <f t="shared" si="103"/>
        <v/>
      </c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8"/>
      <c r="BV219" s="3"/>
      <c r="BW219" s="3"/>
      <c r="CA219" s="31" t="str">
        <f t="shared" si="112"/>
        <v/>
      </c>
      <c r="CB219" s="31" t="str">
        <f t="shared" si="105"/>
        <v/>
      </c>
      <c r="CC219" s="31" t="str">
        <f t="shared" si="113"/>
        <v/>
      </c>
      <c r="CD219" s="31"/>
      <c r="CE219" s="31"/>
      <c r="CF219" s="31"/>
      <c r="CG219" s="32">
        <f t="shared" si="114"/>
        <v>0</v>
      </c>
      <c r="CH219" s="32">
        <f t="shared" si="108"/>
        <v>0</v>
      </c>
      <c r="CI219" s="32">
        <f t="shared" si="115"/>
        <v>0</v>
      </c>
      <c r="CJ219" s="32"/>
      <c r="CK219" s="32"/>
      <c r="CL219" s="32"/>
    </row>
    <row r="220" spans="1:90" ht="16.149999999999999" customHeight="1" x14ac:dyDescent="0.2">
      <c r="A220" s="860"/>
      <c r="B220" s="911" t="s">
        <v>206</v>
      </c>
      <c r="C220" s="911"/>
      <c r="D220" s="386">
        <f t="shared" si="116"/>
        <v>0</v>
      </c>
      <c r="E220" s="453">
        <f t="shared" si="110"/>
        <v>0</v>
      </c>
      <c r="F220" s="454">
        <f t="shared" si="111"/>
        <v>0</v>
      </c>
      <c r="G220" s="455"/>
      <c r="H220" s="456"/>
      <c r="I220" s="457"/>
      <c r="J220" s="456"/>
      <c r="K220" s="457"/>
      <c r="L220" s="456"/>
      <c r="M220" s="457"/>
      <c r="N220" s="456"/>
      <c r="O220" s="457"/>
      <c r="P220" s="456"/>
      <c r="Q220" s="457"/>
      <c r="R220" s="456"/>
      <c r="S220" s="457"/>
      <c r="T220" s="456"/>
      <c r="U220" s="457"/>
      <c r="V220" s="458"/>
      <c r="W220" s="459"/>
      <c r="X220" s="460"/>
      <c r="Y220" s="460"/>
      <c r="Z220" s="460"/>
      <c r="AA220" s="225" t="str">
        <f t="shared" si="103"/>
        <v/>
      </c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8"/>
      <c r="BV220" s="3"/>
      <c r="BW220" s="3"/>
      <c r="CA220" s="31" t="str">
        <f t="shared" si="112"/>
        <v/>
      </c>
      <c r="CB220" s="31" t="str">
        <f t="shared" si="105"/>
        <v/>
      </c>
      <c r="CC220" s="31" t="str">
        <f t="shared" si="113"/>
        <v/>
      </c>
      <c r="CD220" s="31"/>
      <c r="CE220" s="31"/>
      <c r="CF220" s="31"/>
      <c r="CG220" s="32">
        <f t="shared" si="114"/>
        <v>0</v>
      </c>
      <c r="CH220" s="32">
        <f t="shared" si="108"/>
        <v>0</v>
      </c>
      <c r="CI220" s="32">
        <f t="shared" si="115"/>
        <v>0</v>
      </c>
      <c r="CJ220" s="32"/>
      <c r="CK220" s="32"/>
      <c r="CL220" s="32"/>
    </row>
    <row r="221" spans="1:90" ht="16.149999999999999" customHeight="1" x14ac:dyDescent="0.2">
      <c r="A221" s="860"/>
      <c r="B221" s="911" t="s">
        <v>207</v>
      </c>
      <c r="C221" s="911"/>
      <c r="D221" s="386">
        <f t="shared" si="116"/>
        <v>0</v>
      </c>
      <c r="E221" s="453">
        <f t="shared" si="110"/>
        <v>0</v>
      </c>
      <c r="F221" s="454">
        <f t="shared" si="111"/>
        <v>0</v>
      </c>
      <c r="G221" s="455"/>
      <c r="H221" s="456"/>
      <c r="I221" s="457"/>
      <c r="J221" s="456"/>
      <c r="K221" s="457"/>
      <c r="L221" s="456"/>
      <c r="M221" s="457"/>
      <c r="N221" s="456"/>
      <c r="O221" s="457"/>
      <c r="P221" s="456"/>
      <c r="Q221" s="457"/>
      <c r="R221" s="456"/>
      <c r="S221" s="457"/>
      <c r="T221" s="456"/>
      <c r="U221" s="457"/>
      <c r="V221" s="458"/>
      <c r="W221" s="459"/>
      <c r="X221" s="460"/>
      <c r="Y221" s="460"/>
      <c r="Z221" s="460"/>
      <c r="AA221" s="225" t="str">
        <f t="shared" si="103"/>
        <v/>
      </c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8"/>
      <c r="BV221" s="3"/>
      <c r="BW221" s="3"/>
      <c r="CA221" s="31" t="str">
        <f t="shared" si="112"/>
        <v/>
      </c>
      <c r="CB221" s="31" t="str">
        <f t="shared" si="105"/>
        <v/>
      </c>
      <c r="CC221" s="31" t="str">
        <f t="shared" si="113"/>
        <v/>
      </c>
      <c r="CD221" s="31"/>
      <c r="CE221" s="31"/>
      <c r="CF221" s="31"/>
      <c r="CG221" s="32">
        <f t="shared" si="114"/>
        <v>0</v>
      </c>
      <c r="CH221" s="32">
        <f t="shared" si="108"/>
        <v>0</v>
      </c>
      <c r="CI221" s="32">
        <f t="shared" si="115"/>
        <v>0</v>
      </c>
      <c r="CJ221" s="32"/>
      <c r="CK221" s="32"/>
      <c r="CL221" s="32"/>
    </row>
    <row r="222" spans="1:90" ht="16.149999999999999" customHeight="1" x14ac:dyDescent="0.2">
      <c r="A222" s="861"/>
      <c r="B222" s="912" t="s">
        <v>208</v>
      </c>
      <c r="C222" s="912"/>
      <c r="D222" s="461">
        <f t="shared" si="116"/>
        <v>0</v>
      </c>
      <c r="E222" s="462">
        <f t="shared" si="110"/>
        <v>0</v>
      </c>
      <c r="F222" s="463">
        <f t="shared" si="111"/>
        <v>0</v>
      </c>
      <c r="G222" s="438"/>
      <c r="H222" s="439"/>
      <c r="I222" s="440"/>
      <c r="J222" s="439"/>
      <c r="K222" s="440"/>
      <c r="L222" s="439"/>
      <c r="M222" s="440"/>
      <c r="N222" s="439"/>
      <c r="O222" s="440"/>
      <c r="P222" s="439"/>
      <c r="Q222" s="440"/>
      <c r="R222" s="439"/>
      <c r="S222" s="440"/>
      <c r="T222" s="439"/>
      <c r="U222" s="440"/>
      <c r="V222" s="441"/>
      <c r="W222" s="442"/>
      <c r="X222" s="443"/>
      <c r="Y222" s="443"/>
      <c r="Z222" s="443"/>
      <c r="AA222" s="225" t="str">
        <f t="shared" si="103"/>
        <v/>
      </c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8"/>
      <c r="BV222" s="3"/>
      <c r="BW222" s="3"/>
      <c r="CA222" s="31" t="str">
        <f t="shared" si="112"/>
        <v/>
      </c>
      <c r="CB222" s="31" t="str">
        <f t="shared" si="105"/>
        <v/>
      </c>
      <c r="CC222" s="31" t="str">
        <f t="shared" si="113"/>
        <v/>
      </c>
      <c r="CD222" s="31"/>
      <c r="CE222" s="31"/>
      <c r="CF222" s="31"/>
      <c r="CG222" s="32">
        <f t="shared" si="114"/>
        <v>0</v>
      </c>
      <c r="CH222" s="32">
        <f t="shared" si="108"/>
        <v>0</v>
      </c>
      <c r="CI222" s="32">
        <f t="shared" si="115"/>
        <v>0</v>
      </c>
      <c r="CJ222" s="32"/>
      <c r="CK222" s="32"/>
      <c r="CL222" s="32"/>
    </row>
    <row r="223" spans="1:90" ht="16.149999999999999" customHeight="1" x14ac:dyDescent="0.2">
      <c r="A223" s="903" t="s">
        <v>89</v>
      </c>
      <c r="B223" s="905" t="s">
        <v>205</v>
      </c>
      <c r="C223" s="906"/>
      <c r="D223" s="502">
        <f t="shared" si="116"/>
        <v>0</v>
      </c>
      <c r="E223" s="503">
        <f t="shared" si="110"/>
        <v>0</v>
      </c>
      <c r="F223" s="504">
        <f t="shared" si="111"/>
        <v>0</v>
      </c>
      <c r="G223" s="505"/>
      <c r="H223" s="506"/>
      <c r="I223" s="507"/>
      <c r="J223" s="506"/>
      <c r="K223" s="507"/>
      <c r="L223" s="506"/>
      <c r="M223" s="507"/>
      <c r="N223" s="506"/>
      <c r="O223" s="507"/>
      <c r="P223" s="506"/>
      <c r="Q223" s="507"/>
      <c r="R223" s="506"/>
      <c r="S223" s="507"/>
      <c r="T223" s="506"/>
      <c r="U223" s="507"/>
      <c r="V223" s="508"/>
      <c r="W223" s="509"/>
      <c r="X223" s="510"/>
      <c r="Y223" s="510"/>
      <c r="Z223" s="452"/>
      <c r="AA223" s="225" t="str">
        <f t="shared" si="103"/>
        <v/>
      </c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8"/>
      <c r="BV223" s="3"/>
      <c r="BW223" s="3"/>
      <c r="CA223" s="31" t="str">
        <f t="shared" si="112"/>
        <v/>
      </c>
      <c r="CB223" s="31" t="str">
        <f t="shared" si="105"/>
        <v/>
      </c>
      <c r="CC223" s="31" t="str">
        <f t="shared" si="113"/>
        <v/>
      </c>
      <c r="CD223" s="31"/>
      <c r="CE223" s="31"/>
      <c r="CF223" s="31"/>
      <c r="CG223" s="32">
        <f t="shared" si="114"/>
        <v>0</v>
      </c>
      <c r="CH223" s="32">
        <f t="shared" si="108"/>
        <v>0</v>
      </c>
      <c r="CI223" s="32">
        <f t="shared" si="115"/>
        <v>0</v>
      </c>
      <c r="CJ223" s="32"/>
      <c r="CK223" s="32"/>
      <c r="CL223" s="32"/>
    </row>
    <row r="224" spans="1:90" ht="16.149999999999999" customHeight="1" x14ac:dyDescent="0.2">
      <c r="A224" s="904"/>
      <c r="B224" s="905" t="s">
        <v>206</v>
      </c>
      <c r="C224" s="906"/>
      <c r="D224" s="511">
        <f t="shared" si="116"/>
        <v>0</v>
      </c>
      <c r="E224" s="503">
        <f t="shared" si="110"/>
        <v>0</v>
      </c>
      <c r="F224" s="512">
        <f t="shared" si="111"/>
        <v>0</v>
      </c>
      <c r="G224" s="513"/>
      <c r="H224" s="514"/>
      <c r="I224" s="515"/>
      <c r="J224" s="514"/>
      <c r="K224" s="515"/>
      <c r="L224" s="514"/>
      <c r="M224" s="515"/>
      <c r="N224" s="514"/>
      <c r="O224" s="515"/>
      <c r="P224" s="514"/>
      <c r="Q224" s="515"/>
      <c r="R224" s="514"/>
      <c r="S224" s="515"/>
      <c r="T224" s="514"/>
      <c r="U224" s="515"/>
      <c r="V224" s="508"/>
      <c r="W224" s="516"/>
      <c r="X224" s="510"/>
      <c r="Y224" s="510"/>
      <c r="Z224" s="460"/>
      <c r="AA224" s="225" t="str">
        <f t="shared" si="103"/>
        <v/>
      </c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8"/>
      <c r="BV224" s="3"/>
      <c r="BW224" s="3"/>
      <c r="CA224" s="31" t="str">
        <f t="shared" si="112"/>
        <v/>
      </c>
      <c r="CB224" s="31" t="str">
        <f t="shared" si="105"/>
        <v/>
      </c>
      <c r="CC224" s="31" t="str">
        <f t="shared" si="113"/>
        <v/>
      </c>
      <c r="CD224" s="31"/>
      <c r="CE224" s="31"/>
      <c r="CF224" s="31"/>
      <c r="CG224" s="32">
        <f t="shared" si="114"/>
        <v>0</v>
      </c>
      <c r="CH224" s="32">
        <f t="shared" si="108"/>
        <v>0</v>
      </c>
      <c r="CI224" s="32">
        <f t="shared" si="115"/>
        <v>0</v>
      </c>
      <c r="CJ224" s="32"/>
      <c r="CK224" s="32"/>
      <c r="CL224" s="32"/>
    </row>
    <row r="225" spans="1:90" ht="16.149999999999999" customHeight="1" x14ac:dyDescent="0.2">
      <c r="A225" s="904"/>
      <c r="B225" s="905" t="s">
        <v>207</v>
      </c>
      <c r="C225" s="906"/>
      <c r="D225" s="511">
        <f t="shared" si="116"/>
        <v>0</v>
      </c>
      <c r="E225" s="503">
        <f t="shared" si="110"/>
        <v>0</v>
      </c>
      <c r="F225" s="512">
        <f t="shared" si="111"/>
        <v>0</v>
      </c>
      <c r="G225" s="513"/>
      <c r="H225" s="514"/>
      <c r="I225" s="515"/>
      <c r="J225" s="514"/>
      <c r="K225" s="515"/>
      <c r="L225" s="514"/>
      <c r="M225" s="515"/>
      <c r="N225" s="514"/>
      <c r="O225" s="515"/>
      <c r="P225" s="514"/>
      <c r="Q225" s="515"/>
      <c r="R225" s="514"/>
      <c r="S225" s="515"/>
      <c r="T225" s="514"/>
      <c r="U225" s="515"/>
      <c r="V225" s="508"/>
      <c r="W225" s="516"/>
      <c r="X225" s="510"/>
      <c r="Y225" s="510"/>
      <c r="Z225" s="460"/>
      <c r="AA225" s="225" t="str">
        <f t="shared" si="103"/>
        <v/>
      </c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8"/>
      <c r="BV225" s="3"/>
      <c r="BW225" s="3"/>
      <c r="CA225" s="31" t="str">
        <f>IF(CG225=1,"* El número de pacientes de 60 años NO DEBE Ser mayor a lo registrado en el grupo Etario 20-64 años. ","")</f>
        <v/>
      </c>
      <c r="CB225" s="31" t="str">
        <f>IF(CH225=1,"* La consulta pertinente NO DEBE ser mayor al Total registrado. ","")</f>
        <v/>
      </c>
      <c r="CC225" s="31" t="str">
        <f>IF(AND(D225&lt;&gt;0,W225=""),"* Recuerde que las Embarazadas deben ser incluídas en el ingreso por rango Etario (Digite CEROS si no tiene). ",IF(F225&lt;W225,"* Las Embarazadas NO DEBEN ser mayor al total de Mujeres. ",""))</f>
        <v/>
      </c>
      <c r="CD225" s="31"/>
      <c r="CE225" s="31"/>
      <c r="CF225" s="31"/>
      <c r="CG225" s="32">
        <f>IF((S225+T225)&lt;X225,1,0)</f>
        <v>0</v>
      </c>
      <c r="CH225" s="32">
        <f>IF(D225&lt;Y225,1,0)</f>
        <v>0</v>
      </c>
      <c r="CI225" s="32">
        <f>IF(AND(D225&lt;&gt;0,W225=""),1,IF(F225&lt;W225,1,0))</f>
        <v>0</v>
      </c>
      <c r="CJ225" s="32"/>
      <c r="CK225" s="32"/>
      <c r="CL225" s="32"/>
    </row>
    <row r="226" spans="1:90" ht="16.149999999999999" customHeight="1" thickBot="1" x14ac:dyDescent="0.25">
      <c r="A226" s="904"/>
      <c r="B226" s="905" t="s">
        <v>208</v>
      </c>
      <c r="C226" s="906"/>
      <c r="D226" s="517">
        <f t="shared" si="116"/>
        <v>0</v>
      </c>
      <c r="E226" s="518">
        <f t="shared" si="110"/>
        <v>0</v>
      </c>
      <c r="F226" s="519">
        <f t="shared" si="111"/>
        <v>0</v>
      </c>
      <c r="G226" s="520"/>
      <c r="H226" s="521"/>
      <c r="I226" s="522"/>
      <c r="J226" s="521"/>
      <c r="K226" s="522"/>
      <c r="L226" s="521"/>
      <c r="M226" s="522"/>
      <c r="N226" s="521"/>
      <c r="O226" s="522"/>
      <c r="P226" s="521"/>
      <c r="Q226" s="522"/>
      <c r="R226" s="521"/>
      <c r="S226" s="522"/>
      <c r="T226" s="521"/>
      <c r="U226" s="520"/>
      <c r="V226" s="523"/>
      <c r="W226" s="524"/>
      <c r="X226" s="525"/>
      <c r="Y226" s="525"/>
      <c r="Z226" s="526"/>
      <c r="AA226" s="225" t="str">
        <f t="shared" si="103"/>
        <v/>
      </c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8"/>
      <c r="BV226" s="3"/>
      <c r="BW226" s="3"/>
      <c r="CA226" s="31" t="str">
        <f t="shared" ref="CA226" si="117">IF(CG226=1,"* El número de pacientes de 60 años NO DEBE Ser mayor a lo registrado en el grupo Etario 20-64 años. ","")</f>
        <v/>
      </c>
      <c r="CB226" s="31" t="str">
        <f t="shared" ref="CB226" si="118">IF(CH226=1,"* La consulta pertinente NO DEBE ser mayor al Total registrado. ","")</f>
        <v/>
      </c>
      <c r="CC226" s="31" t="str">
        <f t="shared" ref="CC226" si="119">IF(AND(D226&lt;&gt;0,W226=""),"* Recuerde que las Embarazadas deben ser incluídas en el ingreso por rango Etario (Digite CEROS si no tiene). ",IF(F226&lt;W226,"* Las Embarazadas NO DEBEN ser mayor al total de Mujeres. ",""))</f>
        <v/>
      </c>
      <c r="CD226" s="31"/>
      <c r="CE226" s="31"/>
      <c r="CF226" s="31"/>
      <c r="CG226" s="32">
        <f t="shared" ref="CG226" si="120">IF((S226+T226)&lt;X226,1,0)</f>
        <v>0</v>
      </c>
      <c r="CH226" s="32">
        <f t="shared" ref="CH226" si="121">IF(D226&lt;Y226,1,0)</f>
        <v>0</v>
      </c>
      <c r="CI226" s="32">
        <f t="shared" ref="CI226" si="122">IF(AND(D226&lt;&gt;0,W226=""),1,IF(F226&lt;W226,1,0))</f>
        <v>0</v>
      </c>
      <c r="CJ226" s="32"/>
      <c r="CK226" s="32"/>
      <c r="CL226" s="32"/>
    </row>
    <row r="227" spans="1:90" ht="16.149999999999999" customHeight="1" thickTop="1" x14ac:dyDescent="0.2">
      <c r="A227" s="907" t="s">
        <v>4</v>
      </c>
      <c r="B227" s="910" t="s">
        <v>205</v>
      </c>
      <c r="C227" s="910"/>
      <c r="D227" s="527">
        <f>SUM(E227+F227)</f>
        <v>186</v>
      </c>
      <c r="E227" s="528">
        <f t="shared" si="110"/>
        <v>72</v>
      </c>
      <c r="F227" s="529">
        <f t="shared" si="110"/>
        <v>114</v>
      </c>
      <c r="G227" s="530">
        <f t="shared" ref="G227:L230" si="123">SUM(G179+G183+G187+G191+G195+G199+G203+G215+G219+G223)</f>
        <v>4</v>
      </c>
      <c r="H227" s="529">
        <f t="shared" si="123"/>
        <v>7</v>
      </c>
      <c r="I227" s="530">
        <f t="shared" si="123"/>
        <v>5</v>
      </c>
      <c r="J227" s="529">
        <f t="shared" si="123"/>
        <v>0</v>
      </c>
      <c r="K227" s="530">
        <f t="shared" si="123"/>
        <v>0</v>
      </c>
      <c r="L227" s="529">
        <f t="shared" si="123"/>
        <v>1</v>
      </c>
      <c r="M227" s="530">
        <f>SUM(M179+M183+M187+M191+M195+M199+M203+M207+M211+M215+M219+M223)</f>
        <v>0</v>
      </c>
      <c r="N227" s="529">
        <f t="shared" ref="N227:R227" si="124">SUM(N179+N183+N187+N191+N195+N199+N203+N207+N211+N215+N219+N223)</f>
        <v>2</v>
      </c>
      <c r="O227" s="530">
        <f t="shared" si="124"/>
        <v>12</v>
      </c>
      <c r="P227" s="529">
        <f t="shared" si="124"/>
        <v>13</v>
      </c>
      <c r="Q227" s="530">
        <f t="shared" si="124"/>
        <v>13</v>
      </c>
      <c r="R227" s="529">
        <f t="shared" si="124"/>
        <v>16</v>
      </c>
      <c r="S227" s="530">
        <f t="shared" ref="S227:V230" si="125">SUM(S179+S183+S187+S195+S199+S203+S207+S211+S215+S219+S223)</f>
        <v>27</v>
      </c>
      <c r="T227" s="529">
        <f t="shared" si="125"/>
        <v>65</v>
      </c>
      <c r="U227" s="530">
        <f t="shared" si="125"/>
        <v>11</v>
      </c>
      <c r="V227" s="531">
        <f t="shared" si="125"/>
        <v>10</v>
      </c>
      <c r="W227" s="530">
        <f t="shared" ref="W227:X230" si="126">SUM(W179+W183+W187+W195+W203+W207+W211+W215+W219+W223)</f>
        <v>1</v>
      </c>
      <c r="X227" s="532">
        <f t="shared" si="126"/>
        <v>0</v>
      </c>
      <c r="Y227" s="532">
        <f t="shared" ref="Y227:Z230" si="127">SUM(Y179+Y183+Y187+Y195+Y203+Y207+Y211+Y215+Y219+Y223)</f>
        <v>0</v>
      </c>
      <c r="Z227" s="529">
        <f t="shared" si="127"/>
        <v>0</v>
      </c>
      <c r="AA227" s="273" t="s">
        <v>215</v>
      </c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BV227" s="3"/>
      <c r="BW227" s="3"/>
      <c r="CG227" s="13"/>
      <c r="CH227" s="13"/>
      <c r="CI227" s="13"/>
      <c r="CJ227" s="13"/>
      <c r="CK227" s="13"/>
      <c r="CL227" s="13"/>
    </row>
    <row r="228" spans="1:90" ht="16.149999999999999" customHeight="1" x14ac:dyDescent="0.2">
      <c r="A228" s="908"/>
      <c r="B228" s="911" t="s">
        <v>206</v>
      </c>
      <c r="C228" s="911"/>
      <c r="D228" s="386">
        <f>SUM(E228+F228)</f>
        <v>831</v>
      </c>
      <c r="E228" s="533">
        <f t="shared" ref="E228:F230" si="128">SUM(G228+I228+K228+M228+O228+Q228+S228+U228)</f>
        <v>320</v>
      </c>
      <c r="F228" s="534">
        <f>SUM(H228+J228+L228+N228+P228+R228+T228+V228)</f>
        <v>511</v>
      </c>
      <c r="G228" s="535">
        <f t="shared" si="123"/>
        <v>14</v>
      </c>
      <c r="H228" s="534">
        <f>SUM(H180+H184+H188+H192+H196+H200+H204+H216+H220+H224)</f>
        <v>36</v>
      </c>
      <c r="I228" s="535">
        <f t="shared" si="123"/>
        <v>4</v>
      </c>
      <c r="J228" s="534">
        <f>SUM(J180+J184+J188+J192+J196+J200+J204+J216+J220+J224)</f>
        <v>8</v>
      </c>
      <c r="K228" s="535">
        <f t="shared" si="123"/>
        <v>3</v>
      </c>
      <c r="L228" s="534">
        <f>SUM(L180+L184+L188+L192+L196+L200+L204+L216+L220+L224)</f>
        <v>10</v>
      </c>
      <c r="M228" s="535">
        <f t="shared" ref="M228:R230" si="129">SUM(M180+M184+M188+M192+M196+M200+M204+M208+M212+M216+M220+M224)</f>
        <v>13</v>
      </c>
      <c r="N228" s="534">
        <f t="shared" si="129"/>
        <v>12</v>
      </c>
      <c r="O228" s="535">
        <f t="shared" si="129"/>
        <v>82</v>
      </c>
      <c r="P228" s="534">
        <f t="shared" si="129"/>
        <v>66</v>
      </c>
      <c r="Q228" s="535">
        <f t="shared" si="129"/>
        <v>79</v>
      </c>
      <c r="R228" s="534">
        <f t="shared" si="129"/>
        <v>98</v>
      </c>
      <c r="S228" s="535">
        <f t="shared" si="125"/>
        <v>87</v>
      </c>
      <c r="T228" s="534">
        <f t="shared" si="125"/>
        <v>229</v>
      </c>
      <c r="U228" s="535">
        <f t="shared" si="125"/>
        <v>38</v>
      </c>
      <c r="V228" s="536">
        <f t="shared" si="125"/>
        <v>52</v>
      </c>
      <c r="W228" s="535">
        <f t="shared" si="126"/>
        <v>2</v>
      </c>
      <c r="X228" s="533">
        <f t="shared" si="126"/>
        <v>4</v>
      </c>
      <c r="Y228" s="533">
        <f t="shared" si="127"/>
        <v>0</v>
      </c>
      <c r="Z228" s="534">
        <f t="shared" si="127"/>
        <v>0</v>
      </c>
      <c r="AA228" s="273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BV228" s="3"/>
      <c r="BW228" s="3"/>
      <c r="CG228" s="13"/>
      <c r="CH228" s="13"/>
      <c r="CI228" s="13"/>
      <c r="CJ228" s="13"/>
      <c r="CK228" s="13"/>
      <c r="CL228" s="13"/>
    </row>
    <row r="229" spans="1:90" ht="16.149999999999999" customHeight="1" x14ac:dyDescent="0.2">
      <c r="A229" s="908"/>
      <c r="B229" s="911" t="s">
        <v>207</v>
      </c>
      <c r="C229" s="911"/>
      <c r="D229" s="386">
        <f>SUM(E229+F229)</f>
        <v>170</v>
      </c>
      <c r="E229" s="533">
        <f t="shared" si="128"/>
        <v>63</v>
      </c>
      <c r="F229" s="534">
        <f t="shared" si="128"/>
        <v>107</v>
      </c>
      <c r="G229" s="535">
        <f t="shared" ref="G229:G230" si="130">SUM(G181+G185+G189+G193+G197+G201+G205+G217+G221+G225)</f>
        <v>3</v>
      </c>
      <c r="H229" s="534">
        <f>SUM(H181+H185+H189+H193+H197+H201+H205+H217+H221+H225)</f>
        <v>7</v>
      </c>
      <c r="I229" s="535">
        <f t="shared" si="123"/>
        <v>5</v>
      </c>
      <c r="J229" s="534">
        <f>SUM(J181+J185+J189+J193+J197+J201+J205+J217+J221+J225)</f>
        <v>1</v>
      </c>
      <c r="K229" s="535">
        <f t="shared" si="123"/>
        <v>0</v>
      </c>
      <c r="L229" s="534">
        <f>SUM(L181+L185+L189+L193+L197+L201+L205+L217+L221+L225)</f>
        <v>2</v>
      </c>
      <c r="M229" s="535">
        <f t="shared" si="129"/>
        <v>1</v>
      </c>
      <c r="N229" s="534">
        <f t="shared" si="129"/>
        <v>0</v>
      </c>
      <c r="O229" s="535">
        <f t="shared" si="129"/>
        <v>10</v>
      </c>
      <c r="P229" s="534">
        <f t="shared" si="129"/>
        <v>8</v>
      </c>
      <c r="Q229" s="535">
        <f t="shared" si="129"/>
        <v>5</v>
      </c>
      <c r="R229" s="534">
        <f t="shared" si="129"/>
        <v>4</v>
      </c>
      <c r="S229" s="535">
        <f t="shared" si="125"/>
        <v>29</v>
      </c>
      <c r="T229" s="534">
        <f t="shared" si="125"/>
        <v>72</v>
      </c>
      <c r="U229" s="535">
        <f t="shared" si="125"/>
        <v>10</v>
      </c>
      <c r="V229" s="536">
        <f t="shared" si="125"/>
        <v>13</v>
      </c>
      <c r="W229" s="535">
        <f t="shared" si="126"/>
        <v>1</v>
      </c>
      <c r="X229" s="533">
        <f t="shared" si="126"/>
        <v>1</v>
      </c>
      <c r="Y229" s="533">
        <f t="shared" si="127"/>
        <v>0</v>
      </c>
      <c r="Z229" s="534">
        <f t="shared" si="127"/>
        <v>0</v>
      </c>
      <c r="AA229" s="273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BV229" s="3"/>
      <c r="BW229" s="3"/>
      <c r="CG229" s="13"/>
      <c r="CH229" s="13"/>
      <c r="CI229" s="13"/>
      <c r="CJ229" s="13"/>
      <c r="CK229" s="13"/>
      <c r="CL229" s="13"/>
    </row>
    <row r="230" spans="1:90" ht="16.149999999999999" customHeight="1" x14ac:dyDescent="0.2">
      <c r="A230" s="909"/>
      <c r="B230" s="912" t="s">
        <v>208</v>
      </c>
      <c r="C230" s="912"/>
      <c r="D230" s="461">
        <f>SUM(E230+F230)</f>
        <v>187</v>
      </c>
      <c r="E230" s="537">
        <f t="shared" si="128"/>
        <v>62</v>
      </c>
      <c r="F230" s="538">
        <f>SUM(H230+J230+L230+N230+P230+R230+T230+V230)</f>
        <v>125</v>
      </c>
      <c r="G230" s="539">
        <f t="shared" si="130"/>
        <v>3</v>
      </c>
      <c r="H230" s="538">
        <f>SUM(H182+H186+H190+H194+H198+H202+H206+H218+H222+H226)</f>
        <v>5</v>
      </c>
      <c r="I230" s="539">
        <f t="shared" si="123"/>
        <v>5</v>
      </c>
      <c r="J230" s="538">
        <f>SUM(J182+J186+J190+J194+J198+J202+J206+J218+J222+J226)</f>
        <v>3</v>
      </c>
      <c r="K230" s="539">
        <f t="shared" si="123"/>
        <v>2</v>
      </c>
      <c r="L230" s="538">
        <f>SUM(L182+L186+L190+L194+L198+L202+L206+L218+L222+L226)</f>
        <v>2</v>
      </c>
      <c r="M230" s="539">
        <f t="shared" si="129"/>
        <v>0</v>
      </c>
      <c r="N230" s="538">
        <f t="shared" si="129"/>
        <v>3</v>
      </c>
      <c r="O230" s="539">
        <f t="shared" si="129"/>
        <v>8</v>
      </c>
      <c r="P230" s="538">
        <f t="shared" si="129"/>
        <v>6</v>
      </c>
      <c r="Q230" s="539">
        <f t="shared" si="129"/>
        <v>5</v>
      </c>
      <c r="R230" s="538">
        <f t="shared" si="129"/>
        <v>8</v>
      </c>
      <c r="S230" s="539">
        <f t="shared" si="125"/>
        <v>30</v>
      </c>
      <c r="T230" s="538">
        <f t="shared" si="125"/>
        <v>76</v>
      </c>
      <c r="U230" s="539">
        <f t="shared" si="125"/>
        <v>9</v>
      </c>
      <c r="V230" s="540">
        <f>SUM(V182+V186+V190+V198+V202+V206+V210+V214+V218+V222+V226)</f>
        <v>22</v>
      </c>
      <c r="W230" s="541">
        <f t="shared" si="126"/>
        <v>1</v>
      </c>
      <c r="X230" s="537">
        <f t="shared" si="126"/>
        <v>2</v>
      </c>
      <c r="Y230" s="537">
        <f t="shared" si="127"/>
        <v>0</v>
      </c>
      <c r="Z230" s="538">
        <f t="shared" si="127"/>
        <v>0</v>
      </c>
      <c r="AA230" s="273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BV230" s="3"/>
      <c r="BW230" s="3"/>
      <c r="CG230" s="13"/>
      <c r="CH230" s="13"/>
      <c r="CI230" s="13"/>
      <c r="CJ230" s="13"/>
      <c r="CK230" s="13"/>
      <c r="CL230" s="13"/>
    </row>
    <row r="231" spans="1:90" ht="31.9" customHeight="1" x14ac:dyDescent="0.2">
      <c r="A231" s="236" t="s">
        <v>216</v>
      </c>
      <c r="B231" s="123"/>
      <c r="C231" s="123"/>
      <c r="D231" s="124"/>
      <c r="E231" s="124"/>
      <c r="F231" s="124"/>
      <c r="G231" s="124"/>
      <c r="H231" s="124"/>
      <c r="I231" s="124"/>
      <c r="BV231" s="3"/>
      <c r="BW231" s="3"/>
      <c r="CG231" s="13"/>
      <c r="CH231" s="13"/>
      <c r="CI231" s="13"/>
      <c r="CJ231" s="13"/>
      <c r="CK231" s="13"/>
      <c r="CL231" s="13"/>
    </row>
    <row r="232" spans="1:90" ht="16.149999999999999" customHeight="1" x14ac:dyDescent="0.2">
      <c r="A232" s="885" t="s">
        <v>31</v>
      </c>
      <c r="B232" s="886"/>
      <c r="C232" s="887"/>
      <c r="D232" s="894" t="s">
        <v>4</v>
      </c>
      <c r="E232" s="895"/>
      <c r="F232" s="896"/>
      <c r="G232" s="862" t="s">
        <v>56</v>
      </c>
      <c r="H232" s="900"/>
      <c r="I232" s="900"/>
      <c r="J232" s="900"/>
      <c r="K232" s="900"/>
      <c r="L232" s="900"/>
      <c r="M232" s="900"/>
      <c r="N232" s="901"/>
      <c r="O232" s="896" t="s">
        <v>6</v>
      </c>
      <c r="P232" s="859" t="s">
        <v>7</v>
      </c>
      <c r="BV232" s="3"/>
      <c r="BW232" s="3"/>
      <c r="CG232" s="13"/>
      <c r="CH232" s="13"/>
      <c r="CI232" s="13"/>
      <c r="CJ232" s="13"/>
      <c r="CK232" s="13"/>
      <c r="CL232" s="13"/>
    </row>
    <row r="233" spans="1:90" ht="16.149999999999999" customHeight="1" x14ac:dyDescent="0.2">
      <c r="A233" s="888"/>
      <c r="B233" s="889"/>
      <c r="C233" s="890"/>
      <c r="D233" s="897"/>
      <c r="E233" s="898"/>
      <c r="F233" s="899"/>
      <c r="G233" s="859" t="s">
        <v>186</v>
      </c>
      <c r="H233" s="859" t="s">
        <v>17</v>
      </c>
      <c r="I233" s="859" t="s">
        <v>198</v>
      </c>
      <c r="J233" s="859" t="s">
        <v>57</v>
      </c>
      <c r="K233" s="859" t="s">
        <v>199</v>
      </c>
      <c r="L233" s="859" t="s">
        <v>217</v>
      </c>
      <c r="M233" s="859" t="s">
        <v>21</v>
      </c>
      <c r="N233" s="877" t="s">
        <v>22</v>
      </c>
      <c r="O233" s="902"/>
      <c r="P233" s="860"/>
      <c r="BV233" s="3"/>
      <c r="BW233" s="3"/>
      <c r="CG233" s="13"/>
      <c r="CH233" s="13"/>
      <c r="CI233" s="13"/>
      <c r="CJ233" s="13"/>
      <c r="CK233" s="13"/>
      <c r="CL233" s="13"/>
    </row>
    <row r="234" spans="1:90" ht="16.149999999999999" customHeight="1" x14ac:dyDescent="0.2">
      <c r="A234" s="891"/>
      <c r="B234" s="892"/>
      <c r="C234" s="893"/>
      <c r="D234" s="720" t="s">
        <v>23</v>
      </c>
      <c r="E234" s="720" t="s">
        <v>24</v>
      </c>
      <c r="F234" s="718" t="s">
        <v>25</v>
      </c>
      <c r="G234" s="861"/>
      <c r="H234" s="861"/>
      <c r="I234" s="861"/>
      <c r="J234" s="861"/>
      <c r="K234" s="861"/>
      <c r="L234" s="861"/>
      <c r="M234" s="861"/>
      <c r="N234" s="878"/>
      <c r="O234" s="899"/>
      <c r="P234" s="861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BV234" s="3"/>
      <c r="BW234" s="3"/>
      <c r="CG234" s="13"/>
      <c r="CH234" s="13"/>
      <c r="CI234" s="13"/>
      <c r="CJ234" s="13"/>
      <c r="CK234" s="13"/>
      <c r="CL234" s="13"/>
    </row>
    <row r="235" spans="1:90" ht="16.149999999999999" customHeight="1" x14ac:dyDescent="0.2">
      <c r="A235" s="879" t="s">
        <v>38</v>
      </c>
      <c r="B235" s="880"/>
      <c r="C235" s="881"/>
      <c r="D235" s="427">
        <f>SUM(G235:N235)</f>
        <v>0</v>
      </c>
      <c r="E235" s="243"/>
      <c r="F235" s="243"/>
      <c r="G235" s="113"/>
      <c r="H235" s="113"/>
      <c r="I235" s="113"/>
      <c r="J235" s="113"/>
      <c r="K235" s="113"/>
      <c r="L235" s="113"/>
      <c r="M235" s="113"/>
      <c r="N235" s="544"/>
      <c r="O235" s="114"/>
      <c r="P235" s="326"/>
      <c r="Q235" s="225" t="str">
        <f>CA235&amp;CB235&amp;CC235</f>
        <v/>
      </c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8"/>
      <c r="AD235" s="8"/>
      <c r="BV235" s="3"/>
      <c r="BW235" s="3"/>
      <c r="CA235" s="31" t="str">
        <f t="shared" ref="CA235:CA240" si="131">IF(CG235=1,"* La suma de los sexos NO DEBE ser diferente al Total. ","")</f>
        <v/>
      </c>
      <c r="CB235" s="31" t="str">
        <f>IF(CH235=1,"* Las actividades de 60 años NO DEBE ser mayor que el de 20-64 Años. ","")</f>
        <v/>
      </c>
      <c r="CC235" s="31" t="str">
        <f>IF(AND(D235&lt;&gt;0,O235=""),"* Recuerde que las Embarazadas deben ser incluídas en el ingreso por rango Etario (Digite CEROS si no tiene). ",IF(F235&lt;O235,"* Las Embarazadas NO DEBEN ser mayor al total de Mujeres. ",""))</f>
        <v/>
      </c>
      <c r="CG235" s="32">
        <f>IF(D235&lt;&gt;(E235+F235),1,0)</f>
        <v>0</v>
      </c>
      <c r="CH235" s="32">
        <f>IF(M235&lt;P235,1,0)</f>
        <v>0</v>
      </c>
      <c r="CI235" s="32">
        <f>IF(AND(D235&lt;&gt;0,O235=""),1,IF(F235&lt;O235,1,0))</f>
        <v>0</v>
      </c>
      <c r="CJ235" s="13"/>
      <c r="CK235" s="13"/>
      <c r="CL235" s="13"/>
    </row>
    <row r="236" spans="1:90" ht="16.149999999999999" customHeight="1" x14ac:dyDescent="0.2">
      <c r="A236" s="882" t="s">
        <v>218</v>
      </c>
      <c r="B236" s="883"/>
      <c r="C236" s="884"/>
      <c r="D236" s="545">
        <f>SUM(G236:N236)</f>
        <v>0</v>
      </c>
      <c r="E236" s="38"/>
      <c r="F236" s="113"/>
      <c r="G236" s="33"/>
      <c r="H236" s="33"/>
      <c r="I236" s="33"/>
      <c r="J236" s="33"/>
      <c r="K236" s="33"/>
      <c r="L236" s="33"/>
      <c r="M236" s="33"/>
      <c r="N236" s="284"/>
      <c r="O236" s="34"/>
      <c r="P236" s="38"/>
      <c r="Q236" s="225" t="str">
        <f t="shared" ref="Q236:Q240" si="132">CA236&amp;CB236&amp;CC236</f>
        <v/>
      </c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8"/>
      <c r="AD236" s="8"/>
      <c r="BV236" s="3"/>
      <c r="BW236" s="3"/>
      <c r="CA236" s="31" t="str">
        <f t="shared" si="131"/>
        <v/>
      </c>
      <c r="CB236" s="31" t="str">
        <f t="shared" ref="CB236:CB240" si="133">IF(CH236=1,"* Las actividades de 60 años NO DEBE ser mayor que el de 20-64 Años. ","")</f>
        <v/>
      </c>
      <c r="CC236" s="31" t="str">
        <f t="shared" ref="CC236:CC240" si="134">IF(AND(D236&lt;&gt;0,O236=""),"* Recuerde que las Embarazadas deben ser incluídas en el ingreso por rango Etario (Digite CEROS si no tiene). ",IF(F236&lt;O236,"* Las Embarazadas NO DEBEN ser mayor al total de Mujeres. ",""))</f>
        <v/>
      </c>
      <c r="CG236" s="32">
        <f t="shared" ref="CG236:CG240" si="135">IF(D236&lt;&gt;(E236+F236),1,0)</f>
        <v>0</v>
      </c>
      <c r="CH236" s="32">
        <f t="shared" ref="CH236:CH240" si="136">IF(M236&lt;P236,1,0)</f>
        <v>0</v>
      </c>
      <c r="CI236" s="32">
        <f t="shared" ref="CI236:CI240" si="137">IF(AND(D236&lt;&gt;0,O236=""),1,IF(F236&lt;O236,1,0))</f>
        <v>0</v>
      </c>
      <c r="CJ236" s="13"/>
      <c r="CK236" s="13"/>
      <c r="CL236" s="13"/>
    </row>
    <row r="237" spans="1:90" ht="16.149999999999999" customHeight="1" x14ac:dyDescent="0.2">
      <c r="A237" s="882" t="s">
        <v>219</v>
      </c>
      <c r="B237" s="883"/>
      <c r="C237" s="884"/>
      <c r="D237" s="546">
        <f>SUM(G237:N237)</f>
        <v>0</v>
      </c>
      <c r="E237" s="33"/>
      <c r="F237" s="38"/>
      <c r="G237" s="33"/>
      <c r="H237" s="33"/>
      <c r="I237" s="33"/>
      <c r="J237" s="33"/>
      <c r="K237" s="33"/>
      <c r="L237" s="33"/>
      <c r="M237" s="33"/>
      <c r="N237" s="284"/>
      <c r="O237" s="34"/>
      <c r="P237" s="38"/>
      <c r="Q237" s="225" t="str">
        <f t="shared" si="132"/>
        <v/>
      </c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8"/>
      <c r="AD237" s="8"/>
      <c r="BV237" s="3"/>
      <c r="BW237" s="3"/>
      <c r="CA237" s="31" t="str">
        <f t="shared" si="131"/>
        <v/>
      </c>
      <c r="CB237" s="31" t="str">
        <f t="shared" si="133"/>
        <v/>
      </c>
      <c r="CC237" s="31" t="str">
        <f t="shared" si="134"/>
        <v/>
      </c>
      <c r="CG237" s="32">
        <f t="shared" si="135"/>
        <v>0</v>
      </c>
      <c r="CH237" s="32">
        <f t="shared" si="136"/>
        <v>0</v>
      </c>
      <c r="CI237" s="32">
        <f t="shared" si="137"/>
        <v>0</v>
      </c>
      <c r="CJ237" s="13"/>
      <c r="CK237" s="13"/>
      <c r="CL237" s="13"/>
    </row>
    <row r="238" spans="1:90" ht="16.149999999999999" customHeight="1" x14ac:dyDescent="0.2">
      <c r="A238" s="868"/>
      <c r="B238" s="869"/>
      <c r="C238" s="870"/>
      <c r="D238" s="547"/>
      <c r="E238" s="548"/>
      <c r="F238" s="547"/>
      <c r="G238" s="549"/>
      <c r="H238" s="549"/>
      <c r="I238" s="549"/>
      <c r="J238" s="549"/>
      <c r="K238" s="549"/>
      <c r="L238" s="549"/>
      <c r="M238" s="548"/>
      <c r="N238" s="550"/>
      <c r="O238" s="547"/>
      <c r="P238" s="549"/>
      <c r="Q238" s="225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BV238" s="3"/>
      <c r="BW238" s="3"/>
      <c r="CA238" s="31"/>
      <c r="CB238" s="31"/>
      <c r="CC238" s="31"/>
      <c r="CG238" s="32"/>
      <c r="CH238" s="32"/>
      <c r="CI238" s="32"/>
      <c r="CJ238" s="13"/>
      <c r="CK238" s="13"/>
      <c r="CL238" s="13"/>
    </row>
    <row r="239" spans="1:90" ht="16.149999999999999" customHeight="1" x14ac:dyDescent="0.2">
      <c r="A239" s="871" t="s">
        <v>35</v>
      </c>
      <c r="B239" s="872"/>
      <c r="C239" s="873"/>
      <c r="D239" s="551">
        <f>SUM(G239:N239)</f>
        <v>0</v>
      </c>
      <c r="E239" s="285"/>
      <c r="F239" s="38"/>
      <c r="G239" s="255"/>
      <c r="H239" s="255"/>
      <c r="I239" s="255"/>
      <c r="J239" s="255"/>
      <c r="K239" s="255"/>
      <c r="L239" s="255"/>
      <c r="M239" s="255"/>
      <c r="N239" s="552"/>
      <c r="O239" s="259"/>
      <c r="P239" s="285"/>
      <c r="Q239" s="225" t="str">
        <f t="shared" si="132"/>
        <v/>
      </c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8"/>
      <c r="AD239" s="8"/>
      <c r="BV239" s="3"/>
      <c r="BW239" s="3"/>
      <c r="CA239" s="31" t="str">
        <f t="shared" si="131"/>
        <v/>
      </c>
      <c r="CB239" s="31" t="str">
        <f t="shared" si="133"/>
        <v/>
      </c>
      <c r="CC239" s="31" t="str">
        <f t="shared" si="134"/>
        <v/>
      </c>
      <c r="CG239" s="32">
        <f t="shared" si="135"/>
        <v>0</v>
      </c>
      <c r="CH239" s="32">
        <f t="shared" si="136"/>
        <v>0</v>
      </c>
      <c r="CI239" s="32">
        <f t="shared" si="137"/>
        <v>0</v>
      </c>
      <c r="CJ239" s="13"/>
      <c r="CK239" s="13"/>
      <c r="CL239" s="13"/>
    </row>
    <row r="240" spans="1:90" ht="16.149999999999999" customHeight="1" x14ac:dyDescent="0.2">
      <c r="A240" s="874" t="s">
        <v>220</v>
      </c>
      <c r="B240" s="875"/>
      <c r="C240" s="876"/>
      <c r="D240" s="553">
        <f>SUM(G240:N240)</f>
        <v>0</v>
      </c>
      <c r="E240" s="285"/>
      <c r="F240" s="285"/>
      <c r="G240" s="42"/>
      <c r="H240" s="42"/>
      <c r="I240" s="42"/>
      <c r="J240" s="42"/>
      <c r="K240" s="42"/>
      <c r="L240" s="42"/>
      <c r="M240" s="42"/>
      <c r="N240" s="554"/>
      <c r="O240" s="43"/>
      <c r="P240" s="46"/>
      <c r="Q240" s="225" t="str">
        <f t="shared" si="132"/>
        <v/>
      </c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8"/>
      <c r="AD240" s="8"/>
      <c r="BV240" s="3"/>
      <c r="BW240" s="3"/>
      <c r="CA240" s="31" t="str">
        <f t="shared" si="131"/>
        <v/>
      </c>
      <c r="CB240" s="31" t="str">
        <f t="shared" si="133"/>
        <v/>
      </c>
      <c r="CC240" s="31" t="str">
        <f t="shared" si="134"/>
        <v/>
      </c>
      <c r="CG240" s="32">
        <f t="shared" si="135"/>
        <v>0</v>
      </c>
      <c r="CH240" s="32">
        <f t="shared" si="136"/>
        <v>0</v>
      </c>
      <c r="CI240" s="32">
        <f t="shared" si="137"/>
        <v>0</v>
      </c>
      <c r="CJ240" s="13"/>
      <c r="CK240" s="13"/>
      <c r="CL240" s="13"/>
    </row>
    <row r="241" spans="1:90" ht="31.9" customHeight="1" x14ac:dyDescent="0.2">
      <c r="A241" s="236" t="s">
        <v>221</v>
      </c>
      <c r="B241" s="555"/>
      <c r="C241" s="555"/>
      <c r="D241" s="555"/>
      <c r="E241" s="556"/>
      <c r="F241" s="557"/>
      <c r="G241" s="8"/>
      <c r="H241" s="8"/>
      <c r="I241" s="8"/>
      <c r="J241" s="8"/>
      <c r="Q241" s="8" t="s">
        <v>215</v>
      </c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BV241" s="3"/>
      <c r="BW241" s="3"/>
      <c r="CG241" s="13"/>
      <c r="CH241" s="13"/>
      <c r="CI241" s="13"/>
      <c r="CJ241" s="13"/>
      <c r="CK241" s="13"/>
      <c r="CL241" s="13"/>
    </row>
    <row r="242" spans="1:90" ht="16.149999999999999" customHeight="1" x14ac:dyDescent="0.2">
      <c r="A242" s="859" t="s">
        <v>201</v>
      </c>
      <c r="B242" s="859" t="s">
        <v>222</v>
      </c>
      <c r="C242" s="859" t="s">
        <v>223</v>
      </c>
      <c r="D242" s="859" t="s">
        <v>224</v>
      </c>
      <c r="E242" s="859" t="s">
        <v>225</v>
      </c>
      <c r="F242" s="8"/>
      <c r="G242" s="8"/>
      <c r="H242" s="8"/>
      <c r="I242" s="8"/>
      <c r="J242" s="8"/>
      <c r="BV242" s="3"/>
      <c r="BW242" s="3"/>
      <c r="CG242" s="13"/>
      <c r="CH242" s="13"/>
      <c r="CI242" s="13"/>
      <c r="CJ242" s="13"/>
      <c r="CK242" s="13"/>
      <c r="CL242" s="13"/>
    </row>
    <row r="243" spans="1:90" ht="16.149999999999999" customHeight="1" x14ac:dyDescent="0.2">
      <c r="A243" s="860"/>
      <c r="B243" s="860"/>
      <c r="C243" s="860"/>
      <c r="D243" s="860"/>
      <c r="E243" s="860"/>
      <c r="F243" s="8"/>
      <c r="G243" s="8"/>
      <c r="H243" s="8"/>
      <c r="I243" s="8"/>
      <c r="J243" s="8"/>
      <c r="BV243" s="3"/>
      <c r="BW243" s="3"/>
      <c r="CG243" s="13"/>
      <c r="CH243" s="13"/>
      <c r="CI243" s="13"/>
      <c r="CJ243" s="13"/>
      <c r="CK243" s="13"/>
      <c r="CL243" s="13"/>
    </row>
    <row r="244" spans="1:90" ht="16.149999999999999" customHeight="1" x14ac:dyDescent="0.2">
      <c r="A244" s="860"/>
      <c r="B244" s="860"/>
      <c r="C244" s="860"/>
      <c r="D244" s="860"/>
      <c r="E244" s="860"/>
      <c r="F244" s="8"/>
      <c r="G244" s="8"/>
      <c r="H244" s="8"/>
      <c r="I244" s="8"/>
      <c r="J244" s="8"/>
      <c r="BV244" s="3"/>
      <c r="BW244" s="3"/>
      <c r="CG244" s="13"/>
      <c r="CH244" s="13"/>
      <c r="CI244" s="13"/>
      <c r="CJ244" s="13"/>
      <c r="CK244" s="13"/>
      <c r="CL244" s="13"/>
    </row>
    <row r="245" spans="1:90" ht="16.149999999999999" customHeight="1" x14ac:dyDescent="0.2">
      <c r="A245" s="861"/>
      <c r="B245" s="861"/>
      <c r="C245" s="861"/>
      <c r="D245" s="861"/>
      <c r="E245" s="861"/>
      <c r="F245" s="8"/>
      <c r="G245" s="8"/>
      <c r="H245" s="8"/>
      <c r="I245" s="8"/>
      <c r="J245" s="8"/>
      <c r="BV245" s="3"/>
      <c r="BW245" s="3"/>
      <c r="CG245" s="13"/>
      <c r="CH245" s="13"/>
      <c r="CI245" s="13"/>
      <c r="CJ245" s="13"/>
      <c r="CK245" s="13"/>
      <c r="CL245" s="13"/>
    </row>
    <row r="246" spans="1:90" ht="16.149999999999999" customHeight="1" x14ac:dyDescent="0.2">
      <c r="A246" s="558" t="s">
        <v>226</v>
      </c>
      <c r="B246" s="559"/>
      <c r="C246" s="560"/>
      <c r="D246" s="561">
        <f>SUM(D247:D249)</f>
        <v>0</v>
      </c>
      <c r="E246" s="561">
        <f>SUM(E247:E249)</f>
        <v>0</v>
      </c>
      <c r="F246" s="8"/>
      <c r="G246" s="8"/>
      <c r="H246" s="8"/>
      <c r="I246" s="8"/>
      <c r="J246" s="8"/>
      <c r="BV246" s="3"/>
      <c r="BW246" s="3"/>
      <c r="CG246" s="13"/>
      <c r="CH246" s="13"/>
      <c r="CI246" s="13"/>
      <c r="CJ246" s="13"/>
      <c r="CK246" s="13"/>
      <c r="CL246" s="13"/>
    </row>
    <row r="247" spans="1:90" ht="16.149999999999999" customHeight="1" x14ac:dyDescent="0.2">
      <c r="A247" s="562" t="s">
        <v>227</v>
      </c>
      <c r="B247" s="563"/>
      <c r="C247" s="564"/>
      <c r="D247" s="63"/>
      <c r="E247" s="243"/>
      <c r="F247" s="8"/>
      <c r="G247" s="8"/>
      <c r="H247" s="8"/>
      <c r="I247" s="8"/>
      <c r="J247" s="8"/>
      <c r="BV247" s="3"/>
      <c r="BW247" s="3"/>
      <c r="CG247" s="13"/>
      <c r="CH247" s="13"/>
      <c r="CI247" s="13"/>
      <c r="CJ247" s="13"/>
      <c r="CK247" s="13"/>
      <c r="CL247" s="13"/>
    </row>
    <row r="248" spans="1:90" ht="16.149999999999999" customHeight="1" x14ac:dyDescent="0.2">
      <c r="A248" s="565" t="s">
        <v>228</v>
      </c>
      <c r="B248" s="150"/>
      <c r="C248" s="252"/>
      <c r="D248" s="86"/>
      <c r="E248" s="38"/>
      <c r="F248" s="8"/>
      <c r="G248" s="8"/>
      <c r="H248" s="8"/>
      <c r="I248" s="8"/>
      <c r="J248" s="8"/>
      <c r="BV248" s="3"/>
      <c r="BW248" s="3"/>
      <c r="CG248" s="13"/>
      <c r="CH248" s="13"/>
      <c r="CI248" s="13"/>
      <c r="CJ248" s="13"/>
      <c r="CK248" s="13"/>
      <c r="CL248" s="13"/>
    </row>
    <row r="249" spans="1:90" ht="16.149999999999999" customHeight="1" x14ac:dyDescent="0.2">
      <c r="A249" s="235" t="s">
        <v>229</v>
      </c>
      <c r="B249" s="566"/>
      <c r="C249" s="567"/>
      <c r="D249" s="568"/>
      <c r="E249" s="46"/>
      <c r="F249" s="8"/>
      <c r="G249" s="8"/>
      <c r="H249" s="8"/>
      <c r="I249" s="8"/>
      <c r="J249" s="8"/>
      <c r="BV249" s="3"/>
      <c r="BW249" s="3"/>
      <c r="CG249" s="13"/>
      <c r="CH249" s="13"/>
      <c r="CI249" s="13"/>
      <c r="CJ249" s="13"/>
      <c r="CK249" s="13"/>
      <c r="CL249" s="13"/>
    </row>
    <row r="250" spans="1:90" ht="31.9" customHeight="1" x14ac:dyDescent="0.2">
      <c r="A250" s="569" t="s">
        <v>230</v>
      </c>
      <c r="B250" s="570"/>
      <c r="C250" s="570"/>
      <c r="D250" s="570"/>
      <c r="E250" s="571"/>
      <c r="F250" s="8"/>
      <c r="G250" s="8"/>
      <c r="H250" s="8"/>
      <c r="I250" s="8"/>
      <c r="J250" s="8"/>
      <c r="BV250" s="3"/>
      <c r="BW250" s="3"/>
      <c r="CG250" s="13"/>
      <c r="CH250" s="13"/>
      <c r="CI250" s="13"/>
      <c r="CJ250" s="13"/>
      <c r="CK250" s="13"/>
      <c r="CL250" s="13"/>
    </row>
    <row r="251" spans="1:90" ht="37.15" customHeight="1" x14ac:dyDescent="0.2">
      <c r="A251" s="862" t="s">
        <v>231</v>
      </c>
      <c r="B251" s="863"/>
      <c r="C251" s="572" t="s">
        <v>232</v>
      </c>
      <c r="D251" s="572" t="s">
        <v>233</v>
      </c>
      <c r="E251" s="572" t="s">
        <v>234</v>
      </c>
      <c r="F251" s="8"/>
      <c r="G251" s="8"/>
      <c r="H251" s="8"/>
      <c r="I251" s="8"/>
      <c r="J251" s="8"/>
      <c r="BV251" s="3"/>
      <c r="BW251" s="3"/>
    </row>
    <row r="252" spans="1:90" ht="16.149999999999999" customHeight="1" x14ac:dyDescent="0.2">
      <c r="A252" s="864" t="s">
        <v>78</v>
      </c>
      <c r="B252" s="865"/>
      <c r="C252" s="243"/>
      <c r="D252" s="243"/>
      <c r="E252" s="243"/>
      <c r="F252" s="8"/>
      <c r="G252" s="8"/>
      <c r="H252" s="8"/>
      <c r="I252" s="8"/>
      <c r="J252" s="8"/>
      <c r="BV252" s="3"/>
      <c r="BW252" s="3"/>
    </row>
    <row r="253" spans="1:90" ht="16.149999999999999" customHeight="1" x14ac:dyDescent="0.2">
      <c r="A253" s="855" t="s">
        <v>86</v>
      </c>
      <c r="B253" s="856"/>
      <c r="C253" s="38"/>
      <c r="D253" s="38"/>
      <c r="E253" s="38"/>
      <c r="F253" s="8"/>
      <c r="G253" s="8"/>
      <c r="H253" s="8"/>
      <c r="I253" s="8"/>
      <c r="J253" s="8"/>
      <c r="BV253" s="3"/>
      <c r="BW253" s="3"/>
    </row>
    <row r="254" spans="1:90" ht="16.149999999999999" customHeight="1" x14ac:dyDescent="0.2">
      <c r="A254" s="866" t="s">
        <v>84</v>
      </c>
      <c r="B254" s="867"/>
      <c r="C254" s="38"/>
      <c r="D254" s="38"/>
      <c r="E254" s="38"/>
      <c r="F254" s="8"/>
      <c r="G254" s="8"/>
      <c r="H254" s="8"/>
      <c r="I254" s="8"/>
      <c r="J254" s="8"/>
      <c r="BV254" s="3"/>
      <c r="BW254" s="3"/>
    </row>
    <row r="255" spans="1:90" ht="16.149999999999999" customHeight="1" x14ac:dyDescent="0.2">
      <c r="A255" s="855" t="s">
        <v>210</v>
      </c>
      <c r="B255" s="856"/>
      <c r="C255" s="38"/>
      <c r="D255" s="38"/>
      <c r="E255" s="38"/>
      <c r="F255" s="8"/>
      <c r="G255" s="8"/>
      <c r="H255" s="8"/>
      <c r="I255" s="8"/>
      <c r="J255" s="8"/>
      <c r="BV255" s="3"/>
      <c r="BW255" s="3"/>
    </row>
    <row r="256" spans="1:90" ht="16.149999999999999" customHeight="1" x14ac:dyDescent="0.2">
      <c r="A256" s="855" t="s">
        <v>85</v>
      </c>
      <c r="B256" s="856"/>
      <c r="C256" s="38"/>
      <c r="D256" s="38"/>
      <c r="E256" s="38"/>
      <c r="F256" s="8"/>
      <c r="G256" s="8"/>
      <c r="H256" s="8"/>
      <c r="I256" s="8"/>
      <c r="J256" s="8"/>
      <c r="BV256" s="3"/>
      <c r="BW256" s="3"/>
    </row>
    <row r="257" spans="1:75" ht="16.149999999999999" customHeight="1" x14ac:dyDescent="0.2">
      <c r="A257" s="855" t="s">
        <v>79</v>
      </c>
      <c r="B257" s="856"/>
      <c r="C257" s="38"/>
      <c r="D257" s="38"/>
      <c r="E257" s="38"/>
      <c r="F257" s="8"/>
      <c r="G257" s="8"/>
      <c r="H257" s="8"/>
      <c r="I257" s="8"/>
      <c r="J257" s="8"/>
      <c r="BV257" s="3"/>
      <c r="BW257" s="3"/>
    </row>
    <row r="258" spans="1:75" ht="16.149999999999999" customHeight="1" x14ac:dyDescent="0.2">
      <c r="A258" s="857" t="s">
        <v>209</v>
      </c>
      <c r="B258" s="858"/>
      <c r="C258" s="573"/>
      <c r="D258" s="573"/>
      <c r="E258" s="573"/>
      <c r="F258" s="8"/>
      <c r="G258" s="8"/>
      <c r="H258" s="8"/>
      <c r="I258" s="8"/>
      <c r="J258" s="8"/>
      <c r="BV258" s="3"/>
      <c r="BW258" s="3"/>
    </row>
    <row r="259" spans="1:75" x14ac:dyDescent="0.2">
      <c r="F259" s="8"/>
      <c r="G259" s="8"/>
      <c r="H259" s="8"/>
      <c r="I259" s="8"/>
      <c r="J259" s="8"/>
      <c r="BV259" s="3"/>
      <c r="BW259" s="3"/>
    </row>
    <row r="260" spans="1:75" x14ac:dyDescent="0.2">
      <c r="F260" s="8"/>
      <c r="G260" s="8"/>
      <c r="H260" s="8"/>
      <c r="I260" s="8"/>
      <c r="J260" s="8"/>
      <c r="BV260" s="3"/>
      <c r="BW260" s="3"/>
    </row>
    <row r="261" spans="1:75" x14ac:dyDescent="0.2">
      <c r="F261" s="8"/>
      <c r="G261" s="8"/>
      <c r="H261" s="8"/>
      <c r="I261" s="8"/>
      <c r="J261" s="8"/>
      <c r="BV261" s="3"/>
      <c r="BW261" s="3"/>
    </row>
    <row r="262" spans="1:75" x14ac:dyDescent="0.2">
      <c r="BV262" s="3"/>
      <c r="BW262" s="3"/>
    </row>
    <row r="263" spans="1:75" x14ac:dyDescent="0.2">
      <c r="BV263" s="3"/>
      <c r="BW263" s="3"/>
    </row>
    <row r="264" spans="1:75" x14ac:dyDescent="0.2">
      <c r="BV264" s="3"/>
      <c r="BW264" s="3"/>
    </row>
    <row r="265" spans="1:75" x14ac:dyDescent="0.2">
      <c r="BV265" s="3"/>
      <c r="BW265" s="3"/>
    </row>
    <row r="266" spans="1:75" x14ac:dyDescent="0.2">
      <c r="BV266" s="3"/>
      <c r="BW266" s="3"/>
    </row>
    <row r="267" spans="1:75" x14ac:dyDescent="0.2">
      <c r="BV267" s="3"/>
      <c r="BW267" s="3"/>
    </row>
    <row r="268" spans="1:75" x14ac:dyDescent="0.2">
      <c r="BV268" s="3"/>
      <c r="BW268" s="3"/>
    </row>
    <row r="269" spans="1:75" x14ac:dyDescent="0.2">
      <c r="BV269" s="3"/>
      <c r="BW269" s="3"/>
    </row>
    <row r="270" spans="1:75" x14ac:dyDescent="0.2">
      <c r="BV270" s="3"/>
      <c r="BW270" s="3"/>
    </row>
    <row r="271" spans="1:75" x14ac:dyDescent="0.2">
      <c r="BV271" s="3"/>
      <c r="BW271" s="3"/>
    </row>
    <row r="272" spans="1:75" x14ac:dyDescent="0.2">
      <c r="BV272" s="3"/>
      <c r="BW272" s="3"/>
    </row>
    <row r="273" spans="74:75" x14ac:dyDescent="0.2">
      <c r="BV273" s="3"/>
      <c r="BW273" s="3"/>
    </row>
    <row r="274" spans="74:75" x14ac:dyDescent="0.2">
      <c r="BV274" s="3"/>
      <c r="BW274" s="3"/>
    </row>
    <row r="275" spans="74:75" x14ac:dyDescent="0.2">
      <c r="BV275" s="3"/>
      <c r="BW275" s="3"/>
    </row>
    <row r="276" spans="74:75" x14ac:dyDescent="0.2">
      <c r="BV276" s="3"/>
      <c r="BW276" s="3"/>
    </row>
    <row r="277" spans="74:75" x14ac:dyDescent="0.2">
      <c r="BV277" s="3"/>
      <c r="BW277" s="3"/>
    </row>
    <row r="278" spans="74:75" x14ac:dyDescent="0.2">
      <c r="BV278" s="3"/>
      <c r="BW278" s="3"/>
    </row>
    <row r="279" spans="74:75" x14ac:dyDescent="0.2">
      <c r="BV279" s="3"/>
      <c r="BW279" s="3"/>
    </row>
    <row r="280" spans="74:75" x14ac:dyDescent="0.2">
      <c r="BV280" s="3"/>
      <c r="BW280" s="3"/>
    </row>
    <row r="281" spans="74:75" x14ac:dyDescent="0.2">
      <c r="BV281" s="3"/>
      <c r="BW281" s="3"/>
    </row>
    <row r="282" spans="74:75" x14ac:dyDescent="0.2">
      <c r="BV282" s="3"/>
      <c r="BW282" s="3"/>
    </row>
    <row r="283" spans="74:75" x14ac:dyDescent="0.2">
      <c r="BV283" s="3"/>
      <c r="BW283" s="3"/>
    </row>
    <row r="284" spans="74:75" x14ac:dyDescent="0.2">
      <c r="BV284" s="3"/>
      <c r="BW284" s="3"/>
    </row>
    <row r="285" spans="74:75" x14ac:dyDescent="0.2">
      <c r="BV285" s="3"/>
      <c r="BW285" s="3"/>
    </row>
    <row r="286" spans="74:75" x14ac:dyDescent="0.2">
      <c r="BV286" s="3"/>
      <c r="BW286" s="3"/>
    </row>
    <row r="287" spans="74:75" x14ac:dyDescent="0.2">
      <c r="BV287" s="3"/>
      <c r="BW287" s="3"/>
    </row>
    <row r="288" spans="74:75" x14ac:dyDescent="0.2">
      <c r="BV288" s="3"/>
      <c r="BW288" s="3"/>
    </row>
    <row r="289" spans="1:118" x14ac:dyDescent="0.2">
      <c r="BV289" s="3"/>
      <c r="BW289" s="3"/>
    </row>
    <row r="290" spans="1:118" x14ac:dyDescent="0.2">
      <c r="BV290" s="3"/>
      <c r="BW290" s="3"/>
    </row>
    <row r="291" spans="1:118" x14ac:dyDescent="0.2">
      <c r="BV291" s="3"/>
      <c r="BW291" s="3"/>
    </row>
    <row r="292" spans="1:118" x14ac:dyDescent="0.2">
      <c r="BV292" s="3"/>
      <c r="BW292" s="3"/>
    </row>
    <row r="293" spans="1:118" x14ac:dyDescent="0.2">
      <c r="BV293" s="3"/>
      <c r="BW293" s="3"/>
    </row>
    <row r="294" spans="1:118" x14ac:dyDescent="0.2">
      <c r="BV294" s="3"/>
      <c r="BW294" s="3"/>
    </row>
    <row r="295" spans="1:118" x14ac:dyDescent="0.2">
      <c r="BV295" s="3"/>
      <c r="BW295" s="3"/>
    </row>
    <row r="296" spans="1:118" x14ac:dyDescent="0.2">
      <c r="BV296" s="3"/>
      <c r="BW296" s="3"/>
    </row>
    <row r="297" spans="1:118" x14ac:dyDescent="0.2">
      <c r="BV297" s="3"/>
      <c r="BW297" s="3"/>
    </row>
    <row r="298" spans="1:118" x14ac:dyDescent="0.2">
      <c r="BV298" s="3"/>
      <c r="BW298" s="3"/>
    </row>
    <row r="299" spans="1:118" x14ac:dyDescent="0.2">
      <c r="BV299" s="3"/>
      <c r="BW299" s="3"/>
    </row>
    <row r="300" spans="1:118" ht="12" customHeight="1" x14ac:dyDescent="0.2">
      <c r="BV300" s="3"/>
      <c r="BW300" s="3"/>
    </row>
    <row r="301" spans="1:118" s="574" customFormat="1" hidden="1" x14ac:dyDescent="0.2">
      <c r="A301" s="574">
        <f>SUM(D12:D15,D38,D56,D63:D73,D77:D78,D111,D122,D127:D155,D160:D163,D169:D171,D172,D227:D230,D235:D237,D239:D240,C252:C258,B246:C246,D247:E249)</f>
        <v>4809</v>
      </c>
      <c r="B301" s="574">
        <f>SUM(CG9:CL250)</f>
        <v>0</v>
      </c>
      <c r="BV301" s="575"/>
      <c r="BW301" s="575"/>
      <c r="BX301" s="575"/>
      <c r="BY301" s="575"/>
      <c r="BZ301" s="575"/>
      <c r="CA301" s="575"/>
      <c r="CB301" s="575"/>
      <c r="CC301" s="575"/>
      <c r="CD301" s="575"/>
      <c r="CE301" s="575"/>
      <c r="CF301" s="575"/>
      <c r="CG301" s="575"/>
      <c r="CH301" s="575"/>
      <c r="CI301" s="575"/>
      <c r="CJ301" s="575"/>
      <c r="CK301" s="575"/>
      <c r="CL301" s="575"/>
      <c r="CM301" s="575"/>
      <c r="CN301" s="575"/>
      <c r="CO301" s="575"/>
      <c r="CP301" s="575"/>
      <c r="CQ301" s="575"/>
      <c r="CR301" s="575"/>
      <c r="CS301" s="575"/>
      <c r="CT301" s="575"/>
      <c r="CU301" s="575"/>
      <c r="CV301" s="575"/>
      <c r="CW301" s="575"/>
      <c r="CX301" s="575"/>
      <c r="CY301" s="575"/>
      <c r="CZ301" s="575"/>
      <c r="DA301" s="575"/>
      <c r="DB301" s="575"/>
      <c r="DC301" s="575"/>
      <c r="DD301" s="575"/>
      <c r="DE301" s="575"/>
      <c r="DF301" s="575"/>
      <c r="DG301" s="575"/>
      <c r="DH301" s="575"/>
      <c r="DI301" s="575"/>
      <c r="DJ301" s="575"/>
      <c r="DK301" s="575"/>
      <c r="DL301" s="575"/>
      <c r="DM301" s="575"/>
      <c r="DN301" s="575"/>
    </row>
    <row r="302" spans="1:118" x14ac:dyDescent="0.2">
      <c r="BV302" s="3"/>
      <c r="BW302" s="3"/>
    </row>
    <row r="303" spans="1:118" x14ac:dyDescent="0.2">
      <c r="BV303" s="3"/>
      <c r="BW303" s="3"/>
    </row>
    <row r="304" spans="1:118" x14ac:dyDescent="0.2">
      <c r="BV304" s="3"/>
      <c r="BW304" s="3"/>
    </row>
    <row r="305" spans="74:75" x14ac:dyDescent="0.2">
      <c r="BV305" s="3"/>
      <c r="BW305" s="3"/>
    </row>
    <row r="306" spans="74:75" x14ac:dyDescent="0.2">
      <c r="BV306" s="3"/>
      <c r="BW306" s="3"/>
    </row>
    <row r="307" spans="74:75" x14ac:dyDescent="0.2">
      <c r="BV307" s="3"/>
      <c r="BW307" s="3"/>
    </row>
    <row r="308" spans="74:75" x14ac:dyDescent="0.2">
      <c r="BV308" s="3"/>
      <c r="BW308" s="3"/>
    </row>
    <row r="309" spans="74:75" x14ac:dyDescent="0.2">
      <c r="BV309" s="3"/>
      <c r="BW309" s="3"/>
    </row>
    <row r="310" spans="74:75" x14ac:dyDescent="0.2">
      <c r="BV310" s="3"/>
      <c r="BW310" s="3"/>
    </row>
    <row r="311" spans="74:75" x14ac:dyDescent="0.2">
      <c r="BV311" s="3"/>
      <c r="BW311" s="3"/>
    </row>
    <row r="312" spans="74:75" x14ac:dyDescent="0.2">
      <c r="BV312" s="3"/>
      <c r="BW312" s="3"/>
    </row>
    <row r="313" spans="74:75" x14ac:dyDescent="0.2">
      <c r="BV313" s="3"/>
      <c r="BW313" s="3"/>
    </row>
    <row r="314" spans="74:75" x14ac:dyDescent="0.2">
      <c r="BV314" s="3"/>
      <c r="BW314" s="3"/>
    </row>
    <row r="315" spans="74:75" x14ac:dyDescent="0.2">
      <c r="BV315" s="3"/>
      <c r="BW315" s="3"/>
    </row>
    <row r="316" spans="74:75" x14ac:dyDescent="0.2">
      <c r="BV316" s="3"/>
      <c r="BW316" s="3"/>
    </row>
    <row r="317" spans="74:75" x14ac:dyDescent="0.2">
      <c r="BV317" s="3"/>
      <c r="BW317" s="3"/>
    </row>
    <row r="318" spans="74:75" x14ac:dyDescent="0.2">
      <c r="BV318" s="3"/>
      <c r="BW318" s="3"/>
    </row>
    <row r="319" spans="74:75" x14ac:dyDescent="0.2">
      <c r="BV319" s="3"/>
      <c r="BW319" s="3"/>
    </row>
    <row r="320" spans="74:75" x14ac:dyDescent="0.2">
      <c r="BV320" s="3"/>
      <c r="BW320" s="3"/>
    </row>
    <row r="321" spans="74:75" x14ac:dyDescent="0.2">
      <c r="BV321" s="3"/>
      <c r="BW321" s="3"/>
    </row>
    <row r="322" spans="74:75" x14ac:dyDescent="0.2">
      <c r="BV322" s="3"/>
      <c r="BW322" s="3"/>
    </row>
    <row r="323" spans="74:75" x14ac:dyDescent="0.2">
      <c r="BV323" s="3"/>
      <c r="BW323" s="3"/>
    </row>
    <row r="324" spans="74:75" x14ac:dyDescent="0.2">
      <c r="BV324" s="3"/>
      <c r="BW324" s="3"/>
    </row>
    <row r="325" spans="74:75" x14ac:dyDescent="0.2">
      <c r="BV325" s="3"/>
      <c r="BW325" s="3"/>
    </row>
    <row r="326" spans="74:75" x14ac:dyDescent="0.2">
      <c r="BV326" s="3"/>
      <c r="BW326" s="3"/>
    </row>
    <row r="327" spans="74:75" x14ac:dyDescent="0.2">
      <c r="BV327" s="3"/>
      <c r="BW327" s="3"/>
    </row>
    <row r="328" spans="74:75" x14ac:dyDescent="0.2">
      <c r="BV328" s="3"/>
      <c r="BW328" s="3"/>
    </row>
    <row r="329" spans="74:75" x14ac:dyDescent="0.2">
      <c r="BV329" s="3"/>
      <c r="BW329" s="3"/>
    </row>
    <row r="330" spans="74:75" x14ac:dyDescent="0.2">
      <c r="BV330" s="3"/>
      <c r="BW330" s="3"/>
    </row>
    <row r="331" spans="74:75" x14ac:dyDescent="0.2">
      <c r="BV331" s="3"/>
      <c r="BW331" s="3"/>
    </row>
    <row r="332" spans="74:75" x14ac:dyDescent="0.2">
      <c r="BV332" s="3"/>
      <c r="BW332" s="3"/>
    </row>
    <row r="333" spans="74:75" x14ac:dyDescent="0.2">
      <c r="BV333" s="3"/>
      <c r="BW333" s="3"/>
    </row>
    <row r="334" spans="74:75" x14ac:dyDescent="0.2">
      <c r="BV334" s="3"/>
      <c r="BW334" s="3"/>
    </row>
    <row r="335" spans="74:75" x14ac:dyDescent="0.2">
      <c r="BV335" s="3"/>
      <c r="BW335" s="3"/>
    </row>
    <row r="336" spans="74:75" x14ac:dyDescent="0.2">
      <c r="BV336" s="3"/>
      <c r="BW336" s="3"/>
    </row>
    <row r="337" spans="74:75" x14ac:dyDescent="0.2">
      <c r="BV337" s="3"/>
      <c r="BW337" s="3"/>
    </row>
    <row r="338" spans="74:75" x14ac:dyDescent="0.2">
      <c r="BV338" s="3"/>
      <c r="BW338" s="3"/>
    </row>
    <row r="339" spans="74:75" x14ac:dyDescent="0.2">
      <c r="BV339" s="3"/>
      <c r="BW339" s="3"/>
    </row>
    <row r="340" spans="74:75" x14ac:dyDescent="0.2">
      <c r="BV340" s="3"/>
      <c r="BW340" s="3"/>
    </row>
    <row r="341" spans="74:75" x14ac:dyDescent="0.2">
      <c r="BV341" s="3"/>
      <c r="BW341" s="3"/>
    </row>
    <row r="342" spans="74:75" x14ac:dyDescent="0.2">
      <c r="BV342" s="3"/>
      <c r="BW342" s="3"/>
    </row>
    <row r="343" spans="74:75" x14ac:dyDescent="0.2">
      <c r="BV343" s="3"/>
      <c r="BW343" s="3"/>
    </row>
    <row r="344" spans="74:75" x14ac:dyDescent="0.2">
      <c r="BV344" s="3"/>
      <c r="BW344" s="3"/>
    </row>
    <row r="345" spans="74:75" x14ac:dyDescent="0.2">
      <c r="BV345" s="3"/>
      <c r="BW345" s="3"/>
    </row>
    <row r="346" spans="74:75" x14ac:dyDescent="0.2">
      <c r="BV346" s="3"/>
      <c r="BW346" s="3"/>
    </row>
    <row r="347" spans="74:75" x14ac:dyDescent="0.2">
      <c r="BV347" s="3"/>
      <c r="BW347" s="3"/>
    </row>
    <row r="348" spans="74:75" x14ac:dyDescent="0.2">
      <c r="BV348" s="3"/>
      <c r="BW348" s="3"/>
    </row>
    <row r="349" spans="74:75" x14ac:dyDescent="0.2">
      <c r="BV349" s="3"/>
      <c r="BW349" s="3"/>
    </row>
    <row r="350" spans="74:75" x14ac:dyDescent="0.2">
      <c r="BV350" s="3"/>
      <c r="BW350" s="3"/>
    </row>
    <row r="351" spans="74:75" x14ac:dyDescent="0.2">
      <c r="BV351" s="3"/>
      <c r="BW351" s="3"/>
    </row>
    <row r="352" spans="74:75" x14ac:dyDescent="0.2">
      <c r="BV352" s="3"/>
      <c r="BW352" s="3"/>
    </row>
    <row r="353" spans="74:75" x14ac:dyDescent="0.2">
      <c r="BV353" s="3"/>
      <c r="BW353" s="3"/>
    </row>
    <row r="354" spans="74:75" x14ac:dyDescent="0.2">
      <c r="BV354" s="3"/>
      <c r="BW354" s="3"/>
    </row>
    <row r="355" spans="74:75" x14ac:dyDescent="0.2">
      <c r="BV355" s="3"/>
      <c r="BW355" s="3"/>
    </row>
    <row r="356" spans="74:75" x14ac:dyDescent="0.2">
      <c r="BV356" s="3"/>
      <c r="BW356" s="3"/>
    </row>
    <row r="357" spans="74:75" x14ac:dyDescent="0.2">
      <c r="BV357" s="3"/>
      <c r="BW357" s="3"/>
    </row>
    <row r="358" spans="74:75" x14ac:dyDescent="0.2">
      <c r="BV358" s="3"/>
      <c r="BW358" s="3"/>
    </row>
    <row r="359" spans="74:75" x14ac:dyDescent="0.2">
      <c r="BV359" s="3"/>
      <c r="BW359" s="3"/>
    </row>
    <row r="360" spans="74:75" x14ac:dyDescent="0.2">
      <c r="BV360" s="3"/>
      <c r="BW360" s="3"/>
    </row>
    <row r="361" spans="74:75" x14ac:dyDescent="0.2">
      <c r="BV361" s="3"/>
      <c r="BW361" s="3"/>
    </row>
    <row r="362" spans="74:75" x14ac:dyDescent="0.2">
      <c r="BV362" s="3"/>
      <c r="BW362" s="3"/>
    </row>
    <row r="363" spans="74:75" x14ac:dyDescent="0.2">
      <c r="BV363" s="3"/>
      <c r="BW363" s="3"/>
    </row>
    <row r="364" spans="74:75" x14ac:dyDescent="0.2">
      <c r="BV364" s="3"/>
      <c r="BW364" s="3"/>
    </row>
    <row r="365" spans="74:75" x14ac:dyDescent="0.2">
      <c r="BV365" s="3"/>
      <c r="BW365" s="3"/>
    </row>
    <row r="366" spans="74:75" x14ac:dyDescent="0.2">
      <c r="BV366" s="3"/>
      <c r="BW366" s="3"/>
    </row>
    <row r="367" spans="74:75" x14ac:dyDescent="0.2">
      <c r="BV367" s="3"/>
      <c r="BW367" s="3"/>
    </row>
    <row r="368" spans="74:75" x14ac:dyDescent="0.2">
      <c r="BV368" s="3"/>
      <c r="BW368" s="3"/>
    </row>
    <row r="369" spans="74:75" x14ac:dyDescent="0.2">
      <c r="BV369" s="3"/>
      <c r="BW369" s="3"/>
    </row>
    <row r="370" spans="74:75" x14ac:dyDescent="0.2">
      <c r="BV370" s="3"/>
      <c r="BW370" s="3"/>
    </row>
    <row r="371" spans="74:75" x14ac:dyDescent="0.2">
      <c r="BV371" s="3"/>
      <c r="BW371" s="3"/>
    </row>
    <row r="372" spans="74:75" x14ac:dyDescent="0.2">
      <c r="BV372" s="3"/>
      <c r="BW372" s="3"/>
    </row>
    <row r="373" spans="74:75" x14ac:dyDescent="0.2">
      <c r="BV373" s="3"/>
      <c r="BW373" s="3"/>
    </row>
    <row r="374" spans="74:75" x14ac:dyDescent="0.2">
      <c r="BV374" s="3"/>
      <c r="BW374" s="3"/>
    </row>
    <row r="375" spans="74:75" x14ac:dyDescent="0.2">
      <c r="BV375" s="3"/>
      <c r="BW375" s="3"/>
    </row>
    <row r="376" spans="74:75" x14ac:dyDescent="0.2">
      <c r="BV376" s="3"/>
      <c r="BW376" s="3"/>
    </row>
    <row r="377" spans="74:75" x14ac:dyDescent="0.2">
      <c r="BV377" s="3"/>
      <c r="BW377" s="3"/>
    </row>
    <row r="378" spans="74:75" x14ac:dyDescent="0.2">
      <c r="BV378" s="3"/>
      <c r="BW378" s="3"/>
    </row>
    <row r="379" spans="74:75" x14ac:dyDescent="0.2">
      <c r="BV379" s="3"/>
      <c r="BW379" s="3"/>
    </row>
    <row r="380" spans="74:75" x14ac:dyDescent="0.2">
      <c r="BV380" s="3"/>
      <c r="BW380" s="3"/>
    </row>
    <row r="381" spans="74:75" x14ac:dyDescent="0.2">
      <c r="BV381" s="3"/>
      <c r="BW381" s="3"/>
    </row>
    <row r="382" spans="74:75" x14ac:dyDescent="0.2">
      <c r="BV382" s="3"/>
      <c r="BW382" s="3"/>
    </row>
    <row r="383" spans="74:75" x14ac:dyDescent="0.2">
      <c r="BV383" s="3"/>
      <c r="BW383" s="3"/>
    </row>
    <row r="384" spans="74:75" x14ac:dyDescent="0.2">
      <c r="BV384" s="3"/>
      <c r="BW384" s="3"/>
    </row>
    <row r="385" spans="74:75" x14ac:dyDescent="0.2">
      <c r="BV385" s="3"/>
      <c r="BW385" s="3"/>
    </row>
    <row r="386" spans="74:75" x14ac:dyDescent="0.2">
      <c r="BV386" s="3"/>
      <c r="BW386" s="3"/>
    </row>
    <row r="387" spans="74:75" x14ac:dyDescent="0.2">
      <c r="BV387" s="3"/>
      <c r="BW387" s="3"/>
    </row>
    <row r="388" spans="74:75" x14ac:dyDescent="0.2">
      <c r="BV388" s="3"/>
      <c r="BW388" s="3"/>
    </row>
    <row r="389" spans="74:75" x14ac:dyDescent="0.2">
      <c r="BV389" s="3"/>
      <c r="BW389" s="3"/>
    </row>
    <row r="390" spans="74:75" x14ac:dyDescent="0.2">
      <c r="BV390" s="3"/>
      <c r="BW390" s="3"/>
    </row>
    <row r="391" spans="74:75" x14ac:dyDescent="0.2">
      <c r="BV391" s="3"/>
      <c r="BW391" s="3"/>
    </row>
    <row r="392" spans="74:75" x14ac:dyDescent="0.2">
      <c r="BV392" s="3"/>
      <c r="BW392" s="3"/>
    </row>
    <row r="393" spans="74:75" x14ac:dyDescent="0.2">
      <c r="BV393" s="3"/>
      <c r="BW393" s="3"/>
    </row>
  </sheetData>
  <mergeCells count="348">
    <mergeCell ref="A6:P6"/>
    <mergeCell ref="A9:C11"/>
    <mergeCell ref="D9:F10"/>
    <mergeCell ref="G9:AD9"/>
    <mergeCell ref="AE9:AE11"/>
    <mergeCell ref="AF9:AF11"/>
    <mergeCell ref="U10:V10"/>
    <mergeCell ref="W10:X10"/>
    <mergeCell ref="Y10:Z10"/>
    <mergeCell ref="AA10:AB10"/>
    <mergeCell ref="AG9:AG11"/>
    <mergeCell ref="AH9:AH11"/>
    <mergeCell ref="AI9:AI11"/>
    <mergeCell ref="G10:H10"/>
    <mergeCell ref="I10:J10"/>
    <mergeCell ref="K10:L10"/>
    <mergeCell ref="M10:N10"/>
    <mergeCell ref="O10:P10"/>
    <mergeCell ref="Q10:R10"/>
    <mergeCell ref="S10:T10"/>
    <mergeCell ref="AC10:AD10"/>
    <mergeCell ref="A12:C12"/>
    <mergeCell ref="A13:C13"/>
    <mergeCell ref="A14:C14"/>
    <mergeCell ref="A15:C15"/>
    <mergeCell ref="A17:C18"/>
    <mergeCell ref="D17:F17"/>
    <mergeCell ref="G17:H17"/>
    <mergeCell ref="I17:J17"/>
    <mergeCell ref="K17:L17"/>
    <mergeCell ref="AK17:AK18"/>
    <mergeCell ref="A19:C19"/>
    <mergeCell ref="A20:C20"/>
    <mergeCell ref="Y17:Z17"/>
    <mergeCell ref="AA17:AB17"/>
    <mergeCell ref="AC17:AD17"/>
    <mergeCell ref="AE17:AE18"/>
    <mergeCell ref="AF17:AF18"/>
    <mergeCell ref="AG17:AG18"/>
    <mergeCell ref="M17:N17"/>
    <mergeCell ref="O17:P17"/>
    <mergeCell ref="Q17:R17"/>
    <mergeCell ref="S17:T17"/>
    <mergeCell ref="U17:V17"/>
    <mergeCell ref="W17:X17"/>
    <mergeCell ref="A21:C21"/>
    <mergeCell ref="A22:C22"/>
    <mergeCell ref="A23:C23"/>
    <mergeCell ref="A24:C24"/>
    <mergeCell ref="A25:C25"/>
    <mergeCell ref="A26:C26"/>
    <mergeCell ref="AH17:AH18"/>
    <mergeCell ref="AI17:AI18"/>
    <mergeCell ref="AJ17:AJ18"/>
    <mergeCell ref="A33:C33"/>
    <mergeCell ref="A34:C34"/>
    <mergeCell ref="A35:C35"/>
    <mergeCell ref="A36:C36"/>
    <mergeCell ref="A37:C37"/>
    <mergeCell ref="A38:C38"/>
    <mergeCell ref="A27:C27"/>
    <mergeCell ref="A28:C28"/>
    <mergeCell ref="A29:C29"/>
    <mergeCell ref="A30:C30"/>
    <mergeCell ref="A31:C31"/>
    <mergeCell ref="A32:C32"/>
    <mergeCell ref="A40:C42"/>
    <mergeCell ref="D40:F41"/>
    <mergeCell ref="G40:AD40"/>
    <mergeCell ref="AE40:AE42"/>
    <mergeCell ref="AF40:AF42"/>
    <mergeCell ref="AG40:AG42"/>
    <mergeCell ref="W41:X41"/>
    <mergeCell ref="Y41:Z41"/>
    <mergeCell ref="AA41:AB41"/>
    <mergeCell ref="AC41:AD41"/>
    <mergeCell ref="AH40:AH42"/>
    <mergeCell ref="AI40:AI42"/>
    <mergeCell ref="G41:H41"/>
    <mergeCell ref="I41:J41"/>
    <mergeCell ref="K41:L41"/>
    <mergeCell ref="M41:N41"/>
    <mergeCell ref="O41:P41"/>
    <mergeCell ref="Q41:R41"/>
    <mergeCell ref="S41:T41"/>
    <mergeCell ref="U41:V41"/>
    <mergeCell ref="A49:C49"/>
    <mergeCell ref="A50:B56"/>
    <mergeCell ref="A57:B60"/>
    <mergeCell ref="A62:C62"/>
    <mergeCell ref="A63:C63"/>
    <mergeCell ref="A64:A65"/>
    <mergeCell ref="B64:C64"/>
    <mergeCell ref="B65:C65"/>
    <mergeCell ref="A43:C43"/>
    <mergeCell ref="A44:C44"/>
    <mergeCell ref="A45:C45"/>
    <mergeCell ref="A46:C46"/>
    <mergeCell ref="A47:C47"/>
    <mergeCell ref="A48:C48"/>
    <mergeCell ref="A72:C72"/>
    <mergeCell ref="A73:C73"/>
    <mergeCell ref="A75:C76"/>
    <mergeCell ref="D75:F75"/>
    <mergeCell ref="A77:A78"/>
    <mergeCell ref="B77:C77"/>
    <mergeCell ref="B78:C78"/>
    <mergeCell ref="A66:C66"/>
    <mergeCell ref="A67:C67"/>
    <mergeCell ref="A68:C68"/>
    <mergeCell ref="A69:C69"/>
    <mergeCell ref="A70:C70"/>
    <mergeCell ref="A71:C71"/>
    <mergeCell ref="A86:C86"/>
    <mergeCell ref="A87:C87"/>
    <mergeCell ref="A88:C88"/>
    <mergeCell ref="A89:C89"/>
    <mergeCell ref="A90:C90"/>
    <mergeCell ref="A91:C91"/>
    <mergeCell ref="R80:R81"/>
    <mergeCell ref="S80:S81"/>
    <mergeCell ref="A82:C82"/>
    <mergeCell ref="A83:C83"/>
    <mergeCell ref="A84:C84"/>
    <mergeCell ref="A85:C85"/>
    <mergeCell ref="A80:C81"/>
    <mergeCell ref="D80:F80"/>
    <mergeCell ref="G80:N80"/>
    <mergeCell ref="O80:O81"/>
    <mergeCell ref="P80:P81"/>
    <mergeCell ref="Q80:Q81"/>
    <mergeCell ref="A98:C98"/>
    <mergeCell ref="A99:C99"/>
    <mergeCell ref="A100:C100"/>
    <mergeCell ref="A101:C101"/>
    <mergeCell ref="A102:C102"/>
    <mergeCell ref="A103:C103"/>
    <mergeCell ref="A92:C92"/>
    <mergeCell ref="A93:C93"/>
    <mergeCell ref="A94:C94"/>
    <mergeCell ref="A95:C95"/>
    <mergeCell ref="A96:C96"/>
    <mergeCell ref="A97:C97"/>
    <mergeCell ref="A110:C110"/>
    <mergeCell ref="A111:C111"/>
    <mergeCell ref="A113:C115"/>
    <mergeCell ref="D113:F114"/>
    <mergeCell ref="G113:N113"/>
    <mergeCell ref="O113:O115"/>
    <mergeCell ref="N114:N115"/>
    <mergeCell ref="A104:C104"/>
    <mergeCell ref="A105:C105"/>
    <mergeCell ref="A106:C106"/>
    <mergeCell ref="A107:C107"/>
    <mergeCell ref="A108:C108"/>
    <mergeCell ref="A109:C109"/>
    <mergeCell ref="P113:P115"/>
    <mergeCell ref="Q113:Q115"/>
    <mergeCell ref="R113:R115"/>
    <mergeCell ref="G114:G115"/>
    <mergeCell ref="H114:H115"/>
    <mergeCell ref="I114:I115"/>
    <mergeCell ref="J114:J115"/>
    <mergeCell ref="K114:K115"/>
    <mergeCell ref="L114:L115"/>
    <mergeCell ref="M114:M115"/>
    <mergeCell ref="A122:C122"/>
    <mergeCell ref="A124:C126"/>
    <mergeCell ref="D124:F125"/>
    <mergeCell ref="G125:H125"/>
    <mergeCell ref="I125:J125"/>
    <mergeCell ref="K125:L125"/>
    <mergeCell ref="G124:N124"/>
    <mergeCell ref="A116:C116"/>
    <mergeCell ref="A117:C117"/>
    <mergeCell ref="A118:C118"/>
    <mergeCell ref="A119:C119"/>
    <mergeCell ref="A120:C120"/>
    <mergeCell ref="A121:C121"/>
    <mergeCell ref="A142:A145"/>
    <mergeCell ref="B142:B143"/>
    <mergeCell ref="B144:B145"/>
    <mergeCell ref="A146:A150"/>
    <mergeCell ref="B146:C146"/>
    <mergeCell ref="B147:B148"/>
    <mergeCell ref="B149:B150"/>
    <mergeCell ref="A127:A136"/>
    <mergeCell ref="B127:C127"/>
    <mergeCell ref="B128:C128"/>
    <mergeCell ref="B129:C129"/>
    <mergeCell ref="B130:B136"/>
    <mergeCell ref="A137:A140"/>
    <mergeCell ref="B137:B140"/>
    <mergeCell ref="AC157:AC159"/>
    <mergeCell ref="AD157:AD159"/>
    <mergeCell ref="G158:H158"/>
    <mergeCell ref="I158:J158"/>
    <mergeCell ref="K158:L158"/>
    <mergeCell ref="M158:N158"/>
    <mergeCell ref="O158:P158"/>
    <mergeCell ref="A151:A153"/>
    <mergeCell ref="B151:B153"/>
    <mergeCell ref="A154:A155"/>
    <mergeCell ref="B154:B155"/>
    <mergeCell ref="A157:C159"/>
    <mergeCell ref="D157:F158"/>
    <mergeCell ref="Q158:R158"/>
    <mergeCell ref="S158:T158"/>
    <mergeCell ref="U158:V158"/>
    <mergeCell ref="W158:X158"/>
    <mergeCell ref="Y158:Z158"/>
    <mergeCell ref="A160:C160"/>
    <mergeCell ref="G157:Z157"/>
    <mergeCell ref="AA157:AA159"/>
    <mergeCell ref="AB157:AB159"/>
    <mergeCell ref="G166:J166"/>
    <mergeCell ref="G167:G168"/>
    <mergeCell ref="H167:H168"/>
    <mergeCell ref="I167:I168"/>
    <mergeCell ref="J167:J168"/>
    <mergeCell ref="A169:C169"/>
    <mergeCell ref="A161:C161"/>
    <mergeCell ref="A162:C162"/>
    <mergeCell ref="A163:C163"/>
    <mergeCell ref="A164:C164"/>
    <mergeCell ref="A166:C168"/>
    <mergeCell ref="D166:F167"/>
    <mergeCell ref="Z174:Z176"/>
    <mergeCell ref="G175:H175"/>
    <mergeCell ref="I175:J175"/>
    <mergeCell ref="K175:L175"/>
    <mergeCell ref="M175:N175"/>
    <mergeCell ref="O175:P175"/>
    <mergeCell ref="Q175:R175"/>
    <mergeCell ref="S175:T175"/>
    <mergeCell ref="A170:C170"/>
    <mergeCell ref="A171:C171"/>
    <mergeCell ref="A172:C172"/>
    <mergeCell ref="A174:C176"/>
    <mergeCell ref="D174:F175"/>
    <mergeCell ref="G174:V174"/>
    <mergeCell ref="U175:V175"/>
    <mergeCell ref="Y175:Y176"/>
    <mergeCell ref="X174:X176"/>
    <mergeCell ref="A177:A178"/>
    <mergeCell ref="B177:C177"/>
    <mergeCell ref="B178:C178"/>
    <mergeCell ref="A179:A182"/>
    <mergeCell ref="B179:C179"/>
    <mergeCell ref="B180:C180"/>
    <mergeCell ref="B181:C181"/>
    <mergeCell ref="B182:C182"/>
    <mergeCell ref="W174:W176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191:A194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37:C237"/>
    <mergeCell ref="A232:C234"/>
    <mergeCell ref="D232:F233"/>
    <mergeCell ref="G232:N232"/>
    <mergeCell ref="O232:O234"/>
    <mergeCell ref="P232:P234"/>
    <mergeCell ref="G233:G234"/>
    <mergeCell ref="H233:H234"/>
    <mergeCell ref="I233:I234"/>
    <mergeCell ref="J233:J234"/>
    <mergeCell ref="K233:K234"/>
    <mergeCell ref="O124:O126"/>
    <mergeCell ref="P124:P126"/>
    <mergeCell ref="M125:N125"/>
    <mergeCell ref="A255:B255"/>
    <mergeCell ref="A256:B256"/>
    <mergeCell ref="A257:B257"/>
    <mergeCell ref="A258:B258"/>
    <mergeCell ref="D242:D245"/>
    <mergeCell ref="E242:E245"/>
    <mergeCell ref="A251:B251"/>
    <mergeCell ref="A252:B252"/>
    <mergeCell ref="A253:B253"/>
    <mergeCell ref="A254:B254"/>
    <mergeCell ref="A238:C238"/>
    <mergeCell ref="A239:C239"/>
    <mergeCell ref="A240:C240"/>
    <mergeCell ref="A242:A245"/>
    <mergeCell ref="B242:B245"/>
    <mergeCell ref="C242:C245"/>
    <mergeCell ref="L233:L234"/>
    <mergeCell ref="M233:M234"/>
    <mergeCell ref="N233:N234"/>
    <mergeCell ref="A235:C235"/>
    <mergeCell ref="A236:C236"/>
  </mergeCells>
  <dataValidations count="1">
    <dataValidation operator="greaterThanOrEqual" allowBlank="1" showInputMessage="1" showErrorMessage="1" error="Valor no Permitido" sqref="A1:XFD1048576" xr:uid="{C21C0BA9-AEA3-4943-B15D-BD85965FDA04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AB120-8D8F-46FB-950F-F6EDB65D79E5}">
  <dimension ref="A1:DQ393"/>
  <sheetViews>
    <sheetView topLeftCell="W22" workbookViewId="0">
      <selection sqref="A1:XFD1048576"/>
    </sheetView>
  </sheetViews>
  <sheetFormatPr baseColWidth="10" defaultColWidth="11.42578125" defaultRowHeight="14.25" x14ac:dyDescent="0.2"/>
  <cols>
    <col min="1" max="1" width="30.85546875" style="2" customWidth="1"/>
    <col min="2" max="2" width="27.28515625" style="2" customWidth="1"/>
    <col min="3" max="3" width="43" style="2" customWidth="1"/>
    <col min="4" max="4" width="14.140625" style="2" customWidth="1"/>
    <col min="5" max="13" width="13.28515625" style="2" customWidth="1"/>
    <col min="14" max="14" width="15.140625" style="2" customWidth="1"/>
    <col min="15" max="15" width="14.140625" style="2" customWidth="1"/>
    <col min="16" max="16" width="14.5703125" style="2" customWidth="1"/>
    <col min="17" max="17" width="13.140625" style="2" customWidth="1"/>
    <col min="18" max="18" width="12.5703125" style="2" customWidth="1"/>
    <col min="19" max="19" width="14.28515625" style="2" customWidth="1"/>
    <col min="20" max="22" width="11.42578125" style="2"/>
    <col min="23" max="23" width="13.42578125" style="2" customWidth="1"/>
    <col min="24" max="24" width="12.7109375" style="2" customWidth="1"/>
    <col min="25" max="25" width="11.42578125" style="2"/>
    <col min="26" max="26" width="12.85546875" style="2" customWidth="1"/>
    <col min="27" max="27" width="15.140625" style="2" customWidth="1"/>
    <col min="28" max="28" width="13.140625" style="2" customWidth="1"/>
    <col min="29" max="30" width="11.42578125" style="2"/>
    <col min="31" max="31" width="14.140625" style="2" customWidth="1"/>
    <col min="32" max="32" width="14.7109375" style="2" customWidth="1"/>
    <col min="33" max="33" width="15.140625" style="2" customWidth="1"/>
    <col min="34" max="34" width="14" style="2" customWidth="1"/>
    <col min="35" max="35" width="14.85546875" style="2" customWidth="1"/>
    <col min="36" max="36" width="14.42578125" style="2" customWidth="1"/>
    <col min="37" max="37" width="13.42578125" style="2" customWidth="1"/>
    <col min="38" max="72" width="11.42578125" style="2"/>
    <col min="73" max="73" width="10.140625" style="2" customWidth="1"/>
    <col min="74" max="75" width="11.42578125" style="2"/>
    <col min="76" max="78" width="11.42578125" style="4"/>
    <col min="79" max="103" width="11.42578125" style="5" hidden="1" customWidth="1"/>
    <col min="104" max="104" width="1.42578125" style="5" hidden="1" customWidth="1"/>
    <col min="105" max="118" width="11.42578125" style="3"/>
    <col min="119" max="16384" width="11.42578125" style="2"/>
  </cols>
  <sheetData>
    <row r="1" spans="1:90" ht="16.149999999999999" customHeight="1" x14ac:dyDescent="0.2">
      <c r="A1" s="1" t="s">
        <v>0</v>
      </c>
      <c r="BU1" s="3"/>
      <c r="BV1" s="3"/>
      <c r="BW1" s="3"/>
    </row>
    <row r="2" spans="1:90" ht="16.149999999999999" customHeight="1" x14ac:dyDescent="0.2">
      <c r="A2" s="6" t="str">
        <f>CONCATENATE("COMUNA: ",[9]NOMBRE!B2," - ","( ",[9]NOMBRE!C2,[9]NOMBRE!D2,[9]NOMBRE!E2,[9]NOMBRE!F2,[9]NOMBRE!G2," )")</f>
        <v>COMUNA: LINARES - ( 07401 )</v>
      </c>
      <c r="BU2" s="3"/>
      <c r="BV2" s="3"/>
      <c r="BW2" s="3"/>
    </row>
    <row r="3" spans="1:90" ht="16.149999999999999" customHeight="1" x14ac:dyDescent="0.2">
      <c r="A3" s="6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BU3" s="3"/>
      <c r="BV3" s="3"/>
      <c r="BW3" s="3"/>
    </row>
    <row r="4" spans="1:90" ht="16.149999999999999" customHeight="1" x14ac:dyDescent="0.2">
      <c r="A4" s="6" t="str">
        <f>CONCATENATE("MES: ",[9]NOMBRE!B6," - ","( ",[9]NOMBRE!C6,[9]NOMBRE!D6," )")</f>
        <v>MES: AGOSTO - ( 08 )</v>
      </c>
      <c r="BU4" s="3"/>
      <c r="BV4" s="3"/>
      <c r="BW4" s="3"/>
    </row>
    <row r="5" spans="1:90" ht="16.149999999999999" customHeight="1" x14ac:dyDescent="0.2">
      <c r="A5" s="6" t="str">
        <f>CONCATENATE("AÑO: ",[9]NOMBRE!B7)</f>
        <v>AÑO: 2019</v>
      </c>
      <c r="BU5" s="3"/>
      <c r="BV5" s="3"/>
      <c r="BW5" s="3"/>
    </row>
    <row r="6" spans="1:90" ht="15" x14ac:dyDescent="0.2">
      <c r="A6" s="1070" t="s">
        <v>1</v>
      </c>
      <c r="B6" s="1070"/>
      <c r="C6" s="1070"/>
      <c r="D6" s="1070"/>
      <c r="E6" s="1070"/>
      <c r="F6" s="1070"/>
      <c r="G6" s="1070"/>
      <c r="H6" s="1070"/>
      <c r="I6" s="1070"/>
      <c r="J6" s="1070"/>
      <c r="K6" s="1070"/>
      <c r="L6" s="1070"/>
      <c r="M6" s="1070"/>
      <c r="N6" s="1070"/>
      <c r="O6" s="1070"/>
      <c r="P6" s="1070"/>
      <c r="BU6" s="3"/>
      <c r="BV6" s="3"/>
      <c r="BW6" s="3"/>
    </row>
    <row r="7" spans="1:90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BU7" s="3"/>
      <c r="BV7" s="3"/>
      <c r="BW7" s="3"/>
    </row>
    <row r="8" spans="1:90" ht="31.9" customHeight="1" x14ac:dyDescent="0.2">
      <c r="A8" s="9" t="s">
        <v>2</v>
      </c>
      <c r="B8" s="10"/>
      <c r="C8" s="10"/>
      <c r="D8" s="11"/>
      <c r="E8" s="11"/>
      <c r="F8" s="11"/>
      <c r="G8" s="12"/>
      <c r="H8" s="11"/>
      <c r="I8" s="11"/>
      <c r="J8" s="11"/>
      <c r="K8" s="11"/>
      <c r="L8" s="11"/>
      <c r="M8" s="11"/>
      <c r="N8" s="11"/>
      <c r="O8" s="11"/>
      <c r="P8" s="12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BU8" s="3"/>
      <c r="BV8" s="3"/>
      <c r="BW8" s="3"/>
    </row>
    <row r="9" spans="1:90" ht="30.75" customHeight="1" x14ac:dyDescent="0.2">
      <c r="A9" s="1098" t="s">
        <v>3</v>
      </c>
      <c r="B9" s="1098"/>
      <c r="C9" s="1099"/>
      <c r="D9" s="894" t="s">
        <v>4</v>
      </c>
      <c r="E9" s="895"/>
      <c r="F9" s="896"/>
      <c r="G9" s="862" t="s">
        <v>5</v>
      </c>
      <c r="H9" s="900"/>
      <c r="I9" s="900"/>
      <c r="J9" s="900"/>
      <c r="K9" s="900"/>
      <c r="L9" s="900"/>
      <c r="M9" s="900"/>
      <c r="N9" s="900"/>
      <c r="O9" s="900"/>
      <c r="P9" s="900"/>
      <c r="Q9" s="900"/>
      <c r="R9" s="900"/>
      <c r="S9" s="900"/>
      <c r="T9" s="900"/>
      <c r="U9" s="900"/>
      <c r="V9" s="900"/>
      <c r="W9" s="900"/>
      <c r="X9" s="900"/>
      <c r="Y9" s="900"/>
      <c r="Z9" s="900"/>
      <c r="AA9" s="900"/>
      <c r="AB9" s="900"/>
      <c r="AC9" s="900"/>
      <c r="AD9" s="901"/>
      <c r="AE9" s="896" t="s">
        <v>6</v>
      </c>
      <c r="AF9" s="1095" t="s">
        <v>7</v>
      </c>
      <c r="AG9" s="1095" t="s">
        <v>8</v>
      </c>
      <c r="AH9" s="985" t="s">
        <v>9</v>
      </c>
      <c r="AI9" s="985" t="s">
        <v>10</v>
      </c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BU9" s="3"/>
      <c r="BV9" s="3"/>
      <c r="BW9" s="3"/>
      <c r="CG9" s="13"/>
      <c r="CH9" s="13"/>
      <c r="CI9" s="13"/>
      <c r="CJ9" s="13"/>
      <c r="CK9" s="13"/>
      <c r="CL9" s="13"/>
    </row>
    <row r="10" spans="1:90" ht="27.75" customHeight="1" x14ac:dyDescent="0.2">
      <c r="A10" s="1073"/>
      <c r="B10" s="1073"/>
      <c r="C10" s="1074"/>
      <c r="D10" s="897"/>
      <c r="E10" s="1080"/>
      <c r="F10" s="1081"/>
      <c r="G10" s="974" t="s">
        <v>11</v>
      </c>
      <c r="H10" s="975"/>
      <c r="I10" s="862" t="s">
        <v>12</v>
      </c>
      <c r="J10" s="970"/>
      <c r="K10" s="900" t="s">
        <v>13</v>
      </c>
      <c r="L10" s="970"/>
      <c r="M10" s="862" t="s">
        <v>14</v>
      </c>
      <c r="N10" s="970"/>
      <c r="O10" s="862" t="s">
        <v>15</v>
      </c>
      <c r="P10" s="970"/>
      <c r="Q10" s="862" t="s">
        <v>16</v>
      </c>
      <c r="R10" s="970"/>
      <c r="S10" s="862" t="s">
        <v>17</v>
      </c>
      <c r="T10" s="970"/>
      <c r="U10" s="982" t="s">
        <v>18</v>
      </c>
      <c r="V10" s="983"/>
      <c r="W10" s="982" t="s">
        <v>19</v>
      </c>
      <c r="X10" s="983"/>
      <c r="Y10" s="982" t="s">
        <v>20</v>
      </c>
      <c r="Z10" s="983"/>
      <c r="AA10" s="982" t="s">
        <v>21</v>
      </c>
      <c r="AB10" s="983"/>
      <c r="AC10" s="982" t="s">
        <v>22</v>
      </c>
      <c r="AD10" s="984"/>
      <c r="AE10" s="902"/>
      <c r="AF10" s="1069"/>
      <c r="AG10" s="1069"/>
      <c r="AH10" s="986"/>
      <c r="AI10" s="986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BU10" s="3"/>
      <c r="BV10" s="3"/>
      <c r="BW10" s="3"/>
      <c r="CG10" s="13"/>
      <c r="CH10" s="13"/>
      <c r="CI10" s="13"/>
      <c r="CJ10" s="13"/>
      <c r="CK10" s="13"/>
      <c r="CL10" s="13"/>
    </row>
    <row r="11" spans="1:90" ht="32.25" customHeight="1" x14ac:dyDescent="0.2">
      <c r="A11" s="1100"/>
      <c r="B11" s="1100"/>
      <c r="C11" s="1101"/>
      <c r="D11" s="14" t="s">
        <v>23</v>
      </c>
      <c r="E11" s="15" t="s">
        <v>24</v>
      </c>
      <c r="F11" s="745" t="s">
        <v>25</v>
      </c>
      <c r="G11" s="740" t="s">
        <v>24</v>
      </c>
      <c r="H11" s="745" t="s">
        <v>25</v>
      </c>
      <c r="I11" s="740" t="s">
        <v>24</v>
      </c>
      <c r="J11" s="745" t="s">
        <v>25</v>
      </c>
      <c r="K11" s="740" t="s">
        <v>24</v>
      </c>
      <c r="L11" s="745" t="s">
        <v>25</v>
      </c>
      <c r="M11" s="740" t="s">
        <v>24</v>
      </c>
      <c r="N11" s="745" t="s">
        <v>25</v>
      </c>
      <c r="O11" s="740" t="s">
        <v>24</v>
      </c>
      <c r="P11" s="745" t="s">
        <v>25</v>
      </c>
      <c r="Q11" s="740" t="s">
        <v>24</v>
      </c>
      <c r="R11" s="745" t="s">
        <v>25</v>
      </c>
      <c r="S11" s="740" t="s">
        <v>24</v>
      </c>
      <c r="T11" s="745" t="s">
        <v>25</v>
      </c>
      <c r="U11" s="740" t="s">
        <v>24</v>
      </c>
      <c r="V11" s="745" t="s">
        <v>25</v>
      </c>
      <c r="W11" s="740" t="s">
        <v>24</v>
      </c>
      <c r="X11" s="745" t="s">
        <v>25</v>
      </c>
      <c r="Y11" s="740" t="s">
        <v>24</v>
      </c>
      <c r="Z11" s="745" t="s">
        <v>25</v>
      </c>
      <c r="AA11" s="740" t="s">
        <v>24</v>
      </c>
      <c r="AB11" s="745" t="s">
        <v>25</v>
      </c>
      <c r="AC11" s="740" t="s">
        <v>24</v>
      </c>
      <c r="AD11" s="742" t="s">
        <v>25</v>
      </c>
      <c r="AE11" s="1081"/>
      <c r="AF11" s="1060"/>
      <c r="AG11" s="1060"/>
      <c r="AH11" s="987"/>
      <c r="AI11" s="987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BU11" s="3"/>
      <c r="BV11" s="3"/>
      <c r="BW11" s="3"/>
      <c r="CG11" s="13"/>
      <c r="CH11" s="13"/>
      <c r="CI11" s="13"/>
      <c r="CJ11" s="13"/>
      <c r="CK11" s="13"/>
      <c r="CL11" s="13"/>
    </row>
    <row r="12" spans="1:90" ht="16.149999999999999" customHeight="1" x14ac:dyDescent="0.2">
      <c r="A12" s="1065" t="s">
        <v>26</v>
      </c>
      <c r="B12" s="1065"/>
      <c r="C12" s="1065"/>
      <c r="D12" s="19">
        <f>SUM(E12+F12)</f>
        <v>255</v>
      </c>
      <c r="E12" s="20">
        <f t="shared" ref="E12:F15" si="0">SUM(G12+I12+K12+M12+O12+Q12+S12+U12+W12+Y12+AA12+AC12)</f>
        <v>90</v>
      </c>
      <c r="F12" s="747">
        <f>SUM(H12+J12+L12+N12+P12+R12+T12+V12+X12+Z12+AB12+AD12)</f>
        <v>165</v>
      </c>
      <c r="G12" s="22">
        <v>2</v>
      </c>
      <c r="H12" s="23">
        <v>0</v>
      </c>
      <c r="I12" s="24">
        <v>1</v>
      </c>
      <c r="J12" s="23">
        <v>1</v>
      </c>
      <c r="K12" s="24">
        <v>0</v>
      </c>
      <c r="L12" s="23">
        <v>1</v>
      </c>
      <c r="M12" s="22">
        <v>1</v>
      </c>
      <c r="N12" s="23">
        <v>0</v>
      </c>
      <c r="O12" s="22">
        <v>1</v>
      </c>
      <c r="P12" s="23">
        <v>2</v>
      </c>
      <c r="Q12" s="22">
        <v>1</v>
      </c>
      <c r="R12" s="25">
        <v>2</v>
      </c>
      <c r="S12" s="22">
        <v>2</v>
      </c>
      <c r="T12" s="25">
        <v>3</v>
      </c>
      <c r="U12" s="22">
        <v>1</v>
      </c>
      <c r="V12" s="25">
        <v>1</v>
      </c>
      <c r="W12" s="22">
        <v>14</v>
      </c>
      <c r="X12" s="25">
        <v>8</v>
      </c>
      <c r="Y12" s="22">
        <v>25</v>
      </c>
      <c r="Z12" s="25">
        <v>23</v>
      </c>
      <c r="AA12" s="22">
        <v>31</v>
      </c>
      <c r="AB12" s="25">
        <v>104</v>
      </c>
      <c r="AC12" s="26">
        <v>11</v>
      </c>
      <c r="AD12" s="27">
        <v>20</v>
      </c>
      <c r="AE12" s="23">
        <v>14</v>
      </c>
      <c r="AF12" s="28">
        <v>0</v>
      </c>
      <c r="AG12" s="28">
        <v>0</v>
      </c>
      <c r="AH12" s="28">
        <v>0</v>
      </c>
      <c r="AI12" s="28">
        <v>0</v>
      </c>
      <c r="AJ12" s="29" t="str">
        <f>CA12&amp;CB12&amp;CC12&amp;CD12&amp;CE12</f>
        <v/>
      </c>
      <c r="AK12" s="30"/>
      <c r="AL12" s="30"/>
      <c r="AM12" s="30"/>
      <c r="AN12" s="30"/>
      <c r="AO12" s="30"/>
      <c r="AP12" s="30"/>
      <c r="AQ12" s="30"/>
      <c r="AR12" s="30"/>
      <c r="AS12" s="30"/>
      <c r="AT12" s="8"/>
      <c r="AU12" s="8"/>
      <c r="AV12" s="8"/>
      <c r="AW12" s="8"/>
      <c r="BU12" s="3"/>
      <c r="BV12" s="3"/>
      <c r="BW12" s="3"/>
      <c r="CA12" s="31" t="str">
        <f>IF(CG12=1,"* Las consultas de 60 años NO DEBEN ser mayor que el total de Consultas entre 20-64 Años. ","")</f>
        <v/>
      </c>
      <c r="CB12" s="31" t="str">
        <f>IF(CH12=1,"* Las actividades de usuarios en situación de discapacidad NO DEBEN superar el total. ","")</f>
        <v/>
      </c>
      <c r="CC12" s="31" t="str">
        <f>IF(AND(AE12="",D12&lt;&gt;0),"* Recuerde que las Embarazadas deben ser incluídas en el ingreso por rango Etario (Digite CEROS si no tiene). ",IF(F12&lt;AE12,"* Las Embarazadas NO DEBEN ser mayor al total de mujeres. ",""))</f>
        <v/>
      </c>
      <c r="CD12" s="31" t="str">
        <f>IF(AND(AH12="",D12&lt;&gt;0),"* No olvide digitar la población SENAME (Digite CEROS si no tiene). ",IF(D12&lt;AH12,"* La Población SENAME NO DEBE ser mayor al Total. ",""))</f>
        <v/>
      </c>
      <c r="CE12" s="31" t="str">
        <f>IF(AND(AI12="",D12&lt;&gt;0),"* No olvide digitar la población Migrante (Digite CEROS si no tiene). ",IF(D12&lt;AI12,"* La Población Migrante NO DEBE ser mayor al Total. ",""))</f>
        <v/>
      </c>
      <c r="CF12" s="31"/>
      <c r="CG12" s="32">
        <f>IF(AF12&gt;(AA12+AB12),1,0)</f>
        <v>0</v>
      </c>
      <c r="CH12" s="32">
        <f>IF(D12&lt;AG12,1,0)</f>
        <v>0</v>
      </c>
      <c r="CI12" s="32">
        <f>IF(AND(AE12="",D12&lt;&gt;0),1,IF(F12&lt;AE12,1,0))</f>
        <v>0</v>
      </c>
      <c r="CJ12" s="32">
        <f>IF(AND(AH12="",D12&lt;&gt;0),1,IF(D12&lt;AH12,1,0))</f>
        <v>0</v>
      </c>
      <c r="CK12" s="32">
        <f>IF(AND(AI12="",D12&lt;&gt;0),1,IF(D12&lt;AI12,1,0))</f>
        <v>0</v>
      </c>
      <c r="CL12" s="32"/>
    </row>
    <row r="13" spans="1:90" ht="16.149999999999999" customHeight="1" x14ac:dyDescent="0.2">
      <c r="A13" s="1065" t="s">
        <v>27</v>
      </c>
      <c r="B13" s="1065"/>
      <c r="C13" s="1065"/>
      <c r="D13" s="19">
        <f>SUM(E13+F13)</f>
        <v>848</v>
      </c>
      <c r="E13" s="20">
        <f t="shared" si="0"/>
        <v>318</v>
      </c>
      <c r="F13" s="747">
        <f t="shared" si="0"/>
        <v>530</v>
      </c>
      <c r="G13" s="33">
        <v>0</v>
      </c>
      <c r="H13" s="34">
        <v>0</v>
      </c>
      <c r="I13" s="33">
        <v>1</v>
      </c>
      <c r="J13" s="34">
        <v>1</v>
      </c>
      <c r="K13" s="33">
        <v>0</v>
      </c>
      <c r="L13" s="34">
        <v>1</v>
      </c>
      <c r="M13" s="33">
        <v>0</v>
      </c>
      <c r="N13" s="34">
        <v>2</v>
      </c>
      <c r="O13" s="33">
        <v>7</v>
      </c>
      <c r="P13" s="34">
        <v>9</v>
      </c>
      <c r="Q13" s="33">
        <v>4</v>
      </c>
      <c r="R13" s="35">
        <v>7</v>
      </c>
      <c r="S13" s="33">
        <v>4</v>
      </c>
      <c r="T13" s="35">
        <v>3</v>
      </c>
      <c r="U13" s="33">
        <v>14</v>
      </c>
      <c r="V13" s="35">
        <v>8</v>
      </c>
      <c r="W13" s="33">
        <v>78</v>
      </c>
      <c r="X13" s="35">
        <v>78</v>
      </c>
      <c r="Y13" s="33">
        <v>83</v>
      </c>
      <c r="Z13" s="35">
        <v>107</v>
      </c>
      <c r="AA13" s="33">
        <v>87</v>
      </c>
      <c r="AB13" s="35">
        <v>255</v>
      </c>
      <c r="AC13" s="36">
        <v>40</v>
      </c>
      <c r="AD13" s="37">
        <v>59</v>
      </c>
      <c r="AE13" s="34">
        <v>4</v>
      </c>
      <c r="AF13" s="38">
        <v>0</v>
      </c>
      <c r="AG13" s="38">
        <v>0</v>
      </c>
      <c r="AH13" s="38">
        <v>0</v>
      </c>
      <c r="AI13" s="38">
        <v>0</v>
      </c>
      <c r="AJ13" s="29" t="str">
        <f t="shared" ref="AJ13:AJ15" si="1">CA13&amp;CB13&amp;CC13&amp;CD13&amp;CE13</f>
        <v/>
      </c>
      <c r="AK13" s="30"/>
      <c r="AL13" s="30"/>
      <c r="AM13" s="30"/>
      <c r="AN13" s="30"/>
      <c r="AO13" s="30"/>
      <c r="AP13" s="30"/>
      <c r="AQ13" s="30"/>
      <c r="AR13" s="30"/>
      <c r="AS13" s="30"/>
      <c r="AT13" s="8"/>
      <c r="AU13" s="8"/>
      <c r="AV13" s="8"/>
      <c r="AW13" s="8"/>
      <c r="BU13" s="3"/>
      <c r="BV13" s="3"/>
      <c r="BW13" s="3"/>
      <c r="CA13" s="31" t="str">
        <f t="shared" ref="CA13:CA15" si="2">IF(CG13=1,"* Las consultas de 60 años NO DEBEN ser mayor que el total de Consultas entre 20-64 Años. ","")</f>
        <v/>
      </c>
      <c r="CB13" s="31" t="str">
        <f t="shared" ref="CB13:CB15" si="3">IF(CH13=1,"* Las actividades de usuarios en situación de discapacidad NO DEBEN superar el total. ","")</f>
        <v/>
      </c>
      <c r="CC13" s="31" t="str">
        <f t="shared" ref="CC13:CC15" si="4">IF(AND(AE13="",D13&lt;&gt;0),"* Recuerde que las Embarazadas deben ser incluídas en el ingreso por rango Etario (Digite CEROS si no tiene). ",IF(F13&lt;AE13,"* Las Embarazadas NO DEBEN ser mayor al total de mujeres. ",""))</f>
        <v/>
      </c>
      <c r="CD13" s="31" t="str">
        <f t="shared" ref="CD13:CD15" si="5">IF(AND(AH13="",D13&lt;&gt;0),"* No olvide digitar la población SENAME (Digite CEROS si no tiene). ",IF(D13&lt;AH13,"* La Población SENAME NO DEBE ser mayor al Total. ",""))</f>
        <v/>
      </c>
      <c r="CE13" s="31" t="str">
        <f t="shared" ref="CE13:CE15" si="6">IF(AND(AI13="",D13&lt;&gt;0),"* No olvide digitar la población Migrante (Digite CEROS si no tiene). ",IF(D13&lt;AI13,"* La Población Migrante NO DEBE ser mayor al Total. ",""))</f>
        <v/>
      </c>
      <c r="CF13" s="31"/>
      <c r="CG13" s="32">
        <f t="shared" ref="CG13:CG15" si="7">IF(AF13&gt;(AA13+AB13),1,0)</f>
        <v>0</v>
      </c>
      <c r="CH13" s="32">
        <f t="shared" ref="CH13:CH14" si="8">IF(D13&lt;AG13,1,0)</f>
        <v>0</v>
      </c>
      <c r="CI13" s="32">
        <f t="shared" ref="CI13:CI14" si="9">IF(AND(AE13="",D13&lt;&gt;0),1,IF(F13&lt;AE13,1,0))</f>
        <v>0</v>
      </c>
      <c r="CJ13" s="32">
        <f t="shared" ref="CJ13:CJ15" si="10">IF(AND(AH13="",D13&lt;&gt;0),1,IF(D13&lt;AH13,1,0))</f>
        <v>0</v>
      </c>
      <c r="CK13" s="32">
        <f t="shared" ref="CK13:CK15" si="11">IF(AND(AI13="",D13&lt;&gt;0),1,IF(D13&lt;AI13,1,0))</f>
        <v>0</v>
      </c>
      <c r="CL13" s="32"/>
    </row>
    <row r="14" spans="1:90" ht="16.149999999999999" customHeight="1" x14ac:dyDescent="0.2">
      <c r="A14" s="1065" t="s">
        <v>28</v>
      </c>
      <c r="B14" s="1065"/>
      <c r="C14" s="1065"/>
      <c r="D14" s="19">
        <f>SUM(E14+F14)</f>
        <v>25</v>
      </c>
      <c r="E14" s="20">
        <f t="shared" si="0"/>
        <v>13</v>
      </c>
      <c r="F14" s="747">
        <f t="shared" si="0"/>
        <v>12</v>
      </c>
      <c r="G14" s="33">
        <v>0</v>
      </c>
      <c r="H14" s="34">
        <v>0</v>
      </c>
      <c r="I14" s="33">
        <v>0</v>
      </c>
      <c r="J14" s="34">
        <v>0</v>
      </c>
      <c r="K14" s="33">
        <v>0</v>
      </c>
      <c r="L14" s="34">
        <v>0</v>
      </c>
      <c r="M14" s="33">
        <v>0</v>
      </c>
      <c r="N14" s="35">
        <v>0</v>
      </c>
      <c r="O14" s="33">
        <v>1</v>
      </c>
      <c r="P14" s="35">
        <v>0</v>
      </c>
      <c r="Q14" s="33">
        <v>0</v>
      </c>
      <c r="R14" s="35">
        <v>0</v>
      </c>
      <c r="S14" s="33">
        <v>0</v>
      </c>
      <c r="T14" s="35">
        <v>1</v>
      </c>
      <c r="U14" s="33">
        <v>0</v>
      </c>
      <c r="V14" s="35">
        <v>1</v>
      </c>
      <c r="W14" s="33">
        <v>10</v>
      </c>
      <c r="X14" s="35">
        <v>4</v>
      </c>
      <c r="Y14" s="33">
        <v>1</v>
      </c>
      <c r="Z14" s="35">
        <v>1</v>
      </c>
      <c r="AA14" s="33">
        <v>1</v>
      </c>
      <c r="AB14" s="35">
        <v>5</v>
      </c>
      <c r="AC14" s="33">
        <v>0</v>
      </c>
      <c r="AD14" s="37">
        <v>0</v>
      </c>
      <c r="AE14" s="34">
        <v>0</v>
      </c>
      <c r="AF14" s="38">
        <v>0</v>
      </c>
      <c r="AG14" s="38">
        <v>0</v>
      </c>
      <c r="AH14" s="38">
        <v>0</v>
      </c>
      <c r="AI14" s="38">
        <v>0</v>
      </c>
      <c r="AJ14" s="29" t="str">
        <f t="shared" si="1"/>
        <v/>
      </c>
      <c r="AK14" s="30"/>
      <c r="AL14" s="30"/>
      <c r="AM14" s="30"/>
      <c r="AN14" s="30"/>
      <c r="AO14" s="30"/>
      <c r="AP14" s="30"/>
      <c r="AQ14" s="30"/>
      <c r="AR14" s="30"/>
      <c r="AS14" s="30"/>
      <c r="AT14" s="8"/>
      <c r="AU14" s="8"/>
      <c r="AV14" s="8"/>
      <c r="AW14" s="8"/>
      <c r="BU14" s="3"/>
      <c r="BV14" s="3"/>
      <c r="BW14" s="3"/>
      <c r="CA14" s="31" t="str">
        <f t="shared" si="2"/>
        <v/>
      </c>
      <c r="CB14" s="31" t="str">
        <f t="shared" si="3"/>
        <v/>
      </c>
      <c r="CC14" s="31" t="str">
        <f t="shared" si="4"/>
        <v/>
      </c>
      <c r="CD14" s="31" t="str">
        <f t="shared" si="5"/>
        <v/>
      </c>
      <c r="CE14" s="31" t="str">
        <f t="shared" si="6"/>
        <v/>
      </c>
      <c r="CF14" s="31"/>
      <c r="CG14" s="32">
        <f t="shared" si="7"/>
        <v>0</v>
      </c>
      <c r="CH14" s="32">
        <f t="shared" si="8"/>
        <v>0</v>
      </c>
      <c r="CI14" s="32">
        <f t="shared" si="9"/>
        <v>0</v>
      </c>
      <c r="CJ14" s="32">
        <f t="shared" si="10"/>
        <v>0</v>
      </c>
      <c r="CK14" s="32">
        <f t="shared" si="11"/>
        <v>0</v>
      </c>
      <c r="CL14" s="32"/>
    </row>
    <row r="15" spans="1:90" ht="16.149999999999999" customHeight="1" x14ac:dyDescent="0.2">
      <c r="A15" s="1097" t="s">
        <v>29</v>
      </c>
      <c r="B15" s="1097"/>
      <c r="C15" s="1097"/>
      <c r="D15" s="39">
        <f>SUM(E15+F15)</f>
        <v>184</v>
      </c>
      <c r="E15" s="40">
        <f t="shared" si="0"/>
        <v>57</v>
      </c>
      <c r="F15" s="762">
        <f t="shared" si="0"/>
        <v>127</v>
      </c>
      <c r="G15" s="42">
        <v>0</v>
      </c>
      <c r="H15" s="43">
        <v>0</v>
      </c>
      <c r="I15" s="42">
        <v>2</v>
      </c>
      <c r="J15" s="43">
        <v>0</v>
      </c>
      <c r="K15" s="42">
        <v>0</v>
      </c>
      <c r="L15" s="43">
        <v>0</v>
      </c>
      <c r="M15" s="42">
        <v>0</v>
      </c>
      <c r="N15" s="44">
        <v>1</v>
      </c>
      <c r="O15" s="42">
        <v>1</v>
      </c>
      <c r="P15" s="44">
        <v>1</v>
      </c>
      <c r="Q15" s="42">
        <v>2</v>
      </c>
      <c r="R15" s="44">
        <v>0</v>
      </c>
      <c r="S15" s="42">
        <v>1</v>
      </c>
      <c r="T15" s="44">
        <v>3</v>
      </c>
      <c r="U15" s="42">
        <v>0</v>
      </c>
      <c r="V15" s="44">
        <v>0</v>
      </c>
      <c r="W15" s="42">
        <v>9</v>
      </c>
      <c r="X15" s="44">
        <v>11</v>
      </c>
      <c r="Y15" s="42">
        <v>13</v>
      </c>
      <c r="Z15" s="44">
        <v>22</v>
      </c>
      <c r="AA15" s="42">
        <v>27</v>
      </c>
      <c r="AB15" s="44">
        <v>77</v>
      </c>
      <c r="AC15" s="42">
        <v>2</v>
      </c>
      <c r="AD15" s="45">
        <v>12</v>
      </c>
      <c r="AE15" s="43">
        <v>5</v>
      </c>
      <c r="AF15" s="46">
        <v>0</v>
      </c>
      <c r="AG15" s="46">
        <v>0</v>
      </c>
      <c r="AH15" s="46">
        <v>0</v>
      </c>
      <c r="AI15" s="46">
        <v>0</v>
      </c>
      <c r="AJ15" s="29" t="str">
        <f t="shared" si="1"/>
        <v/>
      </c>
      <c r="AK15" s="30"/>
      <c r="AL15" s="30"/>
      <c r="AM15" s="30"/>
      <c r="AN15" s="30"/>
      <c r="AO15" s="30"/>
      <c r="AP15" s="30"/>
      <c r="AQ15" s="30"/>
      <c r="AR15" s="30"/>
      <c r="AS15" s="30"/>
      <c r="AT15" s="8"/>
      <c r="AU15" s="8"/>
      <c r="AV15" s="8"/>
      <c r="AW15" s="8"/>
      <c r="AX15" s="8"/>
      <c r="AY15" s="8"/>
      <c r="BU15" s="3"/>
      <c r="BV15" s="3"/>
      <c r="BW15" s="3"/>
      <c r="CA15" s="31" t="str">
        <f t="shared" si="2"/>
        <v/>
      </c>
      <c r="CB15" s="31" t="str">
        <f t="shared" si="3"/>
        <v/>
      </c>
      <c r="CC15" s="31" t="str">
        <f t="shared" si="4"/>
        <v/>
      </c>
      <c r="CD15" s="31" t="str">
        <f t="shared" si="5"/>
        <v/>
      </c>
      <c r="CE15" s="31" t="str">
        <f t="shared" si="6"/>
        <v/>
      </c>
      <c r="CF15" s="31"/>
      <c r="CG15" s="32">
        <f t="shared" si="7"/>
        <v>0</v>
      </c>
      <c r="CH15" s="32">
        <f>IF(D15&lt;AG15,1,0)</f>
        <v>0</v>
      </c>
      <c r="CI15" s="32">
        <f>IF(AND(AE15="",D15&lt;&gt;0),1,IF(F15&lt;AE15,1,0))</f>
        <v>0</v>
      </c>
      <c r="CJ15" s="32">
        <f t="shared" si="10"/>
        <v>0</v>
      </c>
      <c r="CK15" s="32">
        <f t="shared" si="11"/>
        <v>0</v>
      </c>
      <c r="CL15" s="32"/>
    </row>
    <row r="16" spans="1:90" ht="31.9" customHeight="1" x14ac:dyDescent="0.2">
      <c r="A16" s="47" t="s">
        <v>30</v>
      </c>
      <c r="B16" s="10"/>
      <c r="C16" s="10"/>
      <c r="D16" s="11"/>
      <c r="E16" s="11"/>
      <c r="F16" s="11"/>
      <c r="G16" s="48"/>
      <c r="H16" s="48"/>
      <c r="I16" s="11"/>
      <c r="J16" s="11"/>
      <c r="K16" s="11"/>
      <c r="L16" s="11"/>
      <c r="M16" s="11"/>
      <c r="N16" s="11"/>
      <c r="O16" s="11"/>
      <c r="P16" s="49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BU16" s="3"/>
      <c r="BV16" s="3"/>
      <c r="BW16" s="3"/>
      <c r="CG16" s="13"/>
      <c r="CH16" s="13"/>
      <c r="CI16" s="13"/>
      <c r="CJ16" s="13"/>
      <c r="CK16" s="13"/>
      <c r="CL16" s="13"/>
    </row>
    <row r="17" spans="1:118" ht="33" customHeight="1" x14ac:dyDescent="0.2">
      <c r="A17" s="885" t="s">
        <v>31</v>
      </c>
      <c r="B17" s="886"/>
      <c r="C17" s="887"/>
      <c r="D17" s="862" t="s">
        <v>32</v>
      </c>
      <c r="E17" s="900"/>
      <c r="F17" s="970"/>
      <c r="G17" s="1067" t="s">
        <v>11</v>
      </c>
      <c r="H17" s="1068"/>
      <c r="I17" s="862" t="s">
        <v>12</v>
      </c>
      <c r="J17" s="970"/>
      <c r="K17" s="862" t="s">
        <v>13</v>
      </c>
      <c r="L17" s="970"/>
      <c r="M17" s="862" t="s">
        <v>14</v>
      </c>
      <c r="N17" s="970"/>
      <c r="O17" s="900" t="s">
        <v>15</v>
      </c>
      <c r="P17" s="900"/>
      <c r="Q17" s="862" t="s">
        <v>16</v>
      </c>
      <c r="R17" s="970"/>
      <c r="S17" s="900" t="s">
        <v>17</v>
      </c>
      <c r="T17" s="900"/>
      <c r="U17" s="982" t="s">
        <v>18</v>
      </c>
      <c r="V17" s="983"/>
      <c r="W17" s="982" t="s">
        <v>19</v>
      </c>
      <c r="X17" s="983"/>
      <c r="Y17" s="982" t="s">
        <v>20</v>
      </c>
      <c r="Z17" s="983"/>
      <c r="AA17" s="982" t="s">
        <v>21</v>
      </c>
      <c r="AB17" s="983"/>
      <c r="AC17" s="982" t="s">
        <v>22</v>
      </c>
      <c r="AD17" s="984"/>
      <c r="AE17" s="896" t="s">
        <v>6</v>
      </c>
      <c r="AF17" s="1095" t="s">
        <v>33</v>
      </c>
      <c r="AG17" s="1095" t="s">
        <v>7</v>
      </c>
      <c r="AH17" s="1095" t="s">
        <v>34</v>
      </c>
      <c r="AI17" s="903" t="s">
        <v>8</v>
      </c>
      <c r="AJ17" s="1096" t="s">
        <v>9</v>
      </c>
      <c r="AK17" s="1096" t="s">
        <v>10</v>
      </c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4"/>
      <c r="BU17" s="4"/>
      <c r="BV17" s="4"/>
      <c r="BW17" s="4"/>
      <c r="CG17" s="13"/>
      <c r="CH17" s="13"/>
      <c r="CI17" s="13"/>
      <c r="CJ17" s="13"/>
      <c r="CK17" s="13"/>
      <c r="CZ17" s="4"/>
      <c r="DA17" s="4"/>
      <c r="DN17" s="2"/>
    </row>
    <row r="18" spans="1:118" ht="44.25" customHeight="1" x14ac:dyDescent="0.2">
      <c r="A18" s="891"/>
      <c r="B18" s="1084"/>
      <c r="C18" s="1085"/>
      <c r="D18" s="50" t="s">
        <v>23</v>
      </c>
      <c r="E18" s="51" t="s">
        <v>24</v>
      </c>
      <c r="F18" s="761" t="s">
        <v>25</v>
      </c>
      <c r="G18" s="50" t="s">
        <v>24</v>
      </c>
      <c r="H18" s="745" t="s">
        <v>25</v>
      </c>
      <c r="I18" s="576" t="s">
        <v>24</v>
      </c>
      <c r="J18" s="757" t="s">
        <v>25</v>
      </c>
      <c r="K18" s="576" t="s">
        <v>24</v>
      </c>
      <c r="L18" s="755" t="s">
        <v>25</v>
      </c>
      <c r="M18" s="576" t="s">
        <v>24</v>
      </c>
      <c r="N18" s="743" t="s">
        <v>25</v>
      </c>
      <c r="O18" s="576" t="s">
        <v>24</v>
      </c>
      <c r="P18" s="757" t="s">
        <v>25</v>
      </c>
      <c r="Q18" s="576" t="s">
        <v>24</v>
      </c>
      <c r="R18" s="743" t="s">
        <v>25</v>
      </c>
      <c r="S18" s="576" t="s">
        <v>24</v>
      </c>
      <c r="T18" s="757" t="s">
        <v>25</v>
      </c>
      <c r="U18" s="756" t="s">
        <v>24</v>
      </c>
      <c r="V18" s="743" t="s">
        <v>25</v>
      </c>
      <c r="W18" s="756" t="s">
        <v>24</v>
      </c>
      <c r="X18" s="743" t="s">
        <v>25</v>
      </c>
      <c r="Y18" s="756" t="s">
        <v>24</v>
      </c>
      <c r="Z18" s="743" t="s">
        <v>25</v>
      </c>
      <c r="AA18" s="756" t="s">
        <v>24</v>
      </c>
      <c r="AB18" s="743" t="s">
        <v>25</v>
      </c>
      <c r="AC18" s="756" t="s">
        <v>24</v>
      </c>
      <c r="AD18" s="577" t="s">
        <v>25</v>
      </c>
      <c r="AE18" s="1064"/>
      <c r="AF18" s="1060"/>
      <c r="AG18" s="1060"/>
      <c r="AH18" s="1060"/>
      <c r="AI18" s="1092"/>
      <c r="AJ18" s="1062"/>
      <c r="AK18" s="1062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4"/>
      <c r="BU18" s="4"/>
      <c r="BV18" s="4"/>
      <c r="BW18" s="4"/>
      <c r="CG18" s="13"/>
      <c r="CH18" s="13"/>
      <c r="CI18" s="13"/>
      <c r="CJ18" s="13"/>
      <c r="CK18" s="13"/>
      <c r="CZ18" s="4"/>
      <c r="DA18" s="4"/>
      <c r="DN18" s="2"/>
    </row>
    <row r="19" spans="1:118" ht="16.149999999999999" customHeight="1" x14ac:dyDescent="0.2">
      <c r="A19" s="948" t="s">
        <v>35</v>
      </c>
      <c r="B19" s="949"/>
      <c r="C19" s="1063"/>
      <c r="D19" s="59">
        <f t="shared" ref="D19:D29" si="12">SUM(E19+F19)</f>
        <v>4</v>
      </c>
      <c r="E19" s="60">
        <f>SUM(G19+I19+K19+M19+O19+Q19+S19+U19+W19+Y19+AA19+AC19)</f>
        <v>2</v>
      </c>
      <c r="F19" s="61">
        <f>SUM(H19+J19+L19+N19+P19+R19+T19+V19+X19+Z19+AB19+AD19)</f>
        <v>2</v>
      </c>
      <c r="G19" s="24">
        <v>0</v>
      </c>
      <c r="H19" s="62">
        <v>0</v>
      </c>
      <c r="I19" s="24">
        <v>0</v>
      </c>
      <c r="J19" s="63">
        <v>0</v>
      </c>
      <c r="K19" s="24">
        <v>0</v>
      </c>
      <c r="L19" s="62">
        <v>0</v>
      </c>
      <c r="M19" s="24">
        <v>0</v>
      </c>
      <c r="N19" s="62">
        <v>0</v>
      </c>
      <c r="O19" s="24">
        <v>0</v>
      </c>
      <c r="P19" s="63">
        <v>0</v>
      </c>
      <c r="Q19" s="24">
        <v>0</v>
      </c>
      <c r="R19" s="62">
        <v>0</v>
      </c>
      <c r="S19" s="24">
        <v>0</v>
      </c>
      <c r="T19" s="63">
        <v>0</v>
      </c>
      <c r="U19" s="24">
        <v>1</v>
      </c>
      <c r="V19" s="62">
        <v>0</v>
      </c>
      <c r="W19" s="24">
        <v>0</v>
      </c>
      <c r="X19" s="62">
        <v>1</v>
      </c>
      <c r="Y19" s="24">
        <v>0</v>
      </c>
      <c r="Z19" s="62">
        <v>0</v>
      </c>
      <c r="AA19" s="24">
        <v>1</v>
      </c>
      <c r="AB19" s="62">
        <v>1</v>
      </c>
      <c r="AC19" s="24">
        <v>0</v>
      </c>
      <c r="AD19" s="64">
        <v>0</v>
      </c>
      <c r="AE19" s="62">
        <v>0</v>
      </c>
      <c r="AF19" s="65">
        <v>4</v>
      </c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6" t="str">
        <f>CA19&amp;CB19&amp;CC19&amp;CD19&amp;CE19&amp;CF19</f>
        <v/>
      </c>
      <c r="AM19" s="30"/>
      <c r="AN19" s="30"/>
      <c r="AO19" s="30"/>
      <c r="AP19" s="30"/>
      <c r="AQ19" s="30"/>
      <c r="AR19" s="30"/>
      <c r="AS19" s="30"/>
      <c r="AT19" s="30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4"/>
      <c r="BU19" s="4"/>
      <c r="BV19" s="4"/>
      <c r="BW19" s="4"/>
      <c r="CA19" s="31" t="str">
        <f t="shared" ref="CA19:CA37" si="13">IF(CG19=1,"* Las consultas de 60 años NO DEBEN ser mayor que el total de Consultas entre 20-64 Años. ","")</f>
        <v/>
      </c>
      <c r="CB19" s="31" t="str">
        <f>IF(CH19=1,"* Las actividades de usuarios en situación de discapacidad NO DEBEN superar el total. ","")</f>
        <v/>
      </c>
      <c r="CC19" s="31" t="str">
        <f>IF(AND(AE19="",D19&lt;&gt;0),"* Recuerde que las Embarazadas deben ser incluídas en el ingreso por rango Etario (Digite CEROS si no tiene). ",IF(F19&lt;AE19,"* Las Embarazadas NO DEBEN ser mayor al total de mujeres. ",""))</f>
        <v/>
      </c>
      <c r="CD19" s="31" t="str">
        <f>IF(AND(AF19="",D19&lt;&gt;0),"* No olvide digitar la columna Beneficiarios (Digite CEROS si no tiene). ",IF(D19&lt;AF19,"* El número de Beneficiarios NO DEBE ser mayor que el Total. ",""))</f>
        <v/>
      </c>
      <c r="CE19" s="31" t="str">
        <f>IF(AND(AJ19="",D19&lt;&gt;0),"* No olvide digitar la Población SENAME (Digite CEROS si no tiene). ",IF(D19&lt;AJ19,"* La Población SENAME NO DEBE ser mayor al Total. ",""))</f>
        <v/>
      </c>
      <c r="CF19" s="31" t="str">
        <f>IF(AND(AK19="",D19&lt;&gt;0),"* No olvide digitar la Población Migrante (Digite CEROS si no tiene). ",IF(D19&lt;AK19,"* La Población Migrante NO DEBE superar el Total. ",""))</f>
        <v/>
      </c>
      <c r="CG19" s="32">
        <f>IF(AG19&gt;(AA19+AB19),1,0)</f>
        <v>0</v>
      </c>
      <c r="CH19" s="32">
        <f>IF(D19&lt;AI19,1,0)</f>
        <v>0</v>
      </c>
      <c r="CI19" s="32">
        <f>IF(AND(AE19="",D19&lt;&gt;0),1,IF(F19&lt;AE19,1,0))</f>
        <v>0</v>
      </c>
      <c r="CJ19" s="32">
        <f>IF(AND(AF19="",D19&lt;&gt;0),1,IF(D19&lt;AF19,1,0))</f>
        <v>0</v>
      </c>
      <c r="CK19" s="32">
        <f>IF(AND(AJ19="",D19&lt;&gt;0),1,IF(D19&lt;AJ19,1,0))</f>
        <v>0</v>
      </c>
      <c r="CL19" s="32">
        <f>IF(AND(AK19="",D19&lt;&gt;0),1,IF(D19&lt;AK19,1,0))</f>
        <v>0</v>
      </c>
      <c r="CZ19" s="4"/>
      <c r="DA19" s="4"/>
      <c r="DN19" s="2"/>
    </row>
    <row r="20" spans="1:118" ht="16.149999999999999" customHeight="1" x14ac:dyDescent="0.2">
      <c r="A20" s="948" t="s">
        <v>36</v>
      </c>
      <c r="B20" s="949"/>
      <c r="C20" s="1063"/>
      <c r="D20" s="67">
        <f t="shared" si="12"/>
        <v>0</v>
      </c>
      <c r="E20" s="68">
        <f>SUM(U20+W20+Y20+AA20+AC20)</f>
        <v>0</v>
      </c>
      <c r="F20" s="69">
        <f>SUM(V20+X20+Z20+AB20+AD20)</f>
        <v>0</v>
      </c>
      <c r="G20" s="70"/>
      <c r="H20" s="71"/>
      <c r="I20" s="70"/>
      <c r="J20" s="72"/>
      <c r="K20" s="70"/>
      <c r="L20" s="72"/>
      <c r="M20" s="70"/>
      <c r="N20" s="72"/>
      <c r="O20" s="70"/>
      <c r="P20" s="72"/>
      <c r="Q20" s="70"/>
      <c r="R20" s="72"/>
      <c r="S20" s="70"/>
      <c r="T20" s="72"/>
      <c r="U20" s="22"/>
      <c r="V20" s="23"/>
      <c r="W20" s="22"/>
      <c r="X20" s="23"/>
      <c r="Y20" s="22"/>
      <c r="Z20" s="23"/>
      <c r="AA20" s="22"/>
      <c r="AB20" s="23"/>
      <c r="AC20" s="22"/>
      <c r="AD20" s="73"/>
      <c r="AE20" s="23"/>
      <c r="AF20" s="74"/>
      <c r="AG20" s="74"/>
      <c r="AH20" s="74"/>
      <c r="AI20" s="74"/>
      <c r="AJ20" s="74"/>
      <c r="AK20" s="74"/>
      <c r="AL20" s="66" t="str">
        <f t="shared" ref="AL20:AL37" si="14">CA20&amp;CB20&amp;CC20&amp;CD20&amp;CE20&amp;CF20</f>
        <v/>
      </c>
      <c r="AM20" s="30"/>
      <c r="AN20" s="30"/>
      <c r="AO20" s="30"/>
      <c r="AP20" s="30"/>
      <c r="AQ20" s="30"/>
      <c r="AR20" s="30"/>
      <c r="AS20" s="30"/>
      <c r="AT20" s="30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4"/>
      <c r="BU20" s="4"/>
      <c r="BV20" s="4"/>
      <c r="BW20" s="4"/>
      <c r="CA20" s="31" t="str">
        <f t="shared" si="13"/>
        <v/>
      </c>
      <c r="CB20" s="31" t="str">
        <f t="shared" ref="CB20:CB37" si="15">IF(CH20=1,"* Las actividades de usuarios en situación de discapacidad NO DEBEN superar el total. ","")</f>
        <v/>
      </c>
      <c r="CC20" s="31" t="str">
        <f t="shared" ref="CC20:CC37" si="16">IF(AND(AE20="",D20&lt;&gt;0),"* Recuerde que las Embarazadas deben ser incluídas en el ingreso por rango Etario (Digite CEROS si no tiene). ",IF(F20&lt;AE20,"* Las Embarazadas NO DEBEN ser mayor al total de mujeres. ",""))</f>
        <v/>
      </c>
      <c r="CD20" s="31" t="str">
        <f t="shared" ref="CD20:CD37" si="17">IF(AND(AF20="",D20&lt;&gt;0),"* No olvide digitar la columna Beneficiarios (Digite CEROS si no tiene). ",IF(D20&lt;AF20,"* El número de Beneficiarios NO DEBE ser mayor que el Total. ",""))</f>
        <v/>
      </c>
      <c r="CE20" s="31" t="str">
        <f t="shared" ref="CE20:CE37" si="18">IF(AND(AJ20="",D20&lt;&gt;0),"* No olvide digitar la Población SENAME (Digite CEROS si no tiene). ",IF(D20&lt;AJ20,"* La Población SENAME NO DEBE ser mayor al Total. ",""))</f>
        <v/>
      </c>
      <c r="CF20" s="31" t="str">
        <f t="shared" ref="CF20:CF37" si="19">IF(AND(AK20="",D20&lt;&gt;0),"* No olvide digitar la Población Migrante (Digite CEROS si no tiene). ",IF(D20&lt;AK20,"* La Población Migrante NO DEBE superar el Total. ",""))</f>
        <v/>
      </c>
      <c r="CG20" s="32">
        <f t="shared" ref="CG20:CG37" si="20">IF(AG20&gt;(AA20+AB20),1,0)</f>
        <v>0</v>
      </c>
      <c r="CH20" s="32">
        <f t="shared" ref="CH20:CH37" si="21">IF(D20&lt;AI20,1,0)</f>
        <v>0</v>
      </c>
      <c r="CI20" s="32">
        <f t="shared" ref="CI20:CI37" si="22">IF(AND(AE20="",D20&lt;&gt;0),1,IF(F20&lt;AE20,1,0))</f>
        <v>0</v>
      </c>
      <c r="CJ20" s="32">
        <f t="shared" ref="CJ20:CJ37" si="23">IF(AND(AF20="",D20&lt;&gt;0),1,IF(D20&lt;AF20,1,0))</f>
        <v>0</v>
      </c>
      <c r="CK20" s="32">
        <f t="shared" ref="CK20:CK37" si="24">IF(AND(AJ20="",D20&lt;&gt;0),1,IF(D20&lt;AJ20,1,0))</f>
        <v>0</v>
      </c>
      <c r="CL20" s="32">
        <f t="shared" ref="CL20:CL37" si="25">IF(AND(AK20="",D20&lt;&gt;0),1,IF(D20&lt;AK20,1,0))</f>
        <v>0</v>
      </c>
      <c r="CZ20" s="4"/>
      <c r="DA20" s="4"/>
      <c r="DN20" s="2"/>
    </row>
    <row r="21" spans="1:118" ht="16.149999999999999" customHeight="1" x14ac:dyDescent="0.2">
      <c r="A21" s="1056"/>
      <c r="B21" s="1057"/>
      <c r="C21" s="1058"/>
      <c r="D21" s="75"/>
      <c r="E21" s="76"/>
      <c r="F21" s="77"/>
      <c r="G21" s="75"/>
      <c r="H21" s="78"/>
      <c r="I21" s="75"/>
      <c r="J21" s="79"/>
      <c r="K21" s="75"/>
      <c r="L21" s="79"/>
      <c r="M21" s="75"/>
      <c r="N21" s="79"/>
      <c r="O21" s="75"/>
      <c r="P21" s="79"/>
      <c r="Q21" s="75"/>
      <c r="R21" s="79"/>
      <c r="S21" s="75"/>
      <c r="T21" s="79"/>
      <c r="U21" s="75"/>
      <c r="V21" s="79"/>
      <c r="W21" s="75"/>
      <c r="X21" s="79"/>
      <c r="Y21" s="75"/>
      <c r="Z21" s="79"/>
      <c r="AA21" s="75"/>
      <c r="AB21" s="79"/>
      <c r="AC21" s="75"/>
      <c r="AD21" s="79"/>
      <c r="AE21" s="75"/>
      <c r="AF21" s="79"/>
      <c r="AG21" s="75"/>
      <c r="AH21" s="79"/>
      <c r="AI21" s="75"/>
      <c r="AJ21" s="75"/>
      <c r="AK21" s="75"/>
      <c r="AL21" s="66" t="str">
        <f t="shared" si="14"/>
        <v/>
      </c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4"/>
      <c r="BU21" s="4"/>
      <c r="BV21" s="4"/>
      <c r="BW21" s="81"/>
      <c r="BX21" s="81"/>
      <c r="BY21" s="81"/>
      <c r="CA21" s="31" t="str">
        <f t="shared" si="13"/>
        <v/>
      </c>
      <c r="CB21" s="31" t="str">
        <f t="shared" si="15"/>
        <v/>
      </c>
      <c r="CC21" s="31" t="str">
        <f t="shared" si="16"/>
        <v/>
      </c>
      <c r="CD21" s="31" t="str">
        <f t="shared" si="17"/>
        <v/>
      </c>
      <c r="CE21" s="31" t="str">
        <f t="shared" si="18"/>
        <v/>
      </c>
      <c r="CF21" s="31" t="str">
        <f t="shared" si="19"/>
        <v/>
      </c>
      <c r="CG21" s="32">
        <f t="shared" si="20"/>
        <v>0</v>
      </c>
      <c r="CH21" s="32">
        <f t="shared" si="21"/>
        <v>0</v>
      </c>
      <c r="CI21" s="32">
        <f t="shared" si="22"/>
        <v>0</v>
      </c>
      <c r="CJ21" s="32">
        <f t="shared" si="23"/>
        <v>0</v>
      </c>
      <c r="CK21" s="32">
        <f t="shared" si="24"/>
        <v>0</v>
      </c>
      <c r="CL21" s="32">
        <f t="shared" si="25"/>
        <v>0</v>
      </c>
      <c r="CM21" s="82"/>
      <c r="CN21" s="82"/>
      <c r="CO21" s="82"/>
      <c r="CZ21" s="4"/>
      <c r="DA21" s="4"/>
      <c r="DN21" s="2"/>
    </row>
    <row r="22" spans="1:118" ht="16.149999999999999" customHeight="1" x14ac:dyDescent="0.2">
      <c r="A22" s="879" t="s">
        <v>37</v>
      </c>
      <c r="B22" s="880"/>
      <c r="C22" s="881"/>
      <c r="D22" s="59">
        <f t="shared" si="12"/>
        <v>0</v>
      </c>
      <c r="E22" s="60">
        <f t="shared" ref="E22:E29" si="26">SUM(G22+I22+K22+M22+O22+Q22+S22+U22+W22+Y22+AA22+AC22)</f>
        <v>0</v>
      </c>
      <c r="F22" s="61">
        <f t="shared" ref="F22:F29" si="27">SUM(H22+J22+L22+N22+P22+R22+T22+V22+X22+Z22+AB22+AD22)</f>
        <v>0</v>
      </c>
      <c r="G22" s="24"/>
      <c r="H22" s="62"/>
      <c r="I22" s="24"/>
      <c r="J22" s="63"/>
      <c r="K22" s="24"/>
      <c r="L22" s="62"/>
      <c r="M22" s="24"/>
      <c r="N22" s="62"/>
      <c r="O22" s="24"/>
      <c r="P22" s="63"/>
      <c r="Q22" s="24"/>
      <c r="R22" s="62"/>
      <c r="S22" s="24"/>
      <c r="T22" s="63"/>
      <c r="U22" s="24"/>
      <c r="V22" s="62"/>
      <c r="W22" s="24"/>
      <c r="X22" s="62"/>
      <c r="Y22" s="24"/>
      <c r="Z22" s="62"/>
      <c r="AA22" s="24"/>
      <c r="AB22" s="62"/>
      <c r="AC22" s="24"/>
      <c r="AD22" s="64"/>
      <c r="AE22" s="62"/>
      <c r="AF22" s="65"/>
      <c r="AG22" s="65"/>
      <c r="AH22" s="65"/>
      <c r="AI22" s="65"/>
      <c r="AJ22" s="65"/>
      <c r="AK22" s="65"/>
      <c r="AL22" s="66" t="str">
        <f t="shared" si="14"/>
        <v/>
      </c>
      <c r="AM22" s="30"/>
      <c r="AN22" s="30"/>
      <c r="AO22" s="30"/>
      <c r="AP22" s="30"/>
      <c r="AQ22" s="30"/>
      <c r="AR22" s="30"/>
      <c r="AS22" s="30"/>
      <c r="AT22" s="30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4"/>
      <c r="BU22" s="4"/>
      <c r="BV22" s="4"/>
      <c r="BW22" s="4"/>
      <c r="CA22" s="31" t="str">
        <f t="shared" si="13"/>
        <v/>
      </c>
      <c r="CB22" s="31" t="str">
        <f t="shared" si="15"/>
        <v/>
      </c>
      <c r="CC22" s="31" t="str">
        <f t="shared" si="16"/>
        <v/>
      </c>
      <c r="CD22" s="31" t="str">
        <f t="shared" si="17"/>
        <v/>
      </c>
      <c r="CE22" s="31" t="str">
        <f t="shared" si="18"/>
        <v/>
      </c>
      <c r="CF22" s="31" t="str">
        <f t="shared" si="19"/>
        <v/>
      </c>
      <c r="CG22" s="32">
        <f t="shared" si="20"/>
        <v>0</v>
      </c>
      <c r="CH22" s="32">
        <f t="shared" si="21"/>
        <v>0</v>
      </c>
      <c r="CI22" s="32">
        <f t="shared" si="22"/>
        <v>0</v>
      </c>
      <c r="CJ22" s="32">
        <f t="shared" si="23"/>
        <v>0</v>
      </c>
      <c r="CK22" s="32">
        <f t="shared" si="24"/>
        <v>0</v>
      </c>
      <c r="CL22" s="32">
        <f t="shared" si="25"/>
        <v>0</v>
      </c>
      <c r="CZ22" s="4"/>
      <c r="DA22" s="4"/>
      <c r="DN22" s="2"/>
    </row>
    <row r="23" spans="1:118" ht="16.149999999999999" customHeight="1" x14ac:dyDescent="0.2">
      <c r="A23" s="882" t="s">
        <v>38</v>
      </c>
      <c r="B23" s="883"/>
      <c r="C23" s="884"/>
      <c r="D23" s="83">
        <f t="shared" si="12"/>
        <v>6</v>
      </c>
      <c r="E23" s="84">
        <f>SUM(G23+I23+K23+M23+O23+Q23+S23+U23+W23+Y23+AA23+AC23)</f>
        <v>3</v>
      </c>
      <c r="F23" s="85">
        <f t="shared" si="27"/>
        <v>3</v>
      </c>
      <c r="G23" s="33">
        <v>0</v>
      </c>
      <c r="H23" s="34">
        <v>0</v>
      </c>
      <c r="I23" s="33">
        <v>0</v>
      </c>
      <c r="J23" s="86">
        <v>0</v>
      </c>
      <c r="K23" s="33">
        <v>0</v>
      </c>
      <c r="L23" s="34">
        <v>0</v>
      </c>
      <c r="M23" s="33">
        <v>0</v>
      </c>
      <c r="N23" s="34">
        <v>0</v>
      </c>
      <c r="O23" s="33">
        <v>0</v>
      </c>
      <c r="P23" s="86">
        <v>0</v>
      </c>
      <c r="Q23" s="33">
        <v>0</v>
      </c>
      <c r="R23" s="34">
        <v>0</v>
      </c>
      <c r="S23" s="33">
        <v>0</v>
      </c>
      <c r="T23" s="86">
        <v>0</v>
      </c>
      <c r="U23" s="33">
        <v>0</v>
      </c>
      <c r="V23" s="34">
        <v>0</v>
      </c>
      <c r="W23" s="33">
        <v>3</v>
      </c>
      <c r="X23" s="34">
        <v>3</v>
      </c>
      <c r="Y23" s="33">
        <v>0</v>
      </c>
      <c r="Z23" s="34">
        <v>0</v>
      </c>
      <c r="AA23" s="33">
        <v>0</v>
      </c>
      <c r="AB23" s="34">
        <v>0</v>
      </c>
      <c r="AC23" s="33">
        <v>0</v>
      </c>
      <c r="AD23" s="87">
        <v>0</v>
      </c>
      <c r="AE23" s="34">
        <v>0</v>
      </c>
      <c r="AF23" s="88">
        <v>6</v>
      </c>
      <c r="AG23" s="88">
        <v>0</v>
      </c>
      <c r="AH23" s="88">
        <v>0</v>
      </c>
      <c r="AI23" s="88">
        <v>0</v>
      </c>
      <c r="AJ23" s="88">
        <v>0</v>
      </c>
      <c r="AK23" s="88">
        <v>0</v>
      </c>
      <c r="AL23" s="66" t="str">
        <f t="shared" si="14"/>
        <v/>
      </c>
      <c r="AM23" s="30"/>
      <c r="AN23" s="30"/>
      <c r="AO23" s="30"/>
      <c r="AP23" s="30"/>
      <c r="AQ23" s="30"/>
      <c r="AR23" s="30"/>
      <c r="AS23" s="30"/>
      <c r="AT23" s="30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4"/>
      <c r="BU23" s="4"/>
      <c r="BV23" s="4"/>
      <c r="BW23" s="4"/>
      <c r="CA23" s="31" t="str">
        <f t="shared" si="13"/>
        <v/>
      </c>
      <c r="CB23" s="31" t="str">
        <f t="shared" si="15"/>
        <v/>
      </c>
      <c r="CC23" s="31" t="str">
        <f t="shared" si="16"/>
        <v/>
      </c>
      <c r="CD23" s="31" t="str">
        <f t="shared" si="17"/>
        <v/>
      </c>
      <c r="CE23" s="31" t="str">
        <f t="shared" si="18"/>
        <v/>
      </c>
      <c r="CF23" s="31" t="str">
        <f t="shared" si="19"/>
        <v/>
      </c>
      <c r="CG23" s="32">
        <f t="shared" si="20"/>
        <v>0</v>
      </c>
      <c r="CH23" s="32">
        <f t="shared" si="21"/>
        <v>0</v>
      </c>
      <c r="CI23" s="32">
        <f t="shared" si="22"/>
        <v>0</v>
      </c>
      <c r="CJ23" s="32">
        <f t="shared" si="23"/>
        <v>0</v>
      </c>
      <c r="CK23" s="32">
        <f t="shared" si="24"/>
        <v>0</v>
      </c>
      <c r="CL23" s="32">
        <f t="shared" si="25"/>
        <v>0</v>
      </c>
      <c r="CZ23" s="4"/>
      <c r="DA23" s="4"/>
      <c r="DN23" s="2"/>
    </row>
    <row r="24" spans="1:118" ht="16.149999999999999" customHeight="1" x14ac:dyDescent="0.2">
      <c r="A24" s="882" t="s">
        <v>39</v>
      </c>
      <c r="B24" s="883"/>
      <c r="C24" s="884"/>
      <c r="D24" s="83">
        <f t="shared" si="12"/>
        <v>0</v>
      </c>
      <c r="E24" s="84">
        <f t="shared" si="26"/>
        <v>0</v>
      </c>
      <c r="F24" s="85">
        <f t="shared" si="27"/>
        <v>0</v>
      </c>
      <c r="G24" s="33"/>
      <c r="H24" s="34"/>
      <c r="I24" s="33"/>
      <c r="J24" s="86"/>
      <c r="K24" s="33"/>
      <c r="L24" s="34"/>
      <c r="M24" s="33"/>
      <c r="N24" s="34"/>
      <c r="O24" s="33"/>
      <c r="P24" s="86"/>
      <c r="Q24" s="33"/>
      <c r="R24" s="34"/>
      <c r="S24" s="33"/>
      <c r="T24" s="86"/>
      <c r="U24" s="33"/>
      <c r="V24" s="34"/>
      <c r="W24" s="33"/>
      <c r="X24" s="34"/>
      <c r="Y24" s="33"/>
      <c r="Z24" s="34"/>
      <c r="AA24" s="33"/>
      <c r="AB24" s="34"/>
      <c r="AC24" s="33"/>
      <c r="AD24" s="87"/>
      <c r="AE24" s="34"/>
      <c r="AF24" s="88"/>
      <c r="AG24" s="88">
        <v>0</v>
      </c>
      <c r="AH24" s="88">
        <v>0</v>
      </c>
      <c r="AI24" s="88">
        <v>0</v>
      </c>
      <c r="AJ24" s="88">
        <v>0</v>
      </c>
      <c r="AK24" s="88">
        <v>0</v>
      </c>
      <c r="AL24" s="66" t="str">
        <f t="shared" si="14"/>
        <v/>
      </c>
      <c r="AM24" s="30"/>
      <c r="AN24" s="30"/>
      <c r="AO24" s="30"/>
      <c r="AP24" s="30"/>
      <c r="AQ24" s="30"/>
      <c r="AR24" s="30"/>
      <c r="AS24" s="30"/>
      <c r="AT24" s="30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4"/>
      <c r="BU24" s="4"/>
      <c r="BV24" s="4"/>
      <c r="BW24" s="4"/>
      <c r="CA24" s="31" t="str">
        <f t="shared" si="13"/>
        <v/>
      </c>
      <c r="CB24" s="31" t="str">
        <f t="shared" si="15"/>
        <v/>
      </c>
      <c r="CC24" s="31" t="str">
        <f t="shared" si="16"/>
        <v/>
      </c>
      <c r="CD24" s="31" t="str">
        <f t="shared" si="17"/>
        <v/>
      </c>
      <c r="CE24" s="31" t="str">
        <f t="shared" si="18"/>
        <v/>
      </c>
      <c r="CF24" s="31" t="str">
        <f t="shared" si="19"/>
        <v/>
      </c>
      <c r="CG24" s="32">
        <f t="shared" si="20"/>
        <v>0</v>
      </c>
      <c r="CH24" s="32">
        <f t="shared" si="21"/>
        <v>0</v>
      </c>
      <c r="CI24" s="32">
        <f t="shared" si="22"/>
        <v>0</v>
      </c>
      <c r="CJ24" s="32">
        <f t="shared" si="23"/>
        <v>0</v>
      </c>
      <c r="CK24" s="32">
        <f t="shared" si="24"/>
        <v>0</v>
      </c>
      <c r="CL24" s="32">
        <f t="shared" si="25"/>
        <v>0</v>
      </c>
      <c r="CZ24" s="4"/>
      <c r="DA24" s="4"/>
      <c r="DN24" s="2"/>
    </row>
    <row r="25" spans="1:118" ht="16.149999999999999" customHeight="1" x14ac:dyDescent="0.2">
      <c r="A25" s="882" t="s">
        <v>40</v>
      </c>
      <c r="B25" s="883"/>
      <c r="C25" s="884"/>
      <c r="D25" s="83">
        <f t="shared" si="12"/>
        <v>21</v>
      </c>
      <c r="E25" s="84">
        <f t="shared" si="26"/>
        <v>6</v>
      </c>
      <c r="F25" s="85">
        <f t="shared" si="27"/>
        <v>15</v>
      </c>
      <c r="G25" s="33">
        <v>0</v>
      </c>
      <c r="H25" s="34">
        <v>0</v>
      </c>
      <c r="I25" s="33">
        <v>0</v>
      </c>
      <c r="J25" s="86">
        <v>0</v>
      </c>
      <c r="K25" s="33">
        <v>0</v>
      </c>
      <c r="L25" s="34">
        <v>0</v>
      </c>
      <c r="M25" s="33">
        <v>0</v>
      </c>
      <c r="N25" s="34">
        <v>0</v>
      </c>
      <c r="O25" s="33">
        <v>0</v>
      </c>
      <c r="P25" s="86">
        <v>0</v>
      </c>
      <c r="Q25" s="33">
        <v>0</v>
      </c>
      <c r="R25" s="34">
        <v>0</v>
      </c>
      <c r="S25" s="33">
        <v>0</v>
      </c>
      <c r="T25" s="86">
        <v>0</v>
      </c>
      <c r="U25" s="33">
        <v>0</v>
      </c>
      <c r="V25" s="34">
        <v>0</v>
      </c>
      <c r="W25" s="33">
        <v>1</v>
      </c>
      <c r="X25" s="34">
        <v>0</v>
      </c>
      <c r="Y25" s="33">
        <v>1</v>
      </c>
      <c r="Z25" s="34">
        <v>1</v>
      </c>
      <c r="AA25" s="33">
        <v>4</v>
      </c>
      <c r="AB25" s="34">
        <v>14</v>
      </c>
      <c r="AC25" s="33">
        <v>0</v>
      </c>
      <c r="AD25" s="87">
        <v>0</v>
      </c>
      <c r="AE25" s="34">
        <v>0</v>
      </c>
      <c r="AF25" s="88">
        <v>21</v>
      </c>
      <c r="AG25" s="88">
        <v>0</v>
      </c>
      <c r="AH25" s="88">
        <v>0</v>
      </c>
      <c r="AI25" s="88">
        <v>0</v>
      </c>
      <c r="AJ25" s="88">
        <v>0</v>
      </c>
      <c r="AK25" s="88">
        <v>0</v>
      </c>
      <c r="AL25" s="66" t="str">
        <f t="shared" si="14"/>
        <v/>
      </c>
      <c r="AM25" s="30"/>
      <c r="AN25" s="30"/>
      <c r="AO25" s="30"/>
      <c r="AP25" s="30"/>
      <c r="AQ25" s="30"/>
      <c r="AR25" s="30"/>
      <c r="AS25" s="30"/>
      <c r="AT25" s="30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4"/>
      <c r="BU25" s="4"/>
      <c r="BV25" s="4"/>
      <c r="BW25" s="4"/>
      <c r="CA25" s="31" t="str">
        <f t="shared" si="13"/>
        <v/>
      </c>
      <c r="CB25" s="31" t="str">
        <f t="shared" si="15"/>
        <v/>
      </c>
      <c r="CC25" s="31" t="str">
        <f t="shared" si="16"/>
        <v/>
      </c>
      <c r="CD25" s="31" t="str">
        <f t="shared" si="17"/>
        <v/>
      </c>
      <c r="CE25" s="31" t="str">
        <f t="shared" si="18"/>
        <v/>
      </c>
      <c r="CF25" s="31" t="str">
        <f t="shared" si="19"/>
        <v/>
      </c>
      <c r="CG25" s="32">
        <f t="shared" si="20"/>
        <v>0</v>
      </c>
      <c r="CH25" s="32">
        <f t="shared" si="21"/>
        <v>0</v>
      </c>
      <c r="CI25" s="32">
        <f t="shared" si="22"/>
        <v>0</v>
      </c>
      <c r="CJ25" s="32">
        <f t="shared" si="23"/>
        <v>0</v>
      </c>
      <c r="CK25" s="32">
        <f t="shared" si="24"/>
        <v>0</v>
      </c>
      <c r="CL25" s="32">
        <f t="shared" si="25"/>
        <v>0</v>
      </c>
      <c r="CZ25" s="4"/>
      <c r="DA25" s="4"/>
      <c r="DN25" s="2"/>
    </row>
    <row r="26" spans="1:118" ht="16.149999999999999" customHeight="1" x14ac:dyDescent="0.2">
      <c r="A26" s="882" t="s">
        <v>41</v>
      </c>
      <c r="B26" s="883"/>
      <c r="C26" s="884"/>
      <c r="D26" s="83">
        <f t="shared" si="12"/>
        <v>0</v>
      </c>
      <c r="E26" s="84">
        <f t="shared" si="26"/>
        <v>0</v>
      </c>
      <c r="F26" s="85">
        <f t="shared" si="27"/>
        <v>0</v>
      </c>
      <c r="G26" s="33"/>
      <c r="H26" s="34"/>
      <c r="I26" s="33"/>
      <c r="J26" s="86"/>
      <c r="K26" s="33"/>
      <c r="L26" s="34"/>
      <c r="M26" s="33"/>
      <c r="N26" s="34"/>
      <c r="O26" s="33"/>
      <c r="P26" s="86"/>
      <c r="Q26" s="33"/>
      <c r="R26" s="34"/>
      <c r="S26" s="33"/>
      <c r="T26" s="86"/>
      <c r="U26" s="33"/>
      <c r="V26" s="34"/>
      <c r="W26" s="33"/>
      <c r="X26" s="34"/>
      <c r="Y26" s="33"/>
      <c r="Z26" s="34"/>
      <c r="AA26" s="33"/>
      <c r="AB26" s="34"/>
      <c r="AC26" s="33"/>
      <c r="AD26" s="87"/>
      <c r="AE26" s="34"/>
      <c r="AF26" s="88"/>
      <c r="AG26" s="88"/>
      <c r="AH26" s="88"/>
      <c r="AI26" s="88"/>
      <c r="AJ26" s="88"/>
      <c r="AK26" s="88"/>
      <c r="AL26" s="66" t="str">
        <f t="shared" si="14"/>
        <v/>
      </c>
      <c r="AM26" s="30"/>
      <c r="AN26" s="30"/>
      <c r="AO26" s="30"/>
      <c r="AP26" s="30"/>
      <c r="AQ26" s="30"/>
      <c r="AR26" s="30"/>
      <c r="AS26" s="30"/>
      <c r="AT26" s="30"/>
      <c r="AU26" s="8"/>
      <c r="AV26" s="8"/>
      <c r="AW26" s="8"/>
      <c r="AX26" s="8"/>
      <c r="BT26" s="3"/>
      <c r="BU26" s="3"/>
      <c r="BV26" s="3"/>
      <c r="BW26" s="4"/>
      <c r="CA26" s="31" t="str">
        <f t="shared" si="13"/>
        <v/>
      </c>
      <c r="CB26" s="31" t="str">
        <f t="shared" si="15"/>
        <v/>
      </c>
      <c r="CC26" s="31" t="str">
        <f t="shared" si="16"/>
        <v/>
      </c>
      <c r="CD26" s="31" t="str">
        <f t="shared" si="17"/>
        <v/>
      </c>
      <c r="CE26" s="31" t="str">
        <f t="shared" si="18"/>
        <v/>
      </c>
      <c r="CF26" s="31" t="str">
        <f t="shared" si="19"/>
        <v/>
      </c>
      <c r="CG26" s="32">
        <f t="shared" si="20"/>
        <v>0</v>
      </c>
      <c r="CH26" s="32">
        <f t="shared" si="21"/>
        <v>0</v>
      </c>
      <c r="CI26" s="32">
        <f t="shared" si="22"/>
        <v>0</v>
      </c>
      <c r="CJ26" s="32">
        <f t="shared" si="23"/>
        <v>0</v>
      </c>
      <c r="CK26" s="32">
        <f t="shared" si="24"/>
        <v>0</v>
      </c>
      <c r="CL26" s="32">
        <f t="shared" si="25"/>
        <v>0</v>
      </c>
      <c r="CZ26" s="3"/>
      <c r="DN26" s="2"/>
    </row>
    <row r="27" spans="1:118" ht="16.149999999999999" customHeight="1" x14ac:dyDescent="0.2">
      <c r="A27" s="1007" t="s">
        <v>42</v>
      </c>
      <c r="B27" s="1008"/>
      <c r="C27" s="1009"/>
      <c r="D27" s="83">
        <f t="shared" si="12"/>
        <v>0</v>
      </c>
      <c r="E27" s="84">
        <f t="shared" si="26"/>
        <v>0</v>
      </c>
      <c r="F27" s="85">
        <f t="shared" si="27"/>
        <v>0</v>
      </c>
      <c r="G27" s="33"/>
      <c r="H27" s="34"/>
      <c r="I27" s="33"/>
      <c r="J27" s="86"/>
      <c r="K27" s="33"/>
      <c r="L27" s="34"/>
      <c r="M27" s="33"/>
      <c r="N27" s="34"/>
      <c r="O27" s="33"/>
      <c r="P27" s="86"/>
      <c r="Q27" s="33"/>
      <c r="R27" s="34"/>
      <c r="S27" s="33"/>
      <c r="T27" s="86"/>
      <c r="U27" s="33"/>
      <c r="V27" s="34"/>
      <c r="W27" s="33"/>
      <c r="X27" s="34"/>
      <c r="Y27" s="33"/>
      <c r="Z27" s="34"/>
      <c r="AA27" s="33"/>
      <c r="AB27" s="34"/>
      <c r="AC27" s="33"/>
      <c r="AD27" s="87"/>
      <c r="AE27" s="34"/>
      <c r="AF27" s="88"/>
      <c r="AG27" s="88"/>
      <c r="AH27" s="88"/>
      <c r="AI27" s="88"/>
      <c r="AJ27" s="88"/>
      <c r="AK27" s="88"/>
      <c r="AL27" s="66" t="str">
        <f t="shared" si="14"/>
        <v/>
      </c>
      <c r="AM27" s="30"/>
      <c r="AN27" s="30"/>
      <c r="AO27" s="30"/>
      <c r="AP27" s="30"/>
      <c r="AQ27" s="30"/>
      <c r="AR27" s="30"/>
      <c r="AS27" s="30"/>
      <c r="AT27" s="30"/>
      <c r="AU27" s="8"/>
      <c r="AV27" s="8"/>
      <c r="AW27" s="8"/>
      <c r="AX27" s="8"/>
      <c r="BT27" s="3"/>
      <c r="BU27" s="3"/>
      <c r="BV27" s="3"/>
      <c r="BW27" s="4"/>
      <c r="CA27" s="31" t="str">
        <f t="shared" si="13"/>
        <v/>
      </c>
      <c r="CB27" s="31" t="str">
        <f t="shared" si="15"/>
        <v/>
      </c>
      <c r="CC27" s="31" t="str">
        <f t="shared" si="16"/>
        <v/>
      </c>
      <c r="CD27" s="31" t="str">
        <f t="shared" si="17"/>
        <v/>
      </c>
      <c r="CE27" s="31" t="str">
        <f t="shared" si="18"/>
        <v/>
      </c>
      <c r="CF27" s="31" t="str">
        <f t="shared" si="19"/>
        <v/>
      </c>
      <c r="CG27" s="32">
        <f t="shared" si="20"/>
        <v>0</v>
      </c>
      <c r="CH27" s="32">
        <f t="shared" si="21"/>
        <v>0</v>
      </c>
      <c r="CI27" s="32">
        <f t="shared" si="22"/>
        <v>0</v>
      </c>
      <c r="CJ27" s="32">
        <f t="shared" si="23"/>
        <v>0</v>
      </c>
      <c r="CK27" s="32">
        <f t="shared" si="24"/>
        <v>0</v>
      </c>
      <c r="CL27" s="32">
        <f t="shared" si="25"/>
        <v>0</v>
      </c>
      <c r="CZ27" s="3"/>
      <c r="DN27" s="2"/>
    </row>
    <row r="28" spans="1:118" ht="16.149999999999999" customHeight="1" x14ac:dyDescent="0.2">
      <c r="A28" s="879" t="s">
        <v>43</v>
      </c>
      <c r="B28" s="880"/>
      <c r="C28" s="881"/>
      <c r="D28" s="89">
        <f t="shared" si="12"/>
        <v>13</v>
      </c>
      <c r="E28" s="90">
        <f t="shared" si="26"/>
        <v>6</v>
      </c>
      <c r="F28" s="91">
        <f t="shared" si="27"/>
        <v>7</v>
      </c>
      <c r="G28" s="24">
        <v>1</v>
      </c>
      <c r="H28" s="62">
        <v>0</v>
      </c>
      <c r="I28" s="24">
        <v>0</v>
      </c>
      <c r="J28" s="63">
        <v>0</v>
      </c>
      <c r="K28" s="24">
        <v>0</v>
      </c>
      <c r="L28" s="62">
        <v>0</v>
      </c>
      <c r="M28" s="24">
        <v>0</v>
      </c>
      <c r="N28" s="62">
        <v>0</v>
      </c>
      <c r="O28" s="24">
        <v>0</v>
      </c>
      <c r="P28" s="63">
        <v>0</v>
      </c>
      <c r="Q28" s="24">
        <v>0</v>
      </c>
      <c r="R28" s="62">
        <v>0</v>
      </c>
      <c r="S28" s="24">
        <v>0</v>
      </c>
      <c r="T28" s="63">
        <v>0</v>
      </c>
      <c r="U28" s="24">
        <v>0</v>
      </c>
      <c r="V28" s="62">
        <v>0</v>
      </c>
      <c r="W28" s="24">
        <v>0</v>
      </c>
      <c r="X28" s="62">
        <v>0</v>
      </c>
      <c r="Y28" s="24">
        <v>0</v>
      </c>
      <c r="Z28" s="62">
        <v>0</v>
      </c>
      <c r="AA28" s="24">
        <v>3</v>
      </c>
      <c r="AB28" s="62">
        <v>3</v>
      </c>
      <c r="AC28" s="24">
        <v>2</v>
      </c>
      <c r="AD28" s="64">
        <v>4</v>
      </c>
      <c r="AE28" s="62">
        <v>0</v>
      </c>
      <c r="AF28" s="65">
        <v>13</v>
      </c>
      <c r="AG28" s="92">
        <v>0</v>
      </c>
      <c r="AH28" s="92">
        <v>0</v>
      </c>
      <c r="AI28" s="92">
        <v>0</v>
      </c>
      <c r="AJ28" s="92">
        <v>0</v>
      </c>
      <c r="AK28" s="92">
        <v>0</v>
      </c>
      <c r="AL28" s="66" t="str">
        <f t="shared" si="14"/>
        <v/>
      </c>
      <c r="AM28" s="30"/>
      <c r="AN28" s="30"/>
      <c r="AO28" s="30"/>
      <c r="AP28" s="30"/>
      <c r="AQ28" s="30"/>
      <c r="AR28" s="30"/>
      <c r="AS28" s="30"/>
      <c r="AT28" s="30"/>
      <c r="AU28" s="8"/>
      <c r="AV28" s="8"/>
      <c r="AW28" s="8"/>
      <c r="AX28" s="8"/>
      <c r="BT28" s="3"/>
      <c r="BU28" s="3"/>
      <c r="BV28" s="3"/>
      <c r="BW28" s="4"/>
      <c r="CA28" s="31" t="str">
        <f t="shared" si="13"/>
        <v/>
      </c>
      <c r="CB28" s="31" t="str">
        <f t="shared" si="15"/>
        <v/>
      </c>
      <c r="CC28" s="31" t="str">
        <f t="shared" si="16"/>
        <v/>
      </c>
      <c r="CD28" s="31" t="str">
        <f t="shared" si="17"/>
        <v/>
      </c>
      <c r="CE28" s="31" t="str">
        <f t="shared" si="18"/>
        <v/>
      </c>
      <c r="CF28" s="31" t="str">
        <f t="shared" si="19"/>
        <v/>
      </c>
      <c r="CG28" s="32">
        <f t="shared" si="20"/>
        <v>0</v>
      </c>
      <c r="CH28" s="32">
        <f t="shared" si="21"/>
        <v>0</v>
      </c>
      <c r="CI28" s="32">
        <f t="shared" si="22"/>
        <v>0</v>
      </c>
      <c r="CJ28" s="32">
        <f t="shared" si="23"/>
        <v>0</v>
      </c>
      <c r="CK28" s="32">
        <f t="shared" si="24"/>
        <v>0</v>
      </c>
      <c r="CL28" s="32">
        <f t="shared" si="25"/>
        <v>0</v>
      </c>
      <c r="CZ28" s="3"/>
      <c r="DN28" s="2"/>
    </row>
    <row r="29" spans="1:118" ht="16.149999999999999" customHeight="1" x14ac:dyDescent="0.2">
      <c r="A29" s="882" t="s">
        <v>44</v>
      </c>
      <c r="B29" s="883"/>
      <c r="C29" s="884"/>
      <c r="D29" s="93">
        <f t="shared" si="12"/>
        <v>0</v>
      </c>
      <c r="E29" s="94">
        <f t="shared" si="26"/>
        <v>0</v>
      </c>
      <c r="F29" s="95">
        <f t="shared" si="27"/>
        <v>0</v>
      </c>
      <c r="G29" s="22"/>
      <c r="H29" s="23"/>
      <c r="I29" s="22"/>
      <c r="J29" s="96"/>
      <c r="K29" s="22"/>
      <c r="L29" s="23"/>
      <c r="M29" s="22"/>
      <c r="N29" s="23"/>
      <c r="O29" s="22"/>
      <c r="P29" s="96"/>
      <c r="Q29" s="22"/>
      <c r="R29" s="23"/>
      <c r="S29" s="22"/>
      <c r="T29" s="96"/>
      <c r="U29" s="22"/>
      <c r="V29" s="23"/>
      <c r="W29" s="22"/>
      <c r="X29" s="23"/>
      <c r="Y29" s="22"/>
      <c r="Z29" s="23"/>
      <c r="AA29" s="22"/>
      <c r="AB29" s="23"/>
      <c r="AC29" s="22"/>
      <c r="AD29" s="73"/>
      <c r="AE29" s="23"/>
      <c r="AF29" s="74"/>
      <c r="AG29" s="74"/>
      <c r="AH29" s="74"/>
      <c r="AI29" s="74"/>
      <c r="AJ29" s="74"/>
      <c r="AK29" s="74"/>
      <c r="AL29" s="66" t="str">
        <f t="shared" si="14"/>
        <v/>
      </c>
      <c r="AM29" s="30"/>
      <c r="AN29" s="30"/>
      <c r="AO29" s="30"/>
      <c r="AP29" s="30"/>
      <c r="AQ29" s="30"/>
      <c r="AR29" s="30"/>
      <c r="AS29" s="30"/>
      <c r="AT29" s="30"/>
      <c r="AU29" s="8"/>
      <c r="AV29" s="8"/>
      <c r="AW29" s="8"/>
      <c r="AX29" s="8"/>
      <c r="BT29" s="3"/>
      <c r="BU29" s="3"/>
      <c r="BV29" s="3"/>
      <c r="BW29" s="4"/>
      <c r="CA29" s="31" t="str">
        <f t="shared" si="13"/>
        <v/>
      </c>
      <c r="CB29" s="31" t="str">
        <f t="shared" si="15"/>
        <v/>
      </c>
      <c r="CC29" s="31" t="str">
        <f t="shared" si="16"/>
        <v/>
      </c>
      <c r="CD29" s="31" t="str">
        <f t="shared" si="17"/>
        <v/>
      </c>
      <c r="CE29" s="31" t="str">
        <f t="shared" si="18"/>
        <v/>
      </c>
      <c r="CF29" s="31" t="str">
        <f t="shared" si="19"/>
        <v/>
      </c>
      <c r="CG29" s="32">
        <f t="shared" si="20"/>
        <v>0</v>
      </c>
      <c r="CH29" s="32">
        <f t="shared" si="21"/>
        <v>0</v>
      </c>
      <c r="CI29" s="32">
        <f t="shared" si="22"/>
        <v>0</v>
      </c>
      <c r="CJ29" s="32">
        <f t="shared" si="23"/>
        <v>0</v>
      </c>
      <c r="CK29" s="32">
        <f t="shared" si="24"/>
        <v>0</v>
      </c>
      <c r="CL29" s="32">
        <f t="shared" si="25"/>
        <v>0</v>
      </c>
      <c r="CZ29" s="3"/>
      <c r="DN29" s="2"/>
    </row>
    <row r="30" spans="1:118" ht="16.149999999999999" customHeight="1" x14ac:dyDescent="0.2">
      <c r="A30" s="882" t="s">
        <v>45</v>
      </c>
      <c r="B30" s="883"/>
      <c r="C30" s="884"/>
      <c r="D30" s="83">
        <f t="shared" ref="D30:D37" si="28">SUM(E30+F30)</f>
        <v>0</v>
      </c>
      <c r="E30" s="84">
        <f t="shared" ref="E30:F33" si="29">SUM(G30+I30+K30+M30+O30+Q30+S30+U30+W30+Y30+AA30+AC30)</f>
        <v>0</v>
      </c>
      <c r="F30" s="85">
        <f t="shared" si="29"/>
        <v>0</v>
      </c>
      <c r="G30" s="33"/>
      <c r="H30" s="34"/>
      <c r="I30" s="33"/>
      <c r="J30" s="86"/>
      <c r="K30" s="33"/>
      <c r="L30" s="34"/>
      <c r="M30" s="33"/>
      <c r="N30" s="34"/>
      <c r="O30" s="33"/>
      <c r="P30" s="86"/>
      <c r="Q30" s="33"/>
      <c r="R30" s="34"/>
      <c r="S30" s="33"/>
      <c r="T30" s="86"/>
      <c r="U30" s="33"/>
      <c r="V30" s="34"/>
      <c r="W30" s="33"/>
      <c r="X30" s="34"/>
      <c r="Y30" s="33"/>
      <c r="Z30" s="34"/>
      <c r="AA30" s="33"/>
      <c r="AB30" s="34"/>
      <c r="AC30" s="33"/>
      <c r="AD30" s="87"/>
      <c r="AE30" s="34"/>
      <c r="AF30" s="88"/>
      <c r="AG30" s="97"/>
      <c r="AH30" s="97"/>
      <c r="AI30" s="97"/>
      <c r="AJ30" s="97"/>
      <c r="AK30" s="97"/>
      <c r="AL30" s="66" t="str">
        <f t="shared" si="14"/>
        <v/>
      </c>
      <c r="AM30" s="30"/>
      <c r="AN30" s="30"/>
      <c r="AO30" s="30"/>
      <c r="AP30" s="30"/>
      <c r="AQ30" s="30"/>
      <c r="AR30" s="30"/>
      <c r="AS30" s="30"/>
      <c r="AT30" s="30"/>
      <c r="AU30" s="8"/>
      <c r="AV30" s="8"/>
      <c r="AW30" s="8"/>
      <c r="AX30" s="8"/>
      <c r="BT30" s="3"/>
      <c r="BU30" s="3"/>
      <c r="BV30" s="3"/>
      <c r="BW30" s="4"/>
      <c r="CA30" s="31" t="str">
        <f t="shared" si="13"/>
        <v/>
      </c>
      <c r="CB30" s="31" t="str">
        <f t="shared" si="15"/>
        <v/>
      </c>
      <c r="CC30" s="31" t="str">
        <f t="shared" si="16"/>
        <v/>
      </c>
      <c r="CD30" s="31" t="str">
        <f t="shared" si="17"/>
        <v/>
      </c>
      <c r="CE30" s="31" t="str">
        <f t="shared" si="18"/>
        <v/>
      </c>
      <c r="CF30" s="31" t="str">
        <f t="shared" si="19"/>
        <v/>
      </c>
      <c r="CG30" s="32">
        <f t="shared" si="20"/>
        <v>0</v>
      </c>
      <c r="CH30" s="32">
        <f t="shared" si="21"/>
        <v>0</v>
      </c>
      <c r="CI30" s="32">
        <f t="shared" si="22"/>
        <v>0</v>
      </c>
      <c r="CJ30" s="32">
        <f t="shared" si="23"/>
        <v>0</v>
      </c>
      <c r="CK30" s="32">
        <f t="shared" si="24"/>
        <v>0</v>
      </c>
      <c r="CL30" s="32">
        <f t="shared" si="25"/>
        <v>0</v>
      </c>
      <c r="CZ30" s="3"/>
      <c r="DN30" s="2"/>
    </row>
    <row r="31" spans="1:118" ht="16.149999999999999" customHeight="1" x14ac:dyDescent="0.2">
      <c r="A31" s="882" t="s">
        <v>46</v>
      </c>
      <c r="B31" s="883"/>
      <c r="C31" s="884"/>
      <c r="D31" s="83">
        <f t="shared" si="28"/>
        <v>0</v>
      </c>
      <c r="E31" s="84">
        <f t="shared" si="29"/>
        <v>0</v>
      </c>
      <c r="F31" s="85">
        <f t="shared" si="29"/>
        <v>0</v>
      </c>
      <c r="G31" s="33"/>
      <c r="H31" s="34"/>
      <c r="I31" s="33"/>
      <c r="J31" s="86"/>
      <c r="K31" s="33"/>
      <c r="L31" s="34"/>
      <c r="M31" s="33"/>
      <c r="N31" s="34"/>
      <c r="O31" s="33"/>
      <c r="P31" s="86"/>
      <c r="Q31" s="33"/>
      <c r="R31" s="34"/>
      <c r="S31" s="33"/>
      <c r="T31" s="86"/>
      <c r="U31" s="33"/>
      <c r="V31" s="34"/>
      <c r="W31" s="33"/>
      <c r="X31" s="34"/>
      <c r="Y31" s="33"/>
      <c r="Z31" s="34"/>
      <c r="AA31" s="33"/>
      <c r="AB31" s="34"/>
      <c r="AC31" s="33"/>
      <c r="AD31" s="87"/>
      <c r="AE31" s="34"/>
      <c r="AF31" s="88"/>
      <c r="AG31" s="97"/>
      <c r="AH31" s="97"/>
      <c r="AI31" s="97"/>
      <c r="AJ31" s="97"/>
      <c r="AK31" s="97"/>
      <c r="AL31" s="66" t="str">
        <f t="shared" si="14"/>
        <v/>
      </c>
      <c r="AM31" s="30"/>
      <c r="AN31" s="30"/>
      <c r="AO31" s="30"/>
      <c r="AP31" s="30"/>
      <c r="AQ31" s="30"/>
      <c r="AR31" s="30"/>
      <c r="AS31" s="30"/>
      <c r="AT31" s="30"/>
      <c r="AU31" s="8"/>
      <c r="AV31" s="8"/>
      <c r="AW31" s="8"/>
      <c r="AX31" s="8"/>
      <c r="BT31" s="3"/>
      <c r="BU31" s="3"/>
      <c r="BV31" s="3"/>
      <c r="BW31" s="4"/>
      <c r="CA31" s="31" t="str">
        <f t="shared" si="13"/>
        <v/>
      </c>
      <c r="CB31" s="31" t="str">
        <f t="shared" si="15"/>
        <v/>
      </c>
      <c r="CC31" s="31" t="str">
        <f t="shared" si="16"/>
        <v/>
      </c>
      <c r="CD31" s="31" t="str">
        <f t="shared" si="17"/>
        <v/>
      </c>
      <c r="CE31" s="31" t="str">
        <f t="shared" si="18"/>
        <v/>
      </c>
      <c r="CF31" s="31" t="str">
        <f t="shared" si="19"/>
        <v/>
      </c>
      <c r="CG31" s="32">
        <f t="shared" si="20"/>
        <v>0</v>
      </c>
      <c r="CH31" s="32">
        <f t="shared" si="21"/>
        <v>0</v>
      </c>
      <c r="CI31" s="32">
        <f t="shared" si="22"/>
        <v>0</v>
      </c>
      <c r="CJ31" s="32">
        <f t="shared" si="23"/>
        <v>0</v>
      </c>
      <c r="CK31" s="32">
        <f t="shared" si="24"/>
        <v>0</v>
      </c>
      <c r="CL31" s="32">
        <f t="shared" si="25"/>
        <v>0</v>
      </c>
      <c r="CZ31" s="3"/>
      <c r="DN31" s="2"/>
    </row>
    <row r="32" spans="1:118" ht="16.149999999999999" customHeight="1" x14ac:dyDescent="0.2">
      <c r="A32" s="882" t="s">
        <v>47</v>
      </c>
      <c r="B32" s="883"/>
      <c r="C32" s="884"/>
      <c r="D32" s="83">
        <f t="shared" si="28"/>
        <v>0</v>
      </c>
      <c r="E32" s="84">
        <f t="shared" si="29"/>
        <v>0</v>
      </c>
      <c r="F32" s="85">
        <f t="shared" si="29"/>
        <v>0</v>
      </c>
      <c r="G32" s="33"/>
      <c r="H32" s="34"/>
      <c r="I32" s="33"/>
      <c r="J32" s="86"/>
      <c r="K32" s="33"/>
      <c r="L32" s="34"/>
      <c r="M32" s="33"/>
      <c r="N32" s="34"/>
      <c r="O32" s="33"/>
      <c r="P32" s="86"/>
      <c r="Q32" s="33"/>
      <c r="R32" s="34"/>
      <c r="S32" s="33"/>
      <c r="T32" s="86"/>
      <c r="U32" s="33"/>
      <c r="V32" s="34"/>
      <c r="W32" s="33"/>
      <c r="X32" s="34"/>
      <c r="Y32" s="33"/>
      <c r="Z32" s="34"/>
      <c r="AA32" s="33"/>
      <c r="AB32" s="34"/>
      <c r="AC32" s="33"/>
      <c r="AD32" s="87"/>
      <c r="AE32" s="34"/>
      <c r="AF32" s="88"/>
      <c r="AG32" s="97"/>
      <c r="AH32" s="97"/>
      <c r="AI32" s="97"/>
      <c r="AJ32" s="97"/>
      <c r="AK32" s="97"/>
      <c r="AL32" s="66" t="str">
        <f t="shared" si="14"/>
        <v/>
      </c>
      <c r="AM32" s="30"/>
      <c r="AN32" s="30"/>
      <c r="AO32" s="30"/>
      <c r="AP32" s="30"/>
      <c r="AQ32" s="30"/>
      <c r="AR32" s="30"/>
      <c r="AS32" s="30"/>
      <c r="AT32" s="30"/>
      <c r="AU32" s="8"/>
      <c r="AV32" s="8"/>
      <c r="AW32" s="8"/>
      <c r="AX32" s="8"/>
      <c r="BT32" s="3"/>
      <c r="BU32" s="3"/>
      <c r="BV32" s="3"/>
      <c r="BW32" s="4"/>
      <c r="CA32" s="31" t="str">
        <f t="shared" si="13"/>
        <v/>
      </c>
      <c r="CB32" s="31" t="str">
        <f t="shared" si="15"/>
        <v/>
      </c>
      <c r="CC32" s="31" t="str">
        <f t="shared" si="16"/>
        <v/>
      </c>
      <c r="CD32" s="31" t="str">
        <f t="shared" si="17"/>
        <v/>
      </c>
      <c r="CE32" s="31" t="str">
        <f t="shared" si="18"/>
        <v/>
      </c>
      <c r="CF32" s="31" t="str">
        <f t="shared" si="19"/>
        <v/>
      </c>
      <c r="CG32" s="32">
        <f t="shared" si="20"/>
        <v>0</v>
      </c>
      <c r="CH32" s="32">
        <f t="shared" si="21"/>
        <v>0</v>
      </c>
      <c r="CI32" s="32">
        <f t="shared" si="22"/>
        <v>0</v>
      </c>
      <c r="CJ32" s="32">
        <f t="shared" si="23"/>
        <v>0</v>
      </c>
      <c r="CK32" s="32">
        <f t="shared" si="24"/>
        <v>0</v>
      </c>
      <c r="CL32" s="32">
        <f t="shared" si="25"/>
        <v>0</v>
      </c>
      <c r="CZ32" s="3"/>
      <c r="DN32" s="2"/>
    </row>
    <row r="33" spans="1:118" ht="16.149999999999999" customHeight="1" x14ac:dyDescent="0.2">
      <c r="A33" s="882" t="s">
        <v>48</v>
      </c>
      <c r="B33" s="883"/>
      <c r="C33" s="884"/>
      <c r="D33" s="83">
        <f t="shared" si="28"/>
        <v>0</v>
      </c>
      <c r="E33" s="84">
        <f t="shared" si="29"/>
        <v>0</v>
      </c>
      <c r="F33" s="85">
        <f t="shared" si="29"/>
        <v>0</v>
      </c>
      <c r="G33" s="33"/>
      <c r="H33" s="34"/>
      <c r="I33" s="33"/>
      <c r="J33" s="86"/>
      <c r="K33" s="33"/>
      <c r="L33" s="34"/>
      <c r="M33" s="33"/>
      <c r="N33" s="34"/>
      <c r="O33" s="33"/>
      <c r="P33" s="86"/>
      <c r="Q33" s="33"/>
      <c r="R33" s="34"/>
      <c r="S33" s="33"/>
      <c r="T33" s="86"/>
      <c r="U33" s="33"/>
      <c r="V33" s="34"/>
      <c r="W33" s="33"/>
      <c r="X33" s="34"/>
      <c r="Y33" s="33"/>
      <c r="Z33" s="34"/>
      <c r="AA33" s="33"/>
      <c r="AB33" s="34"/>
      <c r="AC33" s="33"/>
      <c r="AD33" s="87"/>
      <c r="AE33" s="34"/>
      <c r="AF33" s="88"/>
      <c r="AG33" s="97"/>
      <c r="AH33" s="97"/>
      <c r="AI33" s="97"/>
      <c r="AJ33" s="97"/>
      <c r="AK33" s="97"/>
      <c r="AL33" s="66" t="str">
        <f t="shared" si="14"/>
        <v/>
      </c>
      <c r="AM33" s="30"/>
      <c r="AN33" s="30"/>
      <c r="AO33" s="30"/>
      <c r="AP33" s="30"/>
      <c r="AQ33" s="30"/>
      <c r="AR33" s="30"/>
      <c r="AS33" s="30"/>
      <c r="AT33" s="30"/>
      <c r="AU33" s="8"/>
      <c r="AV33" s="8"/>
      <c r="AW33" s="8"/>
      <c r="AX33" s="8"/>
      <c r="BT33" s="3"/>
      <c r="BU33" s="3"/>
      <c r="BV33" s="3"/>
      <c r="BW33" s="4"/>
      <c r="CA33" s="31" t="str">
        <f t="shared" si="13"/>
        <v/>
      </c>
      <c r="CB33" s="31" t="str">
        <f t="shared" si="15"/>
        <v/>
      </c>
      <c r="CC33" s="31" t="str">
        <f t="shared" si="16"/>
        <v/>
      </c>
      <c r="CD33" s="31" t="str">
        <f t="shared" si="17"/>
        <v/>
      </c>
      <c r="CE33" s="31" t="str">
        <f t="shared" si="18"/>
        <v/>
      </c>
      <c r="CF33" s="31" t="str">
        <f t="shared" si="19"/>
        <v/>
      </c>
      <c r="CG33" s="32">
        <f t="shared" si="20"/>
        <v>0</v>
      </c>
      <c r="CH33" s="32">
        <f t="shared" si="21"/>
        <v>0</v>
      </c>
      <c r="CI33" s="32">
        <f t="shared" si="22"/>
        <v>0</v>
      </c>
      <c r="CJ33" s="32">
        <f t="shared" si="23"/>
        <v>0</v>
      </c>
      <c r="CK33" s="32">
        <f t="shared" si="24"/>
        <v>0</v>
      </c>
      <c r="CL33" s="32">
        <f t="shared" si="25"/>
        <v>0</v>
      </c>
      <c r="CZ33" s="3"/>
      <c r="DN33" s="2"/>
    </row>
    <row r="34" spans="1:118" ht="16.149999999999999" customHeight="1" x14ac:dyDescent="0.2">
      <c r="A34" s="882" t="s">
        <v>49</v>
      </c>
      <c r="B34" s="883"/>
      <c r="C34" s="884"/>
      <c r="D34" s="83">
        <f t="shared" si="28"/>
        <v>0</v>
      </c>
      <c r="E34" s="84">
        <f>SUM(Q34+S34+U34+W34+Y34+AA34+AC34)</f>
        <v>0</v>
      </c>
      <c r="F34" s="85">
        <f>SUM(R34+T34+V34+X34+Z34+AB34+AD34)</f>
        <v>0</v>
      </c>
      <c r="G34" s="98"/>
      <c r="H34" s="99"/>
      <c r="I34" s="98"/>
      <c r="J34" s="100"/>
      <c r="K34" s="98"/>
      <c r="L34" s="100"/>
      <c r="M34" s="98"/>
      <c r="N34" s="100"/>
      <c r="O34" s="98"/>
      <c r="P34" s="100"/>
      <c r="Q34" s="33"/>
      <c r="R34" s="34"/>
      <c r="S34" s="33"/>
      <c r="T34" s="86"/>
      <c r="U34" s="33"/>
      <c r="V34" s="34"/>
      <c r="W34" s="33"/>
      <c r="X34" s="34"/>
      <c r="Y34" s="33"/>
      <c r="Z34" s="34"/>
      <c r="AA34" s="33"/>
      <c r="AB34" s="34"/>
      <c r="AC34" s="33"/>
      <c r="AD34" s="87"/>
      <c r="AE34" s="34"/>
      <c r="AF34" s="88"/>
      <c r="AG34" s="97"/>
      <c r="AH34" s="97"/>
      <c r="AI34" s="97"/>
      <c r="AJ34" s="97"/>
      <c r="AK34" s="97"/>
      <c r="AL34" s="66" t="str">
        <f t="shared" si="14"/>
        <v/>
      </c>
      <c r="AM34" s="30"/>
      <c r="AN34" s="30"/>
      <c r="AO34" s="30"/>
      <c r="AP34" s="30"/>
      <c r="AQ34" s="30"/>
      <c r="AR34" s="30"/>
      <c r="AS34" s="30"/>
      <c r="AT34" s="30"/>
      <c r="AU34" s="8"/>
      <c r="AV34" s="8"/>
      <c r="AW34" s="8"/>
      <c r="AX34" s="8"/>
      <c r="BT34" s="3"/>
      <c r="BU34" s="3"/>
      <c r="BV34" s="3"/>
      <c r="BW34" s="4"/>
      <c r="CA34" s="31" t="str">
        <f t="shared" si="13"/>
        <v/>
      </c>
      <c r="CB34" s="31" t="str">
        <f t="shared" si="15"/>
        <v/>
      </c>
      <c r="CC34" s="31" t="str">
        <f t="shared" si="16"/>
        <v/>
      </c>
      <c r="CD34" s="31" t="str">
        <f t="shared" si="17"/>
        <v/>
      </c>
      <c r="CE34" s="31" t="str">
        <f t="shared" si="18"/>
        <v/>
      </c>
      <c r="CF34" s="31" t="str">
        <f t="shared" si="19"/>
        <v/>
      </c>
      <c r="CG34" s="32">
        <f t="shared" si="20"/>
        <v>0</v>
      </c>
      <c r="CH34" s="32">
        <f t="shared" si="21"/>
        <v>0</v>
      </c>
      <c r="CI34" s="32">
        <f t="shared" si="22"/>
        <v>0</v>
      </c>
      <c r="CJ34" s="32">
        <f t="shared" si="23"/>
        <v>0</v>
      </c>
      <c r="CK34" s="32">
        <f t="shared" si="24"/>
        <v>0</v>
      </c>
      <c r="CL34" s="32">
        <f t="shared" si="25"/>
        <v>0</v>
      </c>
      <c r="CZ34" s="3"/>
      <c r="DN34" s="2"/>
    </row>
    <row r="35" spans="1:118" ht="16.149999999999999" customHeight="1" x14ac:dyDescent="0.2">
      <c r="A35" s="868"/>
      <c r="B35" s="869"/>
      <c r="C35" s="870"/>
      <c r="D35" s="101"/>
      <c r="E35" s="102"/>
      <c r="F35" s="103"/>
      <c r="G35" s="104"/>
      <c r="H35" s="105"/>
      <c r="I35" s="104"/>
      <c r="J35" s="106"/>
      <c r="K35" s="104"/>
      <c r="L35" s="105"/>
      <c r="M35" s="104"/>
      <c r="N35" s="105"/>
      <c r="O35" s="104"/>
      <c r="P35" s="106"/>
      <c r="Q35" s="104"/>
      <c r="R35" s="105"/>
      <c r="S35" s="104"/>
      <c r="T35" s="106"/>
      <c r="U35" s="104"/>
      <c r="V35" s="105"/>
      <c r="W35" s="104"/>
      <c r="X35" s="105"/>
      <c r="Y35" s="104"/>
      <c r="Z35" s="105"/>
      <c r="AA35" s="104"/>
      <c r="AB35" s="105"/>
      <c r="AC35" s="104"/>
      <c r="AD35" s="107"/>
      <c r="AE35" s="105"/>
      <c r="AF35" s="108"/>
      <c r="AG35" s="109"/>
      <c r="AH35" s="109"/>
      <c r="AI35" s="109"/>
      <c r="AJ35" s="109"/>
      <c r="AK35" s="109"/>
      <c r="AL35" s="66" t="str">
        <f t="shared" si="14"/>
        <v/>
      </c>
      <c r="AM35" s="30"/>
      <c r="AN35" s="30"/>
      <c r="AO35" s="30"/>
      <c r="AP35" s="30"/>
      <c r="AQ35" s="30"/>
      <c r="AR35" s="30"/>
      <c r="AS35" s="30"/>
      <c r="AT35" s="30"/>
      <c r="AU35" s="8"/>
      <c r="AV35" s="8"/>
      <c r="AW35" s="8"/>
      <c r="AX35" s="8"/>
      <c r="BT35" s="3"/>
      <c r="BU35" s="3"/>
      <c r="BV35" s="3"/>
      <c r="BW35" s="4"/>
      <c r="CA35" s="31" t="str">
        <f t="shared" si="13"/>
        <v/>
      </c>
      <c r="CB35" s="31" t="str">
        <f t="shared" si="15"/>
        <v/>
      </c>
      <c r="CC35" s="31" t="str">
        <f t="shared" si="16"/>
        <v/>
      </c>
      <c r="CD35" s="31" t="str">
        <f t="shared" si="17"/>
        <v/>
      </c>
      <c r="CE35" s="31" t="str">
        <f t="shared" si="18"/>
        <v/>
      </c>
      <c r="CF35" s="31" t="str">
        <f t="shared" si="19"/>
        <v/>
      </c>
      <c r="CG35" s="32">
        <f t="shared" si="20"/>
        <v>0</v>
      </c>
      <c r="CH35" s="32">
        <f t="shared" si="21"/>
        <v>0</v>
      </c>
      <c r="CI35" s="32">
        <f t="shared" si="22"/>
        <v>0</v>
      </c>
      <c r="CJ35" s="32">
        <f t="shared" si="23"/>
        <v>0</v>
      </c>
      <c r="CK35" s="32">
        <f t="shared" si="24"/>
        <v>0</v>
      </c>
      <c r="CL35" s="32">
        <f t="shared" si="25"/>
        <v>0</v>
      </c>
      <c r="CZ35" s="3"/>
      <c r="DN35" s="2"/>
    </row>
    <row r="36" spans="1:118" ht="16.149999999999999" customHeight="1" x14ac:dyDescent="0.2">
      <c r="A36" s="882" t="s">
        <v>50</v>
      </c>
      <c r="B36" s="883"/>
      <c r="C36" s="884"/>
      <c r="D36" s="83">
        <f t="shared" si="28"/>
        <v>0</v>
      </c>
      <c r="E36" s="84">
        <f t="shared" ref="E36:F37" si="30">SUM(G36+I36+K36+M36+O36+Q36+S36+U36+W36+Y36+AA36+AC36)</f>
        <v>0</v>
      </c>
      <c r="F36" s="85">
        <f t="shared" si="30"/>
        <v>0</v>
      </c>
      <c r="G36" s="33"/>
      <c r="H36" s="34"/>
      <c r="I36" s="33"/>
      <c r="J36" s="86"/>
      <c r="K36" s="33"/>
      <c r="L36" s="34"/>
      <c r="M36" s="33"/>
      <c r="N36" s="34"/>
      <c r="O36" s="33"/>
      <c r="P36" s="86"/>
      <c r="Q36" s="33"/>
      <c r="R36" s="34"/>
      <c r="S36" s="33"/>
      <c r="T36" s="86"/>
      <c r="U36" s="33"/>
      <c r="V36" s="34"/>
      <c r="W36" s="33"/>
      <c r="X36" s="34"/>
      <c r="Y36" s="33"/>
      <c r="Z36" s="34"/>
      <c r="AA36" s="33"/>
      <c r="AB36" s="34"/>
      <c r="AC36" s="33"/>
      <c r="AD36" s="87"/>
      <c r="AE36" s="34"/>
      <c r="AF36" s="88"/>
      <c r="AG36" s="97"/>
      <c r="AH36" s="97"/>
      <c r="AI36" s="97"/>
      <c r="AJ36" s="97"/>
      <c r="AK36" s="97"/>
      <c r="AL36" s="66" t="str">
        <f t="shared" si="14"/>
        <v/>
      </c>
      <c r="AM36" s="30"/>
      <c r="AN36" s="30"/>
      <c r="AO36" s="30"/>
      <c r="AP36" s="30"/>
      <c r="AQ36" s="30"/>
      <c r="AR36" s="30"/>
      <c r="AS36" s="30"/>
      <c r="AT36" s="30"/>
      <c r="AU36" s="8"/>
      <c r="AV36" s="8"/>
      <c r="AW36" s="8"/>
      <c r="AX36" s="8"/>
      <c r="BT36" s="3"/>
      <c r="BU36" s="3"/>
      <c r="BV36" s="3"/>
      <c r="BW36" s="4"/>
      <c r="CA36" s="31" t="str">
        <f t="shared" si="13"/>
        <v/>
      </c>
      <c r="CB36" s="31" t="str">
        <f t="shared" si="15"/>
        <v/>
      </c>
      <c r="CC36" s="31" t="str">
        <f t="shared" si="16"/>
        <v/>
      </c>
      <c r="CD36" s="31" t="str">
        <f t="shared" si="17"/>
        <v/>
      </c>
      <c r="CE36" s="31" t="str">
        <f t="shared" si="18"/>
        <v/>
      </c>
      <c r="CF36" s="31" t="str">
        <f t="shared" si="19"/>
        <v/>
      </c>
      <c r="CG36" s="32">
        <f t="shared" si="20"/>
        <v>0</v>
      </c>
      <c r="CH36" s="32">
        <f t="shared" si="21"/>
        <v>0</v>
      </c>
      <c r="CI36" s="32">
        <f t="shared" si="22"/>
        <v>0</v>
      </c>
      <c r="CJ36" s="32">
        <f t="shared" si="23"/>
        <v>0</v>
      </c>
      <c r="CK36" s="32">
        <f t="shared" si="24"/>
        <v>0</v>
      </c>
      <c r="CL36" s="32">
        <f t="shared" si="25"/>
        <v>0</v>
      </c>
      <c r="CZ36" s="3"/>
      <c r="DN36" s="2"/>
    </row>
    <row r="37" spans="1:118" ht="16.149999999999999" customHeight="1" x14ac:dyDescent="0.2">
      <c r="A37" s="1004" t="s">
        <v>51</v>
      </c>
      <c r="B37" s="1005"/>
      <c r="C37" s="1006"/>
      <c r="D37" s="110">
        <f t="shared" si="28"/>
        <v>576</v>
      </c>
      <c r="E37" s="111">
        <f t="shared" si="30"/>
        <v>136</v>
      </c>
      <c r="F37" s="112">
        <f t="shared" si="30"/>
        <v>440</v>
      </c>
      <c r="G37" s="113">
        <v>0</v>
      </c>
      <c r="H37" s="114">
        <v>0</v>
      </c>
      <c r="I37" s="115">
        <v>0</v>
      </c>
      <c r="J37" s="116">
        <v>0</v>
      </c>
      <c r="K37" s="113">
        <v>0</v>
      </c>
      <c r="L37" s="114">
        <v>0</v>
      </c>
      <c r="M37" s="113">
        <v>0</v>
      </c>
      <c r="N37" s="114">
        <v>0</v>
      </c>
      <c r="O37" s="113">
        <v>4</v>
      </c>
      <c r="P37" s="116">
        <v>3</v>
      </c>
      <c r="Q37" s="113">
        <v>0</v>
      </c>
      <c r="R37" s="114">
        <v>8</v>
      </c>
      <c r="S37" s="113">
        <v>4</v>
      </c>
      <c r="T37" s="116">
        <v>10</v>
      </c>
      <c r="U37" s="113">
        <v>4</v>
      </c>
      <c r="V37" s="114">
        <v>0</v>
      </c>
      <c r="W37" s="113">
        <v>23</v>
      </c>
      <c r="X37" s="114">
        <v>16</v>
      </c>
      <c r="Y37" s="113">
        <v>17</v>
      </c>
      <c r="Z37" s="114">
        <v>10</v>
      </c>
      <c r="AA37" s="113">
        <v>78</v>
      </c>
      <c r="AB37" s="114">
        <v>339</v>
      </c>
      <c r="AC37" s="113">
        <v>6</v>
      </c>
      <c r="AD37" s="117">
        <v>54</v>
      </c>
      <c r="AE37" s="114">
        <v>0</v>
      </c>
      <c r="AF37" s="114">
        <v>576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66" t="str">
        <f t="shared" si="14"/>
        <v/>
      </c>
      <c r="AM37" s="30"/>
      <c r="AN37" s="30"/>
      <c r="AO37" s="30"/>
      <c r="AP37" s="30"/>
      <c r="AQ37" s="30"/>
      <c r="AR37" s="30"/>
      <c r="AS37" s="30"/>
      <c r="AT37" s="30"/>
      <c r="AU37" s="8"/>
      <c r="AV37" s="8"/>
      <c r="AW37" s="8"/>
      <c r="AX37" s="8"/>
      <c r="BT37" s="3"/>
      <c r="BU37" s="3"/>
      <c r="BV37" s="3"/>
      <c r="BW37" s="4"/>
      <c r="CA37" s="31" t="str">
        <f t="shared" si="13"/>
        <v/>
      </c>
      <c r="CB37" s="31" t="str">
        <f t="shared" si="15"/>
        <v/>
      </c>
      <c r="CC37" s="31" t="str">
        <f t="shared" si="16"/>
        <v/>
      </c>
      <c r="CD37" s="31" t="str">
        <f t="shared" si="17"/>
        <v/>
      </c>
      <c r="CE37" s="31" t="str">
        <f t="shared" si="18"/>
        <v/>
      </c>
      <c r="CF37" s="31" t="str">
        <f t="shared" si="19"/>
        <v/>
      </c>
      <c r="CG37" s="32">
        <f t="shared" si="20"/>
        <v>0</v>
      </c>
      <c r="CH37" s="32">
        <f t="shared" si="21"/>
        <v>0</v>
      </c>
      <c r="CI37" s="32">
        <f t="shared" si="22"/>
        <v>0</v>
      </c>
      <c r="CJ37" s="32">
        <f t="shared" si="23"/>
        <v>0</v>
      </c>
      <c r="CK37" s="32">
        <f t="shared" si="24"/>
        <v>0</v>
      </c>
      <c r="CL37" s="32">
        <f t="shared" si="25"/>
        <v>0</v>
      </c>
      <c r="CZ37" s="3"/>
      <c r="DN37" s="2"/>
    </row>
    <row r="38" spans="1:118" ht="16.149999999999999" customHeight="1" x14ac:dyDescent="0.2">
      <c r="A38" s="1055" t="s">
        <v>52</v>
      </c>
      <c r="B38" s="1055"/>
      <c r="C38" s="1055"/>
      <c r="D38" s="118">
        <f t="shared" ref="D38:AK38" si="31">SUM(D19:D37)</f>
        <v>620</v>
      </c>
      <c r="E38" s="119">
        <f t="shared" si="31"/>
        <v>153</v>
      </c>
      <c r="F38" s="120">
        <f t="shared" si="31"/>
        <v>467</v>
      </c>
      <c r="G38" s="118">
        <f t="shared" si="31"/>
        <v>1</v>
      </c>
      <c r="H38" s="120">
        <f t="shared" si="31"/>
        <v>0</v>
      </c>
      <c r="I38" s="118">
        <f t="shared" si="31"/>
        <v>0</v>
      </c>
      <c r="J38" s="120">
        <f t="shared" si="31"/>
        <v>0</v>
      </c>
      <c r="K38" s="118">
        <f t="shared" si="31"/>
        <v>0</v>
      </c>
      <c r="L38" s="120">
        <f t="shared" si="31"/>
        <v>0</v>
      </c>
      <c r="M38" s="118">
        <f t="shared" si="31"/>
        <v>0</v>
      </c>
      <c r="N38" s="120">
        <f t="shared" si="31"/>
        <v>0</v>
      </c>
      <c r="O38" s="118">
        <f t="shared" si="31"/>
        <v>4</v>
      </c>
      <c r="P38" s="120">
        <f t="shared" si="31"/>
        <v>3</v>
      </c>
      <c r="Q38" s="118">
        <f t="shared" si="31"/>
        <v>0</v>
      </c>
      <c r="R38" s="120">
        <f t="shared" si="31"/>
        <v>8</v>
      </c>
      <c r="S38" s="118">
        <f t="shared" si="31"/>
        <v>4</v>
      </c>
      <c r="T38" s="120">
        <f t="shared" si="31"/>
        <v>10</v>
      </c>
      <c r="U38" s="118">
        <f t="shared" si="31"/>
        <v>5</v>
      </c>
      <c r="V38" s="120">
        <f t="shared" si="31"/>
        <v>0</v>
      </c>
      <c r="W38" s="118">
        <f t="shared" si="31"/>
        <v>27</v>
      </c>
      <c r="X38" s="120">
        <f t="shared" si="31"/>
        <v>20</v>
      </c>
      <c r="Y38" s="118">
        <f t="shared" si="31"/>
        <v>18</v>
      </c>
      <c r="Z38" s="120">
        <f t="shared" si="31"/>
        <v>11</v>
      </c>
      <c r="AA38" s="118">
        <f t="shared" si="31"/>
        <v>86</v>
      </c>
      <c r="AB38" s="120">
        <f t="shared" si="31"/>
        <v>357</v>
      </c>
      <c r="AC38" s="118">
        <f t="shared" si="31"/>
        <v>8</v>
      </c>
      <c r="AD38" s="120">
        <f t="shared" si="31"/>
        <v>58</v>
      </c>
      <c r="AE38" s="121">
        <f t="shared" si="31"/>
        <v>0</v>
      </c>
      <c r="AF38" s="121">
        <f t="shared" si="31"/>
        <v>620</v>
      </c>
      <c r="AG38" s="121">
        <f t="shared" si="31"/>
        <v>0</v>
      </c>
      <c r="AH38" s="121">
        <f t="shared" si="31"/>
        <v>0</v>
      </c>
      <c r="AI38" s="121">
        <f t="shared" si="31"/>
        <v>0</v>
      </c>
      <c r="AJ38" s="121">
        <f t="shared" si="31"/>
        <v>0</v>
      </c>
      <c r="AK38" s="121">
        <f t="shared" si="31"/>
        <v>0</v>
      </c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BT38" s="3"/>
      <c r="BU38" s="3"/>
      <c r="BV38" s="3"/>
      <c r="BW38" s="4"/>
      <c r="CG38" s="13"/>
      <c r="CH38" s="13"/>
      <c r="CI38" s="13"/>
      <c r="CJ38" s="13"/>
      <c r="CK38" s="13"/>
      <c r="CZ38" s="3"/>
      <c r="DN38" s="2"/>
    </row>
    <row r="39" spans="1:118" ht="31.9" customHeight="1" x14ac:dyDescent="0.2">
      <c r="A39" s="122" t="s">
        <v>53</v>
      </c>
      <c r="B39" s="123"/>
      <c r="C39" s="123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5"/>
      <c r="Q39" s="125"/>
      <c r="R39" s="684"/>
      <c r="S39" s="685"/>
      <c r="T39" s="685"/>
      <c r="U39" s="685"/>
      <c r="V39" s="685"/>
      <c r="W39" s="685"/>
      <c r="X39" s="685"/>
      <c r="Y39" s="685"/>
      <c r="Z39" s="685"/>
      <c r="AA39" s="685"/>
      <c r="AB39" s="685"/>
      <c r="AC39" s="685"/>
      <c r="AD39" s="685"/>
      <c r="AE39" s="685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BU39" s="3"/>
      <c r="BV39" s="3"/>
      <c r="BW39" s="3"/>
      <c r="CG39" s="13"/>
      <c r="CH39" s="13"/>
      <c r="CI39" s="13"/>
      <c r="CJ39" s="13"/>
      <c r="CK39" s="13"/>
      <c r="CL39" s="13"/>
    </row>
    <row r="40" spans="1:118" ht="26.25" customHeight="1" x14ac:dyDescent="0.2">
      <c r="A40" s="1090" t="s">
        <v>54</v>
      </c>
      <c r="B40" s="1091"/>
      <c r="C40" s="1091"/>
      <c r="D40" s="1090" t="s">
        <v>55</v>
      </c>
      <c r="E40" s="1091"/>
      <c r="F40" s="903"/>
      <c r="G40" s="940" t="s">
        <v>56</v>
      </c>
      <c r="H40" s="942"/>
      <c r="I40" s="942"/>
      <c r="J40" s="942"/>
      <c r="K40" s="942"/>
      <c r="L40" s="942"/>
      <c r="M40" s="942"/>
      <c r="N40" s="942"/>
      <c r="O40" s="942"/>
      <c r="P40" s="942"/>
      <c r="Q40" s="942"/>
      <c r="R40" s="942"/>
      <c r="S40" s="942"/>
      <c r="T40" s="942"/>
      <c r="U40" s="942"/>
      <c r="V40" s="942"/>
      <c r="W40" s="942"/>
      <c r="X40" s="942"/>
      <c r="Y40" s="942"/>
      <c r="Z40" s="942"/>
      <c r="AA40" s="942"/>
      <c r="AB40" s="942"/>
      <c r="AC40" s="942"/>
      <c r="AD40" s="962"/>
      <c r="AE40" s="1093" t="s">
        <v>6</v>
      </c>
      <c r="AF40" s="896" t="s">
        <v>7</v>
      </c>
      <c r="AG40" s="896" t="s">
        <v>8</v>
      </c>
      <c r="AH40" s="985" t="s">
        <v>9</v>
      </c>
      <c r="AI40" s="985" t="s">
        <v>10</v>
      </c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BU40" s="3"/>
      <c r="BV40" s="3"/>
      <c r="BW40" s="3"/>
      <c r="CG40" s="13"/>
      <c r="CH40" s="13"/>
      <c r="CI40" s="13"/>
      <c r="CJ40" s="13"/>
      <c r="CK40" s="13"/>
      <c r="CL40" s="13"/>
    </row>
    <row r="41" spans="1:118" ht="27" customHeight="1" x14ac:dyDescent="0.2">
      <c r="A41" s="1041"/>
      <c r="B41" s="1042"/>
      <c r="C41" s="1043"/>
      <c r="D41" s="1045"/>
      <c r="E41" s="1046"/>
      <c r="F41" s="1092"/>
      <c r="G41" s="1037" t="s">
        <v>11</v>
      </c>
      <c r="H41" s="1038"/>
      <c r="I41" s="942" t="s">
        <v>12</v>
      </c>
      <c r="J41" s="942"/>
      <c r="K41" s="940" t="s">
        <v>13</v>
      </c>
      <c r="L41" s="941"/>
      <c r="M41" s="940" t="s">
        <v>14</v>
      </c>
      <c r="N41" s="941"/>
      <c r="O41" s="940" t="s">
        <v>15</v>
      </c>
      <c r="P41" s="941"/>
      <c r="Q41" s="940" t="s">
        <v>16</v>
      </c>
      <c r="R41" s="941"/>
      <c r="S41" s="940" t="s">
        <v>17</v>
      </c>
      <c r="T41" s="941"/>
      <c r="U41" s="940" t="s">
        <v>57</v>
      </c>
      <c r="V41" s="941"/>
      <c r="W41" s="1094" t="s">
        <v>19</v>
      </c>
      <c r="X41" s="1094"/>
      <c r="Y41" s="940" t="s">
        <v>58</v>
      </c>
      <c r="Z41" s="941"/>
      <c r="AA41" s="1052" t="s">
        <v>21</v>
      </c>
      <c r="AB41" s="1053"/>
      <c r="AC41" s="1094" t="s">
        <v>22</v>
      </c>
      <c r="AD41" s="1054"/>
      <c r="AE41" s="1049"/>
      <c r="AF41" s="902"/>
      <c r="AG41" s="902"/>
      <c r="AH41" s="986"/>
      <c r="AI41" s="986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BU41" s="3"/>
      <c r="BV41" s="3"/>
      <c r="BW41" s="3"/>
      <c r="CG41" s="13"/>
      <c r="CH41" s="13"/>
      <c r="CI41" s="13"/>
      <c r="CJ41" s="13"/>
      <c r="CK41" s="13"/>
      <c r="CL41" s="13"/>
    </row>
    <row r="42" spans="1:118" ht="24" customHeight="1" x14ac:dyDescent="0.2">
      <c r="A42" s="1043"/>
      <c r="B42" s="1043"/>
      <c r="C42" s="904"/>
      <c r="D42" s="127" t="s">
        <v>23</v>
      </c>
      <c r="E42" s="128" t="s">
        <v>24</v>
      </c>
      <c r="F42" s="759" t="s">
        <v>25</v>
      </c>
      <c r="G42" s="128" t="s">
        <v>24</v>
      </c>
      <c r="H42" s="759" t="s">
        <v>25</v>
      </c>
      <c r="I42" s="128" t="s">
        <v>24</v>
      </c>
      <c r="J42" s="758" t="s">
        <v>25</v>
      </c>
      <c r="K42" s="128" t="s">
        <v>24</v>
      </c>
      <c r="L42" s="759" t="s">
        <v>25</v>
      </c>
      <c r="M42" s="128" t="s">
        <v>24</v>
      </c>
      <c r="N42" s="759" t="s">
        <v>25</v>
      </c>
      <c r="O42" s="128" t="s">
        <v>24</v>
      </c>
      <c r="P42" s="759" t="s">
        <v>25</v>
      </c>
      <c r="Q42" s="128" t="s">
        <v>24</v>
      </c>
      <c r="R42" s="759" t="s">
        <v>25</v>
      </c>
      <c r="S42" s="128" t="s">
        <v>24</v>
      </c>
      <c r="T42" s="759" t="s">
        <v>25</v>
      </c>
      <c r="U42" s="128" t="s">
        <v>24</v>
      </c>
      <c r="V42" s="759" t="s">
        <v>25</v>
      </c>
      <c r="W42" s="128" t="s">
        <v>24</v>
      </c>
      <c r="X42" s="759" t="s">
        <v>25</v>
      </c>
      <c r="Y42" s="128" t="s">
        <v>24</v>
      </c>
      <c r="Z42" s="759" t="s">
        <v>25</v>
      </c>
      <c r="AA42" s="128" t="s">
        <v>24</v>
      </c>
      <c r="AB42" s="750" t="s">
        <v>25</v>
      </c>
      <c r="AC42" s="758" t="s">
        <v>24</v>
      </c>
      <c r="AD42" s="760" t="s">
        <v>25</v>
      </c>
      <c r="AE42" s="1050"/>
      <c r="AF42" s="1081"/>
      <c r="AG42" s="1081"/>
      <c r="AH42" s="987"/>
      <c r="AI42" s="987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BU42" s="3"/>
      <c r="BV42" s="3"/>
      <c r="BW42" s="3"/>
      <c r="CG42" s="13"/>
      <c r="CH42" s="13"/>
      <c r="CI42" s="13"/>
      <c r="CJ42" s="13"/>
      <c r="CK42" s="13"/>
      <c r="CL42" s="13"/>
    </row>
    <row r="43" spans="1:118" ht="16.149999999999999" customHeight="1" x14ac:dyDescent="0.2">
      <c r="A43" s="967" t="s">
        <v>59</v>
      </c>
      <c r="B43" s="968"/>
      <c r="C43" s="969"/>
      <c r="D43" s="133">
        <f>SUM(E43+F43)</f>
        <v>0</v>
      </c>
      <c r="E43" s="134">
        <f>SUM(U43+W43+Y43+AA43+AC43)</f>
        <v>0</v>
      </c>
      <c r="F43" s="135">
        <f>SUM(V43+X43+Z43+AB43+AD43)</f>
        <v>0</v>
      </c>
      <c r="G43" s="98"/>
      <c r="H43" s="99"/>
      <c r="I43" s="98"/>
      <c r="J43" s="99"/>
      <c r="K43" s="98"/>
      <c r="L43" s="99"/>
      <c r="M43" s="98"/>
      <c r="N43" s="99"/>
      <c r="O43" s="98"/>
      <c r="P43" s="99"/>
      <c r="Q43" s="98"/>
      <c r="R43" s="99"/>
      <c r="S43" s="98"/>
      <c r="T43" s="99"/>
      <c r="U43" s="136"/>
      <c r="V43" s="137"/>
      <c r="W43" s="136"/>
      <c r="X43" s="137"/>
      <c r="Y43" s="136"/>
      <c r="Z43" s="137"/>
      <c r="AA43" s="138"/>
      <c r="AB43" s="137"/>
      <c r="AC43" s="139"/>
      <c r="AD43" s="140"/>
      <c r="AE43" s="141"/>
      <c r="AF43" s="141"/>
      <c r="AG43" s="141"/>
      <c r="AH43" s="141"/>
      <c r="AI43" s="141"/>
      <c r="AJ43" s="66" t="str">
        <f>CA43&amp;CB43&amp;CC43&amp;CD43&amp;CE43</f>
        <v/>
      </c>
      <c r="AK43" s="30"/>
      <c r="AL43" s="30"/>
      <c r="AM43" s="30"/>
      <c r="AN43" s="30"/>
      <c r="AO43" s="30"/>
      <c r="AP43" s="30"/>
      <c r="AQ43" s="30"/>
      <c r="AR43" s="30"/>
      <c r="AS43" s="30"/>
      <c r="AT43" s="8"/>
      <c r="AU43" s="8"/>
      <c r="BU43" s="3"/>
      <c r="BV43" s="3"/>
      <c r="BW43" s="3"/>
      <c r="CA43" s="31" t="str">
        <f>IF(CG43=1,"* Las consultas de 60 años NO DEBEN ser mayor que el total de Consultas entre 20-64 Años. ","")</f>
        <v/>
      </c>
      <c r="CB43" s="31" t="str">
        <f>IF(CH43=1,"* Las actividades de usuarios en situación de discapacidad NO DEBEN superar el total. ","")</f>
        <v/>
      </c>
      <c r="CC43" s="31"/>
      <c r="CD43" s="31" t="str">
        <f>IF(AND(AH43="",D43&lt;&gt;0),"* No olvide digitar la población SENAME (Digite CEROS si no tiene). ",IF(D43&lt;AH43,"* La Población SENAME NO DEBE ser mayor al Total. ",""))</f>
        <v/>
      </c>
      <c r="CE43" s="31" t="str">
        <f>IF(AND(AI43="",D43&lt;&gt;0),"* No olvide digitar la población Migrante (Digite CEROS si no tiene). ",IF(D43&lt;AI43,"* La Población Migrante NO DEBE ser mayor al Total. ",""))</f>
        <v/>
      </c>
      <c r="CG43" s="32">
        <f>IF((AA43+AB43)&lt;AF43,1,0)</f>
        <v>0</v>
      </c>
      <c r="CH43" s="32">
        <f>IF(D43&lt;AG43,1,0)</f>
        <v>0</v>
      </c>
      <c r="CI43" s="32">
        <f>IF(AND(AE43="",D43&lt;&gt;0),1,IF(F43&lt;AE43,1,0))</f>
        <v>0</v>
      </c>
      <c r="CJ43" s="32">
        <f>IF(AND(AH43="",D43&lt;&gt;0),1,IF(D43&lt;AH43,1,0))</f>
        <v>0</v>
      </c>
      <c r="CK43" s="32">
        <f>IF(AND(AI43="",D43&lt;&gt;0),1,IF(D43&lt;AI43,1,0))</f>
        <v>0</v>
      </c>
      <c r="CL43" s="13"/>
    </row>
    <row r="44" spans="1:118" ht="16.149999999999999" customHeight="1" x14ac:dyDescent="0.2">
      <c r="A44" s="882" t="s">
        <v>60</v>
      </c>
      <c r="B44" s="883"/>
      <c r="C44" s="884"/>
      <c r="D44" s="142">
        <f>SUM(E44+F44)</f>
        <v>0</v>
      </c>
      <c r="E44" s="143">
        <f>SUM(G44+I44+K44+M44+O44+Q44+S44)</f>
        <v>0</v>
      </c>
      <c r="F44" s="749">
        <f>SUM(H44+J44+L44+N44+P44+R44+T44)</f>
        <v>0</v>
      </c>
      <c r="G44" s="145"/>
      <c r="H44" s="146"/>
      <c r="I44" s="145"/>
      <c r="J44" s="147"/>
      <c r="K44" s="145"/>
      <c r="L44" s="146"/>
      <c r="M44" s="145"/>
      <c r="N44" s="146"/>
      <c r="O44" s="145"/>
      <c r="P44" s="146"/>
      <c r="Q44" s="145"/>
      <c r="R44" s="148"/>
      <c r="S44" s="145"/>
      <c r="T44" s="148"/>
      <c r="U44" s="98"/>
      <c r="V44" s="149"/>
      <c r="W44" s="98"/>
      <c r="X44" s="99"/>
      <c r="Y44" s="98"/>
      <c r="Z44" s="99"/>
      <c r="AA44" s="100"/>
      <c r="AB44" s="150"/>
      <c r="AC44" s="98"/>
      <c r="AD44" s="151"/>
      <c r="AE44" s="99"/>
      <c r="AF44" s="99"/>
      <c r="AG44" s="146"/>
      <c r="AH44" s="146"/>
      <c r="AI44" s="146"/>
      <c r="AJ44" s="66" t="str">
        <f t="shared" ref="AJ44:AJ59" si="32">CA44&amp;CB44&amp;CC44&amp;CD44&amp;CE44</f>
        <v/>
      </c>
      <c r="AK44" s="30"/>
      <c r="AL44" s="30"/>
      <c r="AM44" s="30"/>
      <c r="AN44" s="30"/>
      <c r="AO44" s="30"/>
      <c r="AP44" s="30"/>
      <c r="AQ44" s="30"/>
      <c r="AR44" s="30"/>
      <c r="AS44" s="30"/>
      <c r="AT44" s="8"/>
      <c r="AU44" s="8"/>
      <c r="BU44" s="3"/>
      <c r="BV44" s="3"/>
      <c r="BW44" s="3"/>
      <c r="CA44" s="31"/>
      <c r="CB44" s="31" t="str">
        <f t="shared" ref="CB44:CB59" si="33">IF(CH44=1,"* Las actividades de usuarios en situación de discapacidad NO DEBEN superar el total. ","")</f>
        <v/>
      </c>
      <c r="CC44" s="31"/>
      <c r="CD44" s="31" t="str">
        <f t="shared" ref="CD44:CD59" si="34">IF(AND(AH44="",D44&lt;&gt;0),"* No olvide digitar la población SENAME (Digite CEROS si no tiene). ",IF(D44&lt;AH44,"* La Población SENAME NO DEBE ser mayor al Total. ",""))</f>
        <v/>
      </c>
      <c r="CE44" s="31" t="str">
        <f t="shared" ref="CE44:CE59" si="35">IF(AND(AI44="",D44&lt;&gt;0),"* No olvide digitar la población Migrante (Digite CEROS si no tiene). ",IF(D44&lt;AI44,"* La Población Migrante NO DEBE ser mayor al Total. ",""))</f>
        <v/>
      </c>
      <c r="CG44" s="32"/>
      <c r="CH44" s="32">
        <f t="shared" ref="CH44:CH59" si="36">IF(D44&lt;AG44,1,0)</f>
        <v>0</v>
      </c>
      <c r="CI44" s="32"/>
      <c r="CJ44" s="32">
        <f t="shared" ref="CJ44:CJ59" si="37">IF(AND(AH44="",D44&lt;&gt;0),1,IF(D44&lt;AH44,1,0))</f>
        <v>0</v>
      </c>
      <c r="CK44" s="32">
        <f t="shared" ref="CK44:CK59" si="38">IF(AND(AI44="",D44&lt;&gt;0),1,IF(D44&lt;AI44,1,0))</f>
        <v>0</v>
      </c>
      <c r="CL44" s="13"/>
    </row>
    <row r="45" spans="1:118" ht="16.149999999999999" customHeight="1" x14ac:dyDescent="0.2">
      <c r="A45" s="882" t="s">
        <v>61</v>
      </c>
      <c r="B45" s="883"/>
      <c r="C45" s="884"/>
      <c r="D45" s="142">
        <f>SUM(E45+F45)</f>
        <v>0</v>
      </c>
      <c r="E45" s="143">
        <f>SUM(G45+I45+K45+M45+O45+Q45+S45)</f>
        <v>0</v>
      </c>
      <c r="F45" s="749">
        <f>SUM(H45+J45+L45+N45+P45+R45+T45)</f>
        <v>0</v>
      </c>
      <c r="G45" s="145"/>
      <c r="H45" s="146"/>
      <c r="I45" s="145"/>
      <c r="J45" s="147"/>
      <c r="K45" s="145"/>
      <c r="L45" s="146"/>
      <c r="M45" s="145"/>
      <c r="N45" s="146"/>
      <c r="O45" s="145"/>
      <c r="P45" s="146"/>
      <c r="Q45" s="145"/>
      <c r="R45" s="148"/>
      <c r="S45" s="145"/>
      <c r="T45" s="148"/>
      <c r="U45" s="98"/>
      <c r="V45" s="149"/>
      <c r="W45" s="98"/>
      <c r="X45" s="99"/>
      <c r="Y45" s="98"/>
      <c r="Z45" s="99"/>
      <c r="AA45" s="100"/>
      <c r="AB45" s="150"/>
      <c r="AC45" s="98"/>
      <c r="AD45" s="151"/>
      <c r="AE45" s="99"/>
      <c r="AF45" s="99"/>
      <c r="AG45" s="146"/>
      <c r="AH45" s="146"/>
      <c r="AI45" s="146"/>
      <c r="AJ45" s="66" t="str">
        <f t="shared" si="32"/>
        <v/>
      </c>
      <c r="AK45" s="30"/>
      <c r="AL45" s="30"/>
      <c r="AM45" s="30"/>
      <c r="AN45" s="30"/>
      <c r="AO45" s="30"/>
      <c r="AP45" s="30"/>
      <c r="AQ45" s="30"/>
      <c r="AR45" s="30"/>
      <c r="AS45" s="30"/>
      <c r="AT45" s="8"/>
      <c r="AU45" s="8"/>
      <c r="BU45" s="3"/>
      <c r="BV45" s="3"/>
      <c r="BW45" s="3"/>
      <c r="CA45" s="31"/>
      <c r="CB45" s="31" t="str">
        <f t="shared" si="33"/>
        <v/>
      </c>
      <c r="CC45" s="31"/>
      <c r="CD45" s="31" t="str">
        <f t="shared" si="34"/>
        <v/>
      </c>
      <c r="CE45" s="31" t="str">
        <f t="shared" si="35"/>
        <v/>
      </c>
      <c r="CG45" s="32"/>
      <c r="CH45" s="32">
        <f t="shared" si="36"/>
        <v>0</v>
      </c>
      <c r="CI45" s="32"/>
      <c r="CJ45" s="32">
        <f>IF(AND(AH45="",D45&lt;&gt;0),1,IF(D45&lt;AH45,1,0))</f>
        <v>0</v>
      </c>
      <c r="CK45" s="32">
        <f t="shared" si="38"/>
        <v>0</v>
      </c>
      <c r="CL45" s="13"/>
    </row>
    <row r="46" spans="1:118" ht="16.149999999999999" customHeight="1" x14ac:dyDescent="0.2">
      <c r="A46" s="882" t="s">
        <v>62</v>
      </c>
      <c r="B46" s="883"/>
      <c r="C46" s="884"/>
      <c r="D46" s="152">
        <f>SUM(E46+F46)</f>
        <v>0</v>
      </c>
      <c r="E46" s="153">
        <f t="shared" ref="E46:F48" si="39">SUM(U46+W46+Y46+AA46+AC46)</f>
        <v>0</v>
      </c>
      <c r="F46" s="154">
        <f t="shared" si="39"/>
        <v>0</v>
      </c>
      <c r="G46" s="98"/>
      <c r="H46" s="99"/>
      <c r="I46" s="98"/>
      <c r="J46" s="99"/>
      <c r="K46" s="98"/>
      <c r="L46" s="99"/>
      <c r="M46" s="98"/>
      <c r="N46" s="99"/>
      <c r="O46" s="98"/>
      <c r="P46" s="99"/>
      <c r="Q46" s="98"/>
      <c r="R46" s="99"/>
      <c r="S46" s="98"/>
      <c r="T46" s="99"/>
      <c r="U46" s="155"/>
      <c r="V46" s="156"/>
      <c r="W46" s="155"/>
      <c r="X46" s="156"/>
      <c r="Y46" s="155"/>
      <c r="Z46" s="156"/>
      <c r="AA46" s="157"/>
      <c r="AB46" s="158"/>
      <c r="AC46" s="155"/>
      <c r="AD46" s="159"/>
      <c r="AE46" s="160"/>
      <c r="AF46" s="160"/>
      <c r="AG46" s="160"/>
      <c r="AH46" s="160"/>
      <c r="AI46" s="160"/>
      <c r="AJ46" s="66" t="str">
        <f t="shared" si="32"/>
        <v/>
      </c>
      <c r="AK46" s="30"/>
      <c r="AL46" s="30"/>
      <c r="AM46" s="30"/>
      <c r="AN46" s="30"/>
      <c r="AO46" s="30"/>
      <c r="AP46" s="30"/>
      <c r="AQ46" s="30"/>
      <c r="AR46" s="30"/>
      <c r="AS46" s="30"/>
      <c r="AT46" s="8"/>
      <c r="AU46" s="8"/>
      <c r="BU46" s="3"/>
      <c r="BV46" s="3"/>
      <c r="BW46" s="3"/>
      <c r="CA46" s="31" t="str">
        <f t="shared" ref="CA46:CA59" si="40">IF(CG46=1,"* Las consultas de 60 años NO DEBEN ser mayor que el total de Consultas entre 20-64 Años. ","")</f>
        <v/>
      </c>
      <c r="CB46" s="31" t="str">
        <f t="shared" si="33"/>
        <v/>
      </c>
      <c r="CC46" s="31" t="str">
        <f t="shared" ref="CC46:CC59" si="41">IF(AND(AE46="",D46&lt;&gt;0),"* Recuerde que las Embarazadas deben ser incluídas en el ingreso por rango Etario (Digite CEROS si no tiene). ",IF(F46&lt;AE46,"* Las Embarazadas NO DEBEN ser mayor al total de mujeres. ",""))</f>
        <v/>
      </c>
      <c r="CD46" s="31" t="str">
        <f t="shared" si="34"/>
        <v/>
      </c>
      <c r="CE46" s="31" t="str">
        <f t="shared" si="35"/>
        <v/>
      </c>
      <c r="CG46" s="32">
        <f t="shared" ref="CG46:CG59" si="42">IF((AA46+AB46)&lt;AF46,1,0)</f>
        <v>0</v>
      </c>
      <c r="CH46" s="32">
        <f t="shared" si="36"/>
        <v>0</v>
      </c>
      <c r="CI46" s="32">
        <f t="shared" ref="CI46:CI59" si="43">IF(AND(AE46="",D46&lt;&gt;0),1,IF(F46&lt;AE46,1,0))</f>
        <v>0</v>
      </c>
      <c r="CJ46" s="32">
        <f t="shared" si="37"/>
        <v>0</v>
      </c>
      <c r="CK46" s="32">
        <f t="shared" si="38"/>
        <v>0</v>
      </c>
      <c r="CL46" s="13"/>
    </row>
    <row r="47" spans="1:118" ht="16.149999999999999" customHeight="1" x14ac:dyDescent="0.2">
      <c r="A47" s="882" t="s">
        <v>63</v>
      </c>
      <c r="B47" s="883"/>
      <c r="C47" s="884"/>
      <c r="D47" s="161">
        <f>SUM(E47+F47)</f>
        <v>0</v>
      </c>
      <c r="E47" s="162">
        <f t="shared" si="39"/>
        <v>0</v>
      </c>
      <c r="F47" s="163">
        <f t="shared" si="39"/>
        <v>0</v>
      </c>
      <c r="G47" s="70"/>
      <c r="H47" s="71"/>
      <c r="I47" s="70"/>
      <c r="J47" s="71"/>
      <c r="K47" s="70"/>
      <c r="L47" s="71"/>
      <c r="M47" s="70"/>
      <c r="N47" s="71"/>
      <c r="O47" s="70"/>
      <c r="P47" s="71"/>
      <c r="Q47" s="70"/>
      <c r="R47" s="71"/>
      <c r="S47" s="70"/>
      <c r="T47" s="71"/>
      <c r="U47" s="164"/>
      <c r="V47" s="165"/>
      <c r="W47" s="164"/>
      <c r="X47" s="165"/>
      <c r="Y47" s="164"/>
      <c r="Z47" s="165"/>
      <c r="AA47" s="166"/>
      <c r="AB47" s="167"/>
      <c r="AC47" s="164"/>
      <c r="AD47" s="168"/>
      <c r="AE47" s="169"/>
      <c r="AF47" s="170"/>
      <c r="AG47" s="171"/>
      <c r="AH47" s="171"/>
      <c r="AI47" s="171"/>
      <c r="AJ47" s="66" t="str">
        <f t="shared" si="32"/>
        <v/>
      </c>
      <c r="AK47" s="30"/>
      <c r="AL47" s="30"/>
      <c r="AM47" s="30"/>
      <c r="AN47" s="30"/>
      <c r="AO47" s="30"/>
      <c r="AP47" s="30"/>
      <c r="AQ47" s="30"/>
      <c r="AR47" s="30"/>
      <c r="AS47" s="30"/>
      <c r="AT47" s="8"/>
      <c r="AU47" s="8"/>
      <c r="BU47" s="3"/>
      <c r="BV47" s="3"/>
      <c r="BW47" s="3"/>
      <c r="CA47" s="31"/>
      <c r="CB47" s="31" t="str">
        <f t="shared" si="33"/>
        <v/>
      </c>
      <c r="CC47" s="31" t="str">
        <f t="shared" si="41"/>
        <v/>
      </c>
      <c r="CD47" s="31" t="str">
        <f t="shared" si="34"/>
        <v/>
      </c>
      <c r="CE47" s="31" t="str">
        <f t="shared" si="35"/>
        <v/>
      </c>
      <c r="CG47" s="32"/>
      <c r="CH47" s="32">
        <f t="shared" si="36"/>
        <v>0</v>
      </c>
      <c r="CI47" s="32">
        <f t="shared" si="43"/>
        <v>0</v>
      </c>
      <c r="CJ47" s="32">
        <f t="shared" si="37"/>
        <v>0</v>
      </c>
      <c r="CK47" s="32">
        <f t="shared" si="38"/>
        <v>0</v>
      </c>
      <c r="CL47" s="13"/>
    </row>
    <row r="48" spans="1:118" ht="16.149999999999999" customHeight="1" x14ac:dyDescent="0.2">
      <c r="A48" s="862" t="s">
        <v>64</v>
      </c>
      <c r="B48" s="900"/>
      <c r="C48" s="970"/>
      <c r="D48" s="50">
        <f t="shared" ref="D48:D55" si="44">SUM(E48+F48)</f>
        <v>0</v>
      </c>
      <c r="E48" s="51">
        <f t="shared" si="39"/>
        <v>0</v>
      </c>
      <c r="F48" s="745">
        <f t="shared" si="39"/>
        <v>0</v>
      </c>
      <c r="G48" s="172"/>
      <c r="H48" s="173"/>
      <c r="I48" s="172"/>
      <c r="J48" s="173"/>
      <c r="K48" s="172"/>
      <c r="L48" s="173"/>
      <c r="M48" s="172"/>
      <c r="N48" s="173"/>
      <c r="O48" s="172"/>
      <c r="P48" s="173"/>
      <c r="Q48" s="172"/>
      <c r="R48" s="173"/>
      <c r="S48" s="172"/>
      <c r="T48" s="173"/>
      <c r="U48" s="50">
        <f>SUM(U46:U47)</f>
        <v>0</v>
      </c>
      <c r="V48" s="174">
        <f t="shared" ref="V48:AE48" si="45">SUM(V46:V47)</f>
        <v>0</v>
      </c>
      <c r="W48" s="50">
        <f t="shared" si="45"/>
        <v>0</v>
      </c>
      <c r="X48" s="174">
        <f t="shared" si="45"/>
        <v>0</v>
      </c>
      <c r="Y48" s="50">
        <f t="shared" si="45"/>
        <v>0</v>
      </c>
      <c r="Z48" s="174">
        <f t="shared" si="45"/>
        <v>0</v>
      </c>
      <c r="AA48" s="50">
        <f t="shared" si="45"/>
        <v>0</v>
      </c>
      <c r="AB48" s="174">
        <f t="shared" si="45"/>
        <v>0</v>
      </c>
      <c r="AC48" s="50">
        <f t="shared" si="45"/>
        <v>0</v>
      </c>
      <c r="AD48" s="174">
        <f t="shared" si="45"/>
        <v>0</v>
      </c>
      <c r="AE48" s="175">
        <f t="shared" si="45"/>
        <v>0</v>
      </c>
      <c r="AF48" s="745">
        <f>SUM(AF46)</f>
        <v>0</v>
      </c>
      <c r="AG48" s="745">
        <f>SUM(AG46:AG47)</f>
        <v>0</v>
      </c>
      <c r="AH48" s="745">
        <f>SUM(AH46:AH47)</f>
        <v>0</v>
      </c>
      <c r="AI48" s="745">
        <f>SUM(AI46:AI47)</f>
        <v>0</v>
      </c>
      <c r="AJ48" s="66"/>
      <c r="AK48" s="176"/>
      <c r="AL48" s="176"/>
      <c r="AM48" s="176"/>
      <c r="AN48" s="176"/>
      <c r="AO48" s="176"/>
      <c r="AP48" s="176"/>
      <c r="AQ48" s="176"/>
      <c r="AR48" s="176"/>
      <c r="AS48" s="176"/>
      <c r="AT48" s="8"/>
      <c r="AU48" s="8"/>
      <c r="BU48" s="3"/>
      <c r="BV48" s="3"/>
      <c r="BW48" s="3"/>
      <c r="CA48" s="31"/>
      <c r="CB48" s="31"/>
      <c r="CC48" s="31"/>
      <c r="CD48" s="31"/>
      <c r="CE48" s="31"/>
      <c r="CG48" s="32"/>
      <c r="CH48" s="32"/>
      <c r="CI48" s="32"/>
      <c r="CJ48" s="32"/>
      <c r="CK48" s="32"/>
      <c r="CL48" s="13"/>
    </row>
    <row r="49" spans="1:90" ht="16.149999999999999" customHeight="1" x14ac:dyDescent="0.2">
      <c r="A49" s="1027" t="s">
        <v>65</v>
      </c>
      <c r="B49" s="1028"/>
      <c r="C49" s="1029"/>
      <c r="D49" s="50">
        <f t="shared" si="44"/>
        <v>0</v>
      </c>
      <c r="E49" s="51">
        <f t="shared" ref="E49:F55" si="46">SUM(G49+I49+K49+M49+O49+Q49+S49+U49+W49+Y49+AA49+AC49)</f>
        <v>0</v>
      </c>
      <c r="F49" s="745">
        <f t="shared" si="46"/>
        <v>0</v>
      </c>
      <c r="G49" s="172"/>
      <c r="H49" s="173"/>
      <c r="I49" s="172"/>
      <c r="J49" s="173"/>
      <c r="K49" s="172"/>
      <c r="L49" s="173"/>
      <c r="M49" s="172"/>
      <c r="N49" s="173"/>
      <c r="O49" s="172"/>
      <c r="P49" s="173"/>
      <c r="Q49" s="172"/>
      <c r="R49" s="173"/>
      <c r="S49" s="172"/>
      <c r="T49" s="173"/>
      <c r="U49" s="177"/>
      <c r="V49" s="178"/>
      <c r="W49" s="177"/>
      <c r="X49" s="178"/>
      <c r="Y49" s="177"/>
      <c r="Z49" s="178"/>
      <c r="AA49" s="177"/>
      <c r="AB49" s="178"/>
      <c r="AC49" s="179"/>
      <c r="AD49" s="180"/>
      <c r="AE49" s="181"/>
      <c r="AF49" s="182"/>
      <c r="AG49" s="182"/>
      <c r="AH49" s="182"/>
      <c r="AI49" s="182"/>
      <c r="AJ49" s="66" t="str">
        <f t="shared" si="32"/>
        <v/>
      </c>
      <c r="AK49" s="30"/>
      <c r="AL49" s="30"/>
      <c r="AM49" s="30"/>
      <c r="AN49" s="30"/>
      <c r="AO49" s="30"/>
      <c r="AP49" s="30"/>
      <c r="AQ49" s="30"/>
      <c r="AR49" s="30"/>
      <c r="AS49" s="30"/>
      <c r="AT49" s="8"/>
      <c r="AU49" s="8"/>
      <c r="BU49" s="3"/>
      <c r="BV49" s="3"/>
      <c r="BW49" s="3"/>
      <c r="CA49" s="31" t="str">
        <f t="shared" si="40"/>
        <v/>
      </c>
      <c r="CB49" s="31" t="str">
        <f t="shared" si="33"/>
        <v/>
      </c>
      <c r="CC49" s="31" t="str">
        <f t="shared" si="41"/>
        <v/>
      </c>
      <c r="CD49" s="31" t="str">
        <f t="shared" si="34"/>
        <v/>
      </c>
      <c r="CE49" s="31" t="str">
        <f t="shared" si="35"/>
        <v/>
      </c>
      <c r="CG49" s="32">
        <f t="shared" si="42"/>
        <v>0</v>
      </c>
      <c r="CH49" s="32">
        <f t="shared" si="36"/>
        <v>0</v>
      </c>
      <c r="CI49" s="32">
        <f t="shared" si="43"/>
        <v>0</v>
      </c>
      <c r="CJ49" s="32">
        <f t="shared" si="37"/>
        <v>0</v>
      </c>
      <c r="CK49" s="32">
        <f t="shared" si="38"/>
        <v>0</v>
      </c>
      <c r="CL49" s="13"/>
    </row>
    <row r="50" spans="1:90" ht="16.149999999999999" customHeight="1" x14ac:dyDescent="0.2">
      <c r="A50" s="956" t="s">
        <v>66</v>
      </c>
      <c r="B50" s="958"/>
      <c r="C50" s="183">
        <v>0</v>
      </c>
      <c r="D50" s="184">
        <f t="shared" si="44"/>
        <v>0</v>
      </c>
      <c r="E50" s="185">
        <f t="shared" si="46"/>
        <v>0</v>
      </c>
      <c r="F50" s="749">
        <f t="shared" si="46"/>
        <v>0</v>
      </c>
      <c r="G50" s="145"/>
      <c r="H50" s="146"/>
      <c r="I50" s="145"/>
      <c r="J50" s="147"/>
      <c r="K50" s="145"/>
      <c r="L50" s="146"/>
      <c r="M50" s="145"/>
      <c r="N50" s="146"/>
      <c r="O50" s="145"/>
      <c r="P50" s="146"/>
      <c r="Q50" s="145"/>
      <c r="R50" s="148"/>
      <c r="S50" s="145"/>
      <c r="T50" s="148"/>
      <c r="U50" s="145"/>
      <c r="V50" s="148"/>
      <c r="W50" s="145"/>
      <c r="X50" s="148"/>
      <c r="Y50" s="145"/>
      <c r="Z50" s="148"/>
      <c r="AA50" s="145"/>
      <c r="AB50" s="148"/>
      <c r="AC50" s="147"/>
      <c r="AD50" s="186"/>
      <c r="AE50" s="187"/>
      <c r="AF50" s="146"/>
      <c r="AG50" s="146"/>
      <c r="AH50" s="146"/>
      <c r="AI50" s="146"/>
      <c r="AJ50" s="66" t="str">
        <f t="shared" si="32"/>
        <v/>
      </c>
      <c r="AK50" s="30"/>
      <c r="AL50" s="30"/>
      <c r="AM50" s="30"/>
      <c r="AN50" s="30"/>
      <c r="AO50" s="30"/>
      <c r="AP50" s="30"/>
      <c r="AQ50" s="30"/>
      <c r="AR50" s="30"/>
      <c r="AS50" s="30"/>
      <c r="AT50" s="8"/>
      <c r="AU50" s="8"/>
      <c r="BU50" s="3"/>
      <c r="BV50" s="3"/>
      <c r="BW50" s="3"/>
      <c r="CA50" s="31" t="str">
        <f t="shared" si="40"/>
        <v/>
      </c>
      <c r="CB50" s="31" t="str">
        <f t="shared" si="33"/>
        <v/>
      </c>
      <c r="CC50" s="31" t="str">
        <f t="shared" si="41"/>
        <v/>
      </c>
      <c r="CD50" s="31" t="str">
        <f t="shared" si="34"/>
        <v/>
      </c>
      <c r="CE50" s="31" t="str">
        <f t="shared" si="35"/>
        <v/>
      </c>
      <c r="CG50" s="32">
        <f t="shared" si="42"/>
        <v>0</v>
      </c>
      <c r="CH50" s="32">
        <f t="shared" si="36"/>
        <v>0</v>
      </c>
      <c r="CI50" s="32">
        <f t="shared" si="43"/>
        <v>0</v>
      </c>
      <c r="CJ50" s="32">
        <f t="shared" si="37"/>
        <v>0</v>
      </c>
      <c r="CK50" s="32">
        <f t="shared" si="38"/>
        <v>0</v>
      </c>
      <c r="CL50" s="13"/>
    </row>
    <row r="51" spans="1:90" ht="16.149999999999999" customHeight="1" x14ac:dyDescent="0.2">
      <c r="A51" s="956"/>
      <c r="B51" s="958"/>
      <c r="C51" s="188" t="s">
        <v>67</v>
      </c>
      <c r="D51" s="152">
        <f t="shared" si="44"/>
        <v>0</v>
      </c>
      <c r="E51" s="153">
        <f t="shared" si="46"/>
        <v>0</v>
      </c>
      <c r="F51" s="154">
        <f t="shared" si="46"/>
        <v>0</v>
      </c>
      <c r="G51" s="155"/>
      <c r="H51" s="160"/>
      <c r="I51" s="155"/>
      <c r="J51" s="189"/>
      <c r="K51" s="155"/>
      <c r="L51" s="160"/>
      <c r="M51" s="155"/>
      <c r="N51" s="160"/>
      <c r="O51" s="155"/>
      <c r="P51" s="160"/>
      <c r="Q51" s="155"/>
      <c r="R51" s="156"/>
      <c r="S51" s="155"/>
      <c r="T51" s="156"/>
      <c r="U51" s="155"/>
      <c r="V51" s="156"/>
      <c r="W51" s="155"/>
      <c r="X51" s="156"/>
      <c r="Y51" s="155"/>
      <c r="Z51" s="156"/>
      <c r="AA51" s="155"/>
      <c r="AB51" s="156"/>
      <c r="AC51" s="189"/>
      <c r="AD51" s="159"/>
      <c r="AE51" s="190"/>
      <c r="AF51" s="160"/>
      <c r="AG51" s="160"/>
      <c r="AH51" s="160"/>
      <c r="AI51" s="160"/>
      <c r="AJ51" s="66" t="str">
        <f t="shared" si="32"/>
        <v/>
      </c>
      <c r="AK51" s="30"/>
      <c r="AL51" s="30"/>
      <c r="AM51" s="30"/>
      <c r="AN51" s="30"/>
      <c r="AO51" s="30"/>
      <c r="AP51" s="30"/>
      <c r="AQ51" s="30"/>
      <c r="AR51" s="30"/>
      <c r="AS51" s="30"/>
      <c r="AT51" s="8"/>
      <c r="AU51" s="8"/>
      <c r="BU51" s="3"/>
      <c r="BV51" s="3"/>
      <c r="BW51" s="3"/>
      <c r="CA51" s="31" t="str">
        <f t="shared" si="40"/>
        <v/>
      </c>
      <c r="CB51" s="31" t="str">
        <f t="shared" si="33"/>
        <v/>
      </c>
      <c r="CC51" s="31" t="str">
        <f t="shared" si="41"/>
        <v/>
      </c>
      <c r="CD51" s="31" t="str">
        <f t="shared" si="34"/>
        <v/>
      </c>
      <c r="CE51" s="31" t="str">
        <f t="shared" si="35"/>
        <v/>
      </c>
      <c r="CG51" s="32">
        <f t="shared" si="42"/>
        <v>0</v>
      </c>
      <c r="CH51" s="32">
        <f t="shared" si="36"/>
        <v>0</v>
      </c>
      <c r="CI51" s="32">
        <f t="shared" si="43"/>
        <v>0</v>
      </c>
      <c r="CJ51" s="32">
        <f t="shared" si="37"/>
        <v>0</v>
      </c>
      <c r="CK51" s="32">
        <f t="shared" si="38"/>
        <v>0</v>
      </c>
      <c r="CL51" s="13"/>
    </row>
    <row r="52" spans="1:90" ht="16.149999999999999" customHeight="1" x14ac:dyDescent="0.2">
      <c r="A52" s="956"/>
      <c r="B52" s="958"/>
      <c r="C52" s="188" t="s">
        <v>68</v>
      </c>
      <c r="D52" s="152">
        <f t="shared" si="44"/>
        <v>0</v>
      </c>
      <c r="E52" s="153">
        <f t="shared" si="46"/>
        <v>0</v>
      </c>
      <c r="F52" s="154">
        <f t="shared" si="46"/>
        <v>0</v>
      </c>
      <c r="G52" s="155"/>
      <c r="H52" s="160"/>
      <c r="I52" s="155"/>
      <c r="J52" s="189"/>
      <c r="K52" s="155"/>
      <c r="L52" s="160"/>
      <c r="M52" s="155"/>
      <c r="N52" s="160"/>
      <c r="O52" s="155"/>
      <c r="P52" s="160"/>
      <c r="Q52" s="155"/>
      <c r="R52" s="156"/>
      <c r="S52" s="155"/>
      <c r="T52" s="156"/>
      <c r="U52" s="155"/>
      <c r="V52" s="156"/>
      <c r="W52" s="155"/>
      <c r="X52" s="156"/>
      <c r="Y52" s="155"/>
      <c r="Z52" s="156"/>
      <c r="AA52" s="155"/>
      <c r="AB52" s="156"/>
      <c r="AC52" s="189"/>
      <c r="AD52" s="159"/>
      <c r="AE52" s="190"/>
      <c r="AF52" s="160"/>
      <c r="AG52" s="160"/>
      <c r="AH52" s="160"/>
      <c r="AI52" s="160"/>
      <c r="AJ52" s="66" t="str">
        <f t="shared" si="32"/>
        <v/>
      </c>
      <c r="AK52" s="30"/>
      <c r="AL52" s="30"/>
      <c r="AM52" s="30"/>
      <c r="AN52" s="30"/>
      <c r="AO52" s="30"/>
      <c r="AP52" s="30"/>
      <c r="AQ52" s="30"/>
      <c r="AR52" s="30"/>
      <c r="AS52" s="30"/>
      <c r="AT52" s="8"/>
      <c r="AU52" s="8"/>
      <c r="BU52" s="3"/>
      <c r="BV52" s="3"/>
      <c r="BW52" s="3"/>
      <c r="CA52" s="31" t="str">
        <f t="shared" si="40"/>
        <v/>
      </c>
      <c r="CB52" s="31" t="str">
        <f t="shared" si="33"/>
        <v/>
      </c>
      <c r="CC52" s="31" t="str">
        <f t="shared" si="41"/>
        <v/>
      </c>
      <c r="CD52" s="31" t="str">
        <f t="shared" si="34"/>
        <v/>
      </c>
      <c r="CE52" s="31" t="str">
        <f t="shared" si="35"/>
        <v/>
      </c>
      <c r="CG52" s="32">
        <f t="shared" si="42"/>
        <v>0</v>
      </c>
      <c r="CH52" s="32">
        <f t="shared" si="36"/>
        <v>0</v>
      </c>
      <c r="CI52" s="32">
        <f t="shared" si="43"/>
        <v>0</v>
      </c>
      <c r="CJ52" s="32">
        <f t="shared" si="37"/>
        <v>0</v>
      </c>
      <c r="CK52" s="32">
        <f t="shared" si="38"/>
        <v>0</v>
      </c>
      <c r="CL52" s="13"/>
    </row>
    <row r="53" spans="1:90" ht="16.149999999999999" customHeight="1" x14ac:dyDescent="0.2">
      <c r="A53" s="956"/>
      <c r="B53" s="958"/>
      <c r="C53" s="188" t="s">
        <v>69</v>
      </c>
      <c r="D53" s="152">
        <f t="shared" si="44"/>
        <v>0</v>
      </c>
      <c r="E53" s="153">
        <f t="shared" si="46"/>
        <v>0</v>
      </c>
      <c r="F53" s="154">
        <f t="shared" si="46"/>
        <v>0</v>
      </c>
      <c r="G53" s="155"/>
      <c r="H53" s="160"/>
      <c r="I53" s="155"/>
      <c r="J53" s="189"/>
      <c r="K53" s="155"/>
      <c r="L53" s="160"/>
      <c r="M53" s="155"/>
      <c r="N53" s="160"/>
      <c r="O53" s="155"/>
      <c r="P53" s="160"/>
      <c r="Q53" s="155"/>
      <c r="R53" s="156"/>
      <c r="S53" s="155"/>
      <c r="T53" s="156"/>
      <c r="U53" s="155"/>
      <c r="V53" s="156"/>
      <c r="W53" s="155"/>
      <c r="X53" s="156"/>
      <c r="Y53" s="155"/>
      <c r="Z53" s="156"/>
      <c r="AA53" s="155"/>
      <c r="AB53" s="156"/>
      <c r="AC53" s="189"/>
      <c r="AD53" s="159"/>
      <c r="AE53" s="190"/>
      <c r="AF53" s="160"/>
      <c r="AG53" s="160"/>
      <c r="AH53" s="160"/>
      <c r="AI53" s="160"/>
      <c r="AJ53" s="66" t="str">
        <f t="shared" si="32"/>
        <v/>
      </c>
      <c r="AK53" s="30"/>
      <c r="AL53" s="30"/>
      <c r="AM53" s="30"/>
      <c r="AN53" s="30"/>
      <c r="AO53" s="30"/>
      <c r="AP53" s="30"/>
      <c r="AQ53" s="30"/>
      <c r="AR53" s="30"/>
      <c r="AS53" s="30"/>
      <c r="AT53" s="8"/>
      <c r="AU53" s="8"/>
      <c r="BU53" s="3"/>
      <c r="BV53" s="3"/>
      <c r="BW53" s="3"/>
      <c r="CA53" s="31" t="str">
        <f t="shared" si="40"/>
        <v/>
      </c>
      <c r="CB53" s="31" t="str">
        <f t="shared" si="33"/>
        <v/>
      </c>
      <c r="CC53" s="31" t="str">
        <f t="shared" si="41"/>
        <v/>
      </c>
      <c r="CD53" s="31" t="str">
        <f t="shared" si="34"/>
        <v/>
      </c>
      <c r="CE53" s="31" t="str">
        <f t="shared" si="35"/>
        <v/>
      </c>
      <c r="CG53" s="32">
        <f t="shared" si="42"/>
        <v>0</v>
      </c>
      <c r="CH53" s="32">
        <f t="shared" si="36"/>
        <v>0</v>
      </c>
      <c r="CI53" s="32">
        <f t="shared" si="43"/>
        <v>0</v>
      </c>
      <c r="CJ53" s="32">
        <f t="shared" si="37"/>
        <v>0</v>
      </c>
      <c r="CK53" s="32">
        <f t="shared" si="38"/>
        <v>0</v>
      </c>
      <c r="CL53" s="13"/>
    </row>
    <row r="54" spans="1:90" ht="16.149999999999999" customHeight="1" x14ac:dyDescent="0.2">
      <c r="A54" s="956"/>
      <c r="B54" s="958"/>
      <c r="C54" s="191" t="s">
        <v>70</v>
      </c>
      <c r="D54" s="161">
        <f>SUM(E54+F54)</f>
        <v>0</v>
      </c>
      <c r="E54" s="162">
        <f t="shared" si="46"/>
        <v>0</v>
      </c>
      <c r="F54" s="154">
        <f t="shared" si="46"/>
        <v>0</v>
      </c>
      <c r="G54" s="192"/>
      <c r="H54" s="171"/>
      <c r="I54" s="192"/>
      <c r="J54" s="193"/>
      <c r="K54" s="192"/>
      <c r="L54" s="171"/>
      <c r="M54" s="192"/>
      <c r="N54" s="171"/>
      <c r="O54" s="192"/>
      <c r="P54" s="171"/>
      <c r="Q54" s="192"/>
      <c r="R54" s="194"/>
      <c r="S54" s="192"/>
      <c r="T54" s="194"/>
      <c r="U54" s="192"/>
      <c r="V54" s="194"/>
      <c r="W54" s="192"/>
      <c r="X54" s="194"/>
      <c r="Y54" s="192"/>
      <c r="Z54" s="194"/>
      <c r="AA54" s="192"/>
      <c r="AB54" s="194"/>
      <c r="AC54" s="193"/>
      <c r="AD54" s="195"/>
      <c r="AE54" s="196"/>
      <c r="AF54" s="171"/>
      <c r="AG54" s="171"/>
      <c r="AH54" s="171"/>
      <c r="AI54" s="171"/>
      <c r="AJ54" s="66" t="str">
        <f t="shared" si="32"/>
        <v/>
      </c>
      <c r="AK54" s="30"/>
      <c r="AL54" s="30"/>
      <c r="AM54" s="30"/>
      <c r="AN54" s="30"/>
      <c r="AO54" s="30"/>
      <c r="AP54" s="30"/>
      <c r="AQ54" s="30"/>
      <c r="AR54" s="30"/>
      <c r="AS54" s="30"/>
      <c r="AT54" s="8"/>
      <c r="AU54" s="8"/>
      <c r="BU54" s="3"/>
      <c r="BV54" s="3"/>
      <c r="BW54" s="3"/>
      <c r="CA54" s="31" t="str">
        <f t="shared" si="40"/>
        <v/>
      </c>
      <c r="CB54" s="31" t="str">
        <f t="shared" si="33"/>
        <v/>
      </c>
      <c r="CC54" s="31" t="str">
        <f t="shared" si="41"/>
        <v/>
      </c>
      <c r="CD54" s="31" t="str">
        <f t="shared" si="34"/>
        <v/>
      </c>
      <c r="CE54" s="31" t="str">
        <f t="shared" si="35"/>
        <v/>
      </c>
      <c r="CG54" s="32">
        <f t="shared" si="42"/>
        <v>0</v>
      </c>
      <c r="CH54" s="32">
        <f t="shared" si="36"/>
        <v>0</v>
      </c>
      <c r="CI54" s="32">
        <f t="shared" si="43"/>
        <v>0</v>
      </c>
      <c r="CJ54" s="32">
        <f t="shared" si="37"/>
        <v>0</v>
      </c>
      <c r="CK54" s="32">
        <f t="shared" si="38"/>
        <v>0</v>
      </c>
      <c r="CL54" s="13"/>
    </row>
    <row r="55" spans="1:90" ht="16.149999999999999" customHeight="1" x14ac:dyDescent="0.2">
      <c r="A55" s="956"/>
      <c r="B55" s="958"/>
      <c r="C55" s="191" t="s">
        <v>71</v>
      </c>
      <c r="D55" s="161">
        <f t="shared" si="44"/>
        <v>0</v>
      </c>
      <c r="E55" s="162">
        <f t="shared" si="46"/>
        <v>0</v>
      </c>
      <c r="F55" s="154">
        <f t="shared" si="46"/>
        <v>0</v>
      </c>
      <c r="G55" s="192"/>
      <c r="H55" s="171"/>
      <c r="I55" s="192"/>
      <c r="J55" s="193"/>
      <c r="K55" s="164"/>
      <c r="L55" s="171"/>
      <c r="M55" s="192"/>
      <c r="N55" s="171"/>
      <c r="O55" s="192"/>
      <c r="P55" s="171"/>
      <c r="Q55" s="192"/>
      <c r="R55" s="194"/>
      <c r="S55" s="192"/>
      <c r="T55" s="194"/>
      <c r="U55" s="192"/>
      <c r="V55" s="194"/>
      <c r="W55" s="192"/>
      <c r="X55" s="194"/>
      <c r="Y55" s="192"/>
      <c r="Z55" s="194"/>
      <c r="AA55" s="192"/>
      <c r="AB55" s="194"/>
      <c r="AC55" s="193"/>
      <c r="AD55" s="195"/>
      <c r="AE55" s="197"/>
      <c r="AF55" s="171"/>
      <c r="AG55" s="171"/>
      <c r="AH55" s="171"/>
      <c r="AI55" s="171"/>
      <c r="AJ55" s="66" t="str">
        <f t="shared" si="32"/>
        <v/>
      </c>
      <c r="AK55" s="30"/>
      <c r="AL55" s="30"/>
      <c r="AM55" s="30"/>
      <c r="AN55" s="30"/>
      <c r="AO55" s="30"/>
      <c r="AP55" s="30"/>
      <c r="AQ55" s="30"/>
      <c r="AR55" s="30"/>
      <c r="AS55" s="30"/>
      <c r="AT55" s="8"/>
      <c r="AU55" s="8"/>
      <c r="BU55" s="3"/>
      <c r="BV55" s="3"/>
      <c r="BW55" s="3"/>
      <c r="CA55" s="31" t="str">
        <f t="shared" si="40"/>
        <v/>
      </c>
      <c r="CB55" s="31" t="str">
        <f t="shared" si="33"/>
        <v/>
      </c>
      <c r="CC55" s="31" t="str">
        <f t="shared" si="41"/>
        <v/>
      </c>
      <c r="CD55" s="31" t="str">
        <f t="shared" si="34"/>
        <v/>
      </c>
      <c r="CE55" s="31" t="str">
        <f t="shared" si="35"/>
        <v/>
      </c>
      <c r="CG55" s="32">
        <f t="shared" si="42"/>
        <v>0</v>
      </c>
      <c r="CH55" s="32">
        <f t="shared" si="36"/>
        <v>0</v>
      </c>
      <c r="CI55" s="32">
        <f t="shared" si="43"/>
        <v>0</v>
      </c>
      <c r="CJ55" s="32">
        <f t="shared" si="37"/>
        <v>0</v>
      </c>
      <c r="CK55" s="32">
        <f t="shared" si="38"/>
        <v>0</v>
      </c>
      <c r="CL55" s="13"/>
    </row>
    <row r="56" spans="1:90" ht="16.149999999999999" customHeight="1" x14ac:dyDescent="0.2">
      <c r="A56" s="959"/>
      <c r="B56" s="1079"/>
      <c r="C56" s="198" t="s">
        <v>4</v>
      </c>
      <c r="D56" s="199">
        <f t="shared" ref="D56:AG56" si="47">SUM(D50:D55)</f>
        <v>0</v>
      </c>
      <c r="E56" s="200">
        <f>SUM(E50:E55)</f>
        <v>0</v>
      </c>
      <c r="F56" s="745">
        <f t="shared" si="47"/>
        <v>0</v>
      </c>
      <c r="G56" s="50">
        <f t="shared" si="47"/>
        <v>0</v>
      </c>
      <c r="H56" s="745">
        <f t="shared" si="47"/>
        <v>0</v>
      </c>
      <c r="I56" s="50">
        <f t="shared" si="47"/>
        <v>0</v>
      </c>
      <c r="J56" s="741">
        <f t="shared" si="47"/>
        <v>0</v>
      </c>
      <c r="K56" s="740">
        <f t="shared" si="47"/>
        <v>0</v>
      </c>
      <c r="L56" s="745">
        <f t="shared" si="47"/>
        <v>0</v>
      </c>
      <c r="M56" s="50">
        <f t="shared" si="47"/>
        <v>0</v>
      </c>
      <c r="N56" s="745">
        <f t="shared" si="47"/>
        <v>0</v>
      </c>
      <c r="O56" s="50">
        <f t="shared" si="47"/>
        <v>0</v>
      </c>
      <c r="P56" s="745">
        <f t="shared" si="47"/>
        <v>0</v>
      </c>
      <c r="Q56" s="50">
        <f t="shared" si="47"/>
        <v>0</v>
      </c>
      <c r="R56" s="202">
        <f t="shared" si="47"/>
        <v>0</v>
      </c>
      <c r="S56" s="50">
        <f t="shared" si="47"/>
        <v>0</v>
      </c>
      <c r="T56" s="202">
        <f t="shared" si="47"/>
        <v>0</v>
      </c>
      <c r="U56" s="50">
        <f t="shared" si="47"/>
        <v>0</v>
      </c>
      <c r="V56" s="202">
        <f t="shared" si="47"/>
        <v>0</v>
      </c>
      <c r="W56" s="50">
        <f>SUM(W50:W55)</f>
        <v>0</v>
      </c>
      <c r="X56" s="202">
        <f t="shared" si="47"/>
        <v>0</v>
      </c>
      <c r="Y56" s="50">
        <f>SUM(Y50:Y55)</f>
        <v>0</v>
      </c>
      <c r="Z56" s="202">
        <f t="shared" si="47"/>
        <v>0</v>
      </c>
      <c r="AA56" s="50">
        <f t="shared" si="47"/>
        <v>0</v>
      </c>
      <c r="AB56" s="202">
        <f t="shared" si="47"/>
        <v>0</v>
      </c>
      <c r="AC56" s="174">
        <f t="shared" si="47"/>
        <v>0</v>
      </c>
      <c r="AD56" s="203">
        <f t="shared" si="47"/>
        <v>0</v>
      </c>
      <c r="AE56" s="204">
        <f t="shared" si="47"/>
        <v>0</v>
      </c>
      <c r="AF56" s="745">
        <f>SUM(AF50:AF55)</f>
        <v>0</v>
      </c>
      <c r="AG56" s="745">
        <f t="shared" si="47"/>
        <v>0</v>
      </c>
      <c r="AH56" s="745">
        <f t="shared" ref="AH56" si="48">SUM(AH50:AH55)</f>
        <v>0</v>
      </c>
      <c r="AI56" s="745">
        <f>SUM(AI50:AI55)</f>
        <v>0</v>
      </c>
      <c r="AJ56" s="66"/>
      <c r="AK56" s="176"/>
      <c r="AL56" s="176"/>
      <c r="AM56" s="176"/>
      <c r="AN56" s="176"/>
      <c r="AO56" s="176"/>
      <c r="AP56" s="176"/>
      <c r="AQ56" s="176"/>
      <c r="AR56" s="176"/>
      <c r="AS56" s="176"/>
      <c r="AT56" s="8"/>
      <c r="AU56" s="8"/>
      <c r="BU56" s="3"/>
      <c r="BV56" s="3"/>
      <c r="BW56" s="3"/>
      <c r="CA56" s="31"/>
      <c r="CB56" s="31"/>
      <c r="CC56" s="31"/>
      <c r="CD56" s="31"/>
      <c r="CE56" s="31"/>
      <c r="CG56" s="32"/>
      <c r="CH56" s="32"/>
      <c r="CI56" s="32"/>
      <c r="CJ56" s="32"/>
      <c r="CK56" s="32"/>
      <c r="CL56" s="13"/>
    </row>
    <row r="57" spans="1:90" ht="16.149999999999999" customHeight="1" x14ac:dyDescent="0.25">
      <c r="A57" s="1087" t="s">
        <v>72</v>
      </c>
      <c r="B57" s="1088"/>
      <c r="C57" s="205">
        <v>0</v>
      </c>
      <c r="D57" s="161">
        <f>SUM(E57:F57)</f>
        <v>0</v>
      </c>
      <c r="E57" s="162">
        <f>+Y57+AA57+AC57</f>
        <v>0</v>
      </c>
      <c r="F57" s="154">
        <f>+Z57+AB57+AD57</f>
        <v>0</v>
      </c>
      <c r="G57" s="206"/>
      <c r="H57" s="207"/>
      <c r="I57" s="208"/>
      <c r="J57" s="207"/>
      <c r="K57" s="208"/>
      <c r="L57" s="207"/>
      <c r="M57" s="208"/>
      <c r="N57" s="207"/>
      <c r="O57" s="208"/>
      <c r="P57" s="207"/>
      <c r="Q57" s="208"/>
      <c r="R57" s="207"/>
      <c r="S57" s="209"/>
      <c r="T57" s="210"/>
      <c r="U57" s="209"/>
      <c r="V57" s="210"/>
      <c r="W57" s="209"/>
      <c r="X57" s="210"/>
      <c r="Y57" s="192"/>
      <c r="Z57" s="194"/>
      <c r="AA57" s="192"/>
      <c r="AB57" s="194"/>
      <c r="AC57" s="192"/>
      <c r="AD57" s="578"/>
      <c r="AE57" s="171"/>
      <c r="AF57" s="171"/>
      <c r="AG57" s="579"/>
      <c r="AH57" s="171"/>
      <c r="AI57" s="579"/>
      <c r="AJ57" s="66" t="str">
        <f t="shared" si="32"/>
        <v/>
      </c>
      <c r="AK57" s="176"/>
      <c r="AL57" s="176"/>
      <c r="AM57" s="176"/>
      <c r="AN57" s="176"/>
      <c r="AO57" s="176"/>
      <c r="AP57" s="176"/>
      <c r="AQ57" s="176"/>
      <c r="AR57" s="176"/>
      <c r="AS57" s="176"/>
      <c r="AT57" s="8"/>
      <c r="AU57" s="8"/>
      <c r="BU57" s="3"/>
      <c r="BV57" s="3"/>
      <c r="BW57" s="3"/>
      <c r="CA57" s="31" t="str">
        <f t="shared" si="40"/>
        <v/>
      </c>
      <c r="CB57" s="31" t="str">
        <f t="shared" si="33"/>
        <v/>
      </c>
      <c r="CC57" s="31" t="str">
        <f t="shared" si="41"/>
        <v/>
      </c>
      <c r="CD57" s="31" t="str">
        <f t="shared" si="34"/>
        <v/>
      </c>
      <c r="CE57" s="31" t="str">
        <f t="shared" si="35"/>
        <v/>
      </c>
      <c r="CG57" s="32">
        <f t="shared" si="42"/>
        <v>0</v>
      </c>
      <c r="CH57" s="32">
        <f t="shared" si="36"/>
        <v>0</v>
      </c>
      <c r="CI57" s="32">
        <f t="shared" si="43"/>
        <v>0</v>
      </c>
      <c r="CJ57" s="32">
        <f t="shared" si="37"/>
        <v>0</v>
      </c>
      <c r="CK57" s="32">
        <f t="shared" si="38"/>
        <v>0</v>
      </c>
      <c r="CL57" s="13"/>
    </row>
    <row r="58" spans="1:90" ht="16.149999999999999" customHeight="1" x14ac:dyDescent="0.25">
      <c r="A58" s="1032"/>
      <c r="B58" s="1033"/>
      <c r="C58" s="205" t="s">
        <v>73</v>
      </c>
      <c r="D58" s="161">
        <f t="shared" ref="D58" si="49">SUM(E58:F58)</f>
        <v>0</v>
      </c>
      <c r="E58" s="162">
        <f t="shared" ref="E58:F59" si="50">+Y58+AA58+AC58</f>
        <v>0</v>
      </c>
      <c r="F58" s="154">
        <f t="shared" si="50"/>
        <v>0</v>
      </c>
      <c r="G58" s="213"/>
      <c r="H58" s="214"/>
      <c r="I58" s="213"/>
      <c r="J58" s="214"/>
      <c r="K58" s="213"/>
      <c r="L58" s="214"/>
      <c r="M58" s="213"/>
      <c r="N58" s="214"/>
      <c r="O58" s="213"/>
      <c r="P58" s="214"/>
      <c r="Q58" s="213"/>
      <c r="R58" s="214"/>
      <c r="S58" s="209"/>
      <c r="T58" s="210"/>
      <c r="U58" s="209"/>
      <c r="V58" s="210"/>
      <c r="W58" s="209"/>
      <c r="X58" s="210"/>
      <c r="Y58" s="192"/>
      <c r="Z58" s="194"/>
      <c r="AA58" s="192"/>
      <c r="AB58" s="194"/>
      <c r="AC58" s="192"/>
      <c r="AD58" s="195"/>
      <c r="AE58" s="171"/>
      <c r="AF58" s="171"/>
      <c r="AG58" s="215"/>
      <c r="AH58" s="171"/>
      <c r="AI58" s="215"/>
      <c r="AJ58" s="66" t="str">
        <f t="shared" si="32"/>
        <v/>
      </c>
      <c r="AK58" s="176"/>
      <c r="AL58" s="176"/>
      <c r="AM58" s="176"/>
      <c r="AN58" s="176"/>
      <c r="AO58" s="176"/>
      <c r="AP58" s="176"/>
      <c r="AQ58" s="176"/>
      <c r="AR58" s="176"/>
      <c r="AS58" s="176"/>
      <c r="AT58" s="8"/>
      <c r="AU58" s="8"/>
      <c r="BU58" s="3"/>
      <c r="BV58" s="3"/>
      <c r="BW58" s="3"/>
      <c r="CA58" s="31" t="str">
        <f t="shared" si="40"/>
        <v/>
      </c>
      <c r="CB58" s="31" t="str">
        <f t="shared" si="33"/>
        <v/>
      </c>
      <c r="CC58" s="31" t="str">
        <f t="shared" si="41"/>
        <v/>
      </c>
      <c r="CD58" s="31" t="str">
        <f t="shared" si="34"/>
        <v/>
      </c>
      <c r="CE58" s="31" t="str">
        <f t="shared" si="35"/>
        <v/>
      </c>
      <c r="CG58" s="32">
        <f t="shared" si="42"/>
        <v>0</v>
      </c>
      <c r="CH58" s="32">
        <f t="shared" si="36"/>
        <v>0</v>
      </c>
      <c r="CI58" s="32">
        <f t="shared" si="43"/>
        <v>0</v>
      </c>
      <c r="CJ58" s="32">
        <f t="shared" si="37"/>
        <v>0</v>
      </c>
      <c r="CK58" s="32">
        <f t="shared" si="38"/>
        <v>0</v>
      </c>
      <c r="CL58" s="13"/>
    </row>
    <row r="59" spans="1:90" ht="16.149999999999999" customHeight="1" x14ac:dyDescent="0.25">
      <c r="A59" s="1032"/>
      <c r="B59" s="1033"/>
      <c r="C59" s="216" t="s">
        <v>74</v>
      </c>
      <c r="D59" s="161">
        <f>SUM(E59:F59)</f>
        <v>0</v>
      </c>
      <c r="E59" s="162">
        <f>+Y59+AA59+AC59</f>
        <v>0</v>
      </c>
      <c r="F59" s="154">
        <f t="shared" si="50"/>
        <v>0</v>
      </c>
      <c r="G59" s="213"/>
      <c r="H59" s="214"/>
      <c r="I59" s="213"/>
      <c r="J59" s="214"/>
      <c r="K59" s="213"/>
      <c r="L59" s="214"/>
      <c r="M59" s="213"/>
      <c r="N59" s="214"/>
      <c r="O59" s="213"/>
      <c r="P59" s="214"/>
      <c r="Q59" s="213"/>
      <c r="R59" s="214"/>
      <c r="S59" s="209"/>
      <c r="T59" s="210"/>
      <c r="U59" s="209"/>
      <c r="V59" s="210"/>
      <c r="W59" s="209"/>
      <c r="X59" s="210"/>
      <c r="Y59" s="192"/>
      <c r="Z59" s="194"/>
      <c r="AA59" s="192"/>
      <c r="AB59" s="194"/>
      <c r="AC59" s="192"/>
      <c r="AD59" s="195"/>
      <c r="AE59" s="171"/>
      <c r="AF59" s="171"/>
      <c r="AG59" s="215"/>
      <c r="AH59" s="171"/>
      <c r="AI59" s="215"/>
      <c r="AJ59" s="66" t="str">
        <f t="shared" si="32"/>
        <v/>
      </c>
      <c r="AK59" s="176"/>
      <c r="AL59" s="176"/>
      <c r="AM59" s="176"/>
      <c r="AN59" s="176"/>
      <c r="AO59" s="176"/>
      <c r="AP59" s="176"/>
      <c r="AQ59" s="176"/>
      <c r="AR59" s="176"/>
      <c r="AS59" s="176"/>
      <c r="AT59" s="8"/>
      <c r="AU59" s="8"/>
      <c r="BU59" s="3"/>
      <c r="BV59" s="3"/>
      <c r="BW59" s="3"/>
      <c r="CA59" s="31" t="str">
        <f t="shared" si="40"/>
        <v/>
      </c>
      <c r="CB59" s="31" t="str">
        <f t="shared" si="33"/>
        <v/>
      </c>
      <c r="CC59" s="31" t="str">
        <f t="shared" si="41"/>
        <v/>
      </c>
      <c r="CD59" s="31" t="str">
        <f t="shared" si="34"/>
        <v/>
      </c>
      <c r="CE59" s="31" t="str">
        <f t="shared" si="35"/>
        <v/>
      </c>
      <c r="CG59" s="32">
        <f t="shared" si="42"/>
        <v>0</v>
      </c>
      <c r="CH59" s="32">
        <f t="shared" si="36"/>
        <v>0</v>
      </c>
      <c r="CI59" s="32">
        <f t="shared" si="43"/>
        <v>0</v>
      </c>
      <c r="CJ59" s="32">
        <f t="shared" si="37"/>
        <v>0</v>
      </c>
      <c r="CK59" s="32">
        <f t="shared" si="38"/>
        <v>0</v>
      </c>
      <c r="CL59" s="13"/>
    </row>
    <row r="60" spans="1:90" ht="16.149999999999999" customHeight="1" x14ac:dyDescent="0.2">
      <c r="A60" s="1034"/>
      <c r="B60" s="1089"/>
      <c r="C60" s="217" t="s">
        <v>4</v>
      </c>
      <c r="D60" s="199">
        <f>SUM(E60:F60)</f>
        <v>0</v>
      </c>
      <c r="E60" s="200">
        <f>SUM(E57:E59)</f>
        <v>0</v>
      </c>
      <c r="F60" s="745">
        <f>SUM(F57:F59)</f>
        <v>0</v>
      </c>
      <c r="G60" s="218"/>
      <c r="H60" s="219"/>
      <c r="I60" s="218"/>
      <c r="J60" s="219"/>
      <c r="K60" s="218"/>
      <c r="L60" s="219"/>
      <c r="M60" s="218"/>
      <c r="N60" s="219"/>
      <c r="O60" s="218"/>
      <c r="P60" s="219"/>
      <c r="Q60" s="218"/>
      <c r="R60" s="219"/>
      <c r="S60" s="218"/>
      <c r="T60" s="219"/>
      <c r="U60" s="218"/>
      <c r="V60" s="219"/>
      <c r="W60" s="218"/>
      <c r="X60" s="219"/>
      <c r="Y60" s="50">
        <f>SUM(Y57:Y59)</f>
        <v>0</v>
      </c>
      <c r="Z60" s="745">
        <f t="shared" ref="Z60:AI60" si="51">SUM(Z57:Z59)</f>
        <v>0</v>
      </c>
      <c r="AA60" s="50">
        <f t="shared" si="51"/>
        <v>0</v>
      </c>
      <c r="AB60" s="745">
        <f t="shared" si="51"/>
        <v>0</v>
      </c>
      <c r="AC60" s="50">
        <f t="shared" si="51"/>
        <v>0</v>
      </c>
      <c r="AD60" s="203">
        <f t="shared" si="51"/>
        <v>0</v>
      </c>
      <c r="AE60" s="745">
        <f t="shared" si="51"/>
        <v>0</v>
      </c>
      <c r="AF60" s="745">
        <f t="shared" si="51"/>
        <v>0</v>
      </c>
      <c r="AG60" s="175">
        <f t="shared" si="51"/>
        <v>0</v>
      </c>
      <c r="AH60" s="745">
        <f t="shared" si="51"/>
        <v>0</v>
      </c>
      <c r="AI60" s="175">
        <f t="shared" si="51"/>
        <v>0</v>
      </c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8"/>
      <c r="AU60" s="8"/>
      <c r="BU60" s="3"/>
      <c r="BV60" s="3"/>
      <c r="BW60" s="3"/>
      <c r="CG60" s="13"/>
      <c r="CH60" s="13"/>
      <c r="CI60" s="13"/>
      <c r="CJ60" s="13"/>
      <c r="CK60" s="13"/>
      <c r="CL60" s="13"/>
    </row>
    <row r="61" spans="1:90" ht="31.9" customHeight="1" x14ac:dyDescent="0.2">
      <c r="A61" s="220" t="s">
        <v>75</v>
      </c>
      <c r="B61" s="221"/>
      <c r="C61" s="221"/>
      <c r="D61" s="222"/>
      <c r="E61" s="124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BU61" s="3"/>
      <c r="BV61" s="3"/>
      <c r="BW61" s="3"/>
      <c r="CG61" s="13"/>
      <c r="CH61" s="13"/>
      <c r="CI61" s="13"/>
      <c r="CJ61" s="13"/>
      <c r="CK61" s="13"/>
      <c r="CL61" s="13"/>
    </row>
    <row r="62" spans="1:90" ht="16.149999999999999" customHeight="1" x14ac:dyDescent="0.2">
      <c r="A62" s="982" t="s">
        <v>76</v>
      </c>
      <c r="B62" s="1019"/>
      <c r="C62" s="983"/>
      <c r="D62" s="223" t="s">
        <v>4</v>
      </c>
      <c r="E62" s="223" t="s">
        <v>77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BU62" s="3"/>
      <c r="BV62" s="3"/>
      <c r="BW62" s="3"/>
      <c r="CG62" s="13"/>
      <c r="CH62" s="13"/>
      <c r="CI62" s="13"/>
      <c r="CJ62" s="13"/>
      <c r="CK62" s="13"/>
      <c r="CL62" s="13"/>
    </row>
    <row r="63" spans="1:90" ht="16.149999999999999" customHeight="1" x14ac:dyDescent="0.2">
      <c r="A63" s="1027" t="s">
        <v>78</v>
      </c>
      <c r="B63" s="1028"/>
      <c r="C63" s="1029"/>
      <c r="D63" s="224"/>
      <c r="E63" s="224"/>
      <c r="F63" s="225" t="str">
        <f>CA63</f>
        <v/>
      </c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8"/>
      <c r="BV63" s="3"/>
      <c r="BW63" s="3"/>
      <c r="CA63" s="31" t="str">
        <f>IF(CG63=1,"* Las Interconsultas a Gestantes NO DEBEN ser mayor al Total de Interconsultas. ","")</f>
        <v/>
      </c>
      <c r="CB63" s="31"/>
      <c r="CC63" s="31"/>
      <c r="CD63" s="31"/>
      <c r="CE63" s="31"/>
      <c r="CF63" s="31"/>
      <c r="CG63" s="32">
        <f>IF(D63&lt;E63,1,0)</f>
        <v>0</v>
      </c>
      <c r="CH63" s="13"/>
      <c r="CI63" s="13"/>
      <c r="CJ63" s="13"/>
      <c r="CK63" s="13"/>
      <c r="CL63" s="13"/>
    </row>
    <row r="64" spans="1:90" ht="16.149999999999999" customHeight="1" x14ac:dyDescent="0.2">
      <c r="A64" s="860" t="s">
        <v>79</v>
      </c>
      <c r="B64" s="1025" t="s">
        <v>80</v>
      </c>
      <c r="C64" s="1026"/>
      <c r="D64" s="226"/>
      <c r="E64" s="226"/>
      <c r="F64" s="225" t="str">
        <f t="shared" ref="F64:F73" si="52">CA64</f>
        <v/>
      </c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8"/>
      <c r="BV64" s="3"/>
      <c r="BW64" s="3"/>
      <c r="CA64" s="31" t="str">
        <f t="shared" ref="CA64:CA73" si="53">IF(CG64=1,"* Las Interconsultas a Gestantes NO DEBEN ser mayor al Total de Interconsultas. ","")</f>
        <v/>
      </c>
      <c r="CB64" s="31"/>
      <c r="CC64" s="31"/>
      <c r="CD64" s="31"/>
      <c r="CE64" s="31"/>
      <c r="CF64" s="31"/>
      <c r="CG64" s="32">
        <f t="shared" ref="CG64:CG73" si="54">IF(D64&lt;E64,1,0)</f>
        <v>0</v>
      </c>
      <c r="CH64" s="13"/>
      <c r="CI64" s="13"/>
      <c r="CJ64" s="13"/>
      <c r="CK64" s="13"/>
      <c r="CL64" s="13"/>
    </row>
    <row r="65" spans="1:90" ht="16.149999999999999" customHeight="1" x14ac:dyDescent="0.2">
      <c r="A65" s="861"/>
      <c r="B65" s="1017" t="s">
        <v>81</v>
      </c>
      <c r="C65" s="1018"/>
      <c r="D65" s="227"/>
      <c r="E65" s="227"/>
      <c r="F65" s="225" t="str">
        <f t="shared" si="52"/>
        <v/>
      </c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8"/>
      <c r="BV65" s="3"/>
      <c r="BW65" s="3"/>
      <c r="CA65" s="31" t="str">
        <f t="shared" si="53"/>
        <v/>
      </c>
      <c r="CB65" s="31"/>
      <c r="CC65" s="31"/>
      <c r="CD65" s="31"/>
      <c r="CE65" s="31"/>
      <c r="CF65" s="31"/>
      <c r="CG65" s="32">
        <f t="shared" si="54"/>
        <v>0</v>
      </c>
      <c r="CH65" s="13"/>
      <c r="CI65" s="13"/>
      <c r="CJ65" s="13"/>
      <c r="CK65" s="13"/>
      <c r="CL65" s="13"/>
    </row>
    <row r="66" spans="1:90" ht="16.149999999999999" customHeight="1" x14ac:dyDescent="0.2">
      <c r="A66" s="1024" t="s">
        <v>82</v>
      </c>
      <c r="B66" s="1025"/>
      <c r="C66" s="1026"/>
      <c r="D66" s="228"/>
      <c r="E66" s="228"/>
      <c r="F66" s="225" t="str">
        <f t="shared" si="52"/>
        <v/>
      </c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8"/>
      <c r="BV66" s="3"/>
      <c r="BW66" s="3"/>
      <c r="CA66" s="31" t="str">
        <f t="shared" si="53"/>
        <v/>
      </c>
      <c r="CB66" s="31"/>
      <c r="CC66" s="31"/>
      <c r="CD66" s="31"/>
      <c r="CE66" s="31"/>
      <c r="CF66" s="31"/>
      <c r="CG66" s="32">
        <f t="shared" si="54"/>
        <v>0</v>
      </c>
      <c r="CH66" s="13"/>
      <c r="CI66" s="13"/>
      <c r="CJ66" s="13"/>
      <c r="CK66" s="13"/>
      <c r="CL66" s="13"/>
    </row>
    <row r="67" spans="1:90" ht="16.149999999999999" customHeight="1" x14ac:dyDescent="0.2">
      <c r="A67" s="882" t="s">
        <v>83</v>
      </c>
      <c r="B67" s="883"/>
      <c r="C67" s="884"/>
      <c r="D67" s="228"/>
      <c r="E67" s="228"/>
      <c r="F67" s="225" t="str">
        <f t="shared" si="52"/>
        <v/>
      </c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8"/>
      <c r="BV67" s="3"/>
      <c r="BW67" s="3"/>
      <c r="CA67" s="31" t="str">
        <f t="shared" si="53"/>
        <v/>
      </c>
      <c r="CB67" s="31"/>
      <c r="CC67" s="31"/>
      <c r="CD67" s="31"/>
      <c r="CE67" s="31"/>
      <c r="CF67" s="31"/>
      <c r="CG67" s="32">
        <f t="shared" si="54"/>
        <v>0</v>
      </c>
      <c r="CH67" s="13"/>
      <c r="CI67" s="13"/>
      <c r="CJ67" s="13"/>
      <c r="CK67" s="13"/>
      <c r="CL67" s="13"/>
    </row>
    <row r="68" spans="1:90" ht="16.149999999999999" customHeight="1" x14ac:dyDescent="0.2">
      <c r="A68" s="882" t="s">
        <v>84</v>
      </c>
      <c r="B68" s="883"/>
      <c r="C68" s="884"/>
      <c r="D68" s="228"/>
      <c r="E68" s="228"/>
      <c r="F68" s="225" t="str">
        <f t="shared" si="52"/>
        <v/>
      </c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8"/>
      <c r="BV68" s="3"/>
      <c r="BW68" s="3"/>
      <c r="CA68" s="31" t="str">
        <f t="shared" si="53"/>
        <v/>
      </c>
      <c r="CB68" s="31"/>
      <c r="CC68" s="31"/>
      <c r="CD68" s="31"/>
      <c r="CE68" s="31"/>
      <c r="CF68" s="31"/>
      <c r="CG68" s="32">
        <f t="shared" si="54"/>
        <v>0</v>
      </c>
      <c r="CH68" s="13"/>
      <c r="CI68" s="13"/>
      <c r="CJ68" s="13"/>
      <c r="CK68" s="13"/>
      <c r="CL68" s="13"/>
    </row>
    <row r="69" spans="1:90" ht="16.149999999999999" customHeight="1" x14ac:dyDescent="0.2">
      <c r="A69" s="1007" t="s">
        <v>85</v>
      </c>
      <c r="B69" s="1008"/>
      <c r="C69" s="1009"/>
      <c r="D69" s="228"/>
      <c r="E69" s="228"/>
      <c r="F69" s="225" t="str">
        <f t="shared" si="52"/>
        <v/>
      </c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8"/>
      <c r="BV69" s="3"/>
      <c r="BW69" s="3"/>
      <c r="CA69" s="31" t="str">
        <f t="shared" si="53"/>
        <v/>
      </c>
      <c r="CB69" s="31"/>
      <c r="CC69" s="31"/>
      <c r="CD69" s="31"/>
      <c r="CE69" s="31"/>
      <c r="CF69" s="31"/>
      <c r="CG69" s="32">
        <f t="shared" si="54"/>
        <v>0</v>
      </c>
      <c r="CH69" s="13"/>
      <c r="CI69" s="13"/>
      <c r="CJ69" s="13"/>
      <c r="CK69" s="13"/>
      <c r="CL69" s="13"/>
    </row>
    <row r="70" spans="1:90" ht="16.149999999999999" customHeight="1" x14ac:dyDescent="0.2">
      <c r="A70" s="882" t="s">
        <v>86</v>
      </c>
      <c r="B70" s="883"/>
      <c r="C70" s="884"/>
      <c r="D70" s="228"/>
      <c r="E70" s="228"/>
      <c r="F70" s="225" t="str">
        <f t="shared" si="52"/>
        <v/>
      </c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8"/>
      <c r="BV70" s="3"/>
      <c r="BW70" s="3"/>
      <c r="CA70" s="31" t="str">
        <f t="shared" si="53"/>
        <v/>
      </c>
      <c r="CB70" s="31"/>
      <c r="CC70" s="31"/>
      <c r="CD70" s="31"/>
      <c r="CE70" s="31"/>
      <c r="CF70" s="31"/>
      <c r="CG70" s="32">
        <f t="shared" si="54"/>
        <v>0</v>
      </c>
      <c r="CH70" s="13"/>
      <c r="CI70" s="13"/>
      <c r="CJ70" s="13"/>
      <c r="CK70" s="13"/>
      <c r="CL70" s="13"/>
    </row>
    <row r="71" spans="1:90" ht="16.149999999999999" customHeight="1" x14ac:dyDescent="0.2">
      <c r="A71" s="928" t="s">
        <v>87</v>
      </c>
      <c r="B71" s="929"/>
      <c r="C71" s="930"/>
      <c r="D71" s="228"/>
      <c r="E71" s="228"/>
      <c r="F71" s="225" t="str">
        <f t="shared" si="52"/>
        <v/>
      </c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8"/>
      <c r="BV71" s="3"/>
      <c r="BW71" s="3"/>
      <c r="CA71" s="31" t="str">
        <f t="shared" si="53"/>
        <v/>
      </c>
      <c r="CB71" s="31"/>
      <c r="CC71" s="31"/>
      <c r="CD71" s="31"/>
      <c r="CE71" s="31"/>
      <c r="CF71" s="31"/>
      <c r="CG71" s="32">
        <f t="shared" si="54"/>
        <v>0</v>
      </c>
      <c r="CH71" s="13"/>
      <c r="CI71" s="13"/>
      <c r="CJ71" s="13"/>
      <c r="CK71" s="13"/>
      <c r="CL71" s="13"/>
    </row>
    <row r="72" spans="1:90" ht="16.149999999999999" customHeight="1" x14ac:dyDescent="0.2">
      <c r="A72" s="928" t="s">
        <v>88</v>
      </c>
      <c r="B72" s="929"/>
      <c r="C72" s="930"/>
      <c r="D72" s="228"/>
      <c r="E72" s="228"/>
      <c r="F72" s="225" t="str">
        <f t="shared" si="52"/>
        <v/>
      </c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8"/>
      <c r="BV72" s="3"/>
      <c r="BW72" s="3"/>
      <c r="CA72" s="31" t="str">
        <f t="shared" si="53"/>
        <v/>
      </c>
      <c r="CB72" s="31"/>
      <c r="CC72" s="31"/>
      <c r="CD72" s="31"/>
      <c r="CE72" s="31"/>
      <c r="CF72" s="31"/>
      <c r="CG72" s="32">
        <f t="shared" si="54"/>
        <v>0</v>
      </c>
      <c r="CH72" s="13"/>
      <c r="CI72" s="13"/>
      <c r="CJ72" s="13"/>
      <c r="CK72" s="13"/>
      <c r="CL72" s="13"/>
    </row>
    <row r="73" spans="1:90" ht="16.149999999999999" customHeight="1" x14ac:dyDescent="0.2">
      <c r="A73" s="1016" t="s">
        <v>89</v>
      </c>
      <c r="B73" s="1017"/>
      <c r="C73" s="1018"/>
      <c r="D73" s="227"/>
      <c r="E73" s="227"/>
      <c r="F73" s="225" t="str">
        <f t="shared" si="52"/>
        <v/>
      </c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8"/>
      <c r="BV73" s="3"/>
      <c r="BW73" s="3"/>
      <c r="CA73" s="31" t="str">
        <f t="shared" si="53"/>
        <v/>
      </c>
      <c r="CB73" s="31"/>
      <c r="CC73" s="31"/>
      <c r="CD73" s="31"/>
      <c r="CE73" s="31"/>
      <c r="CF73" s="31"/>
      <c r="CG73" s="32">
        <f t="shared" si="54"/>
        <v>0</v>
      </c>
      <c r="CH73" s="13"/>
      <c r="CI73" s="13"/>
      <c r="CJ73" s="13"/>
      <c r="CK73" s="13"/>
      <c r="CL73" s="13"/>
    </row>
    <row r="74" spans="1:90" ht="31.9" customHeight="1" x14ac:dyDescent="0.2">
      <c r="A74" s="229" t="s">
        <v>90</v>
      </c>
      <c r="B74" s="230"/>
      <c r="C74" s="231"/>
      <c r="D74" s="230"/>
      <c r="E74" s="230"/>
      <c r="F74" s="232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BV74" s="3"/>
      <c r="BW74" s="3"/>
      <c r="CG74" s="13"/>
      <c r="CH74" s="13"/>
      <c r="CI74" s="13"/>
      <c r="CJ74" s="13"/>
      <c r="CK74" s="13"/>
      <c r="CL74" s="13"/>
    </row>
    <row r="75" spans="1:90" ht="16.149999999999999" customHeight="1" x14ac:dyDescent="0.2">
      <c r="A75" s="885" t="s">
        <v>91</v>
      </c>
      <c r="B75" s="886"/>
      <c r="C75" s="887"/>
      <c r="D75" s="982" t="s">
        <v>92</v>
      </c>
      <c r="E75" s="1019"/>
      <c r="F75" s="983"/>
      <c r="BV75" s="3"/>
      <c r="BW75" s="3"/>
      <c r="CG75" s="13"/>
      <c r="CH75" s="13"/>
      <c r="CI75" s="13"/>
      <c r="CJ75" s="13"/>
      <c r="CK75" s="13"/>
      <c r="CL75" s="13"/>
    </row>
    <row r="76" spans="1:90" ht="16.149999999999999" customHeight="1" x14ac:dyDescent="0.2">
      <c r="A76" s="891"/>
      <c r="B76" s="1084"/>
      <c r="C76" s="1085"/>
      <c r="D76" s="223" t="s">
        <v>4</v>
      </c>
      <c r="E76" s="14" t="s">
        <v>24</v>
      </c>
      <c r="F76" s="233" t="s">
        <v>25</v>
      </c>
      <c r="BV76" s="3"/>
      <c r="BW76" s="3"/>
      <c r="CG76" s="13"/>
      <c r="CH76" s="13"/>
      <c r="CI76" s="13"/>
      <c r="CJ76" s="13"/>
      <c r="CK76" s="13"/>
      <c r="CL76" s="13"/>
    </row>
    <row r="77" spans="1:90" ht="16.149999999999999" customHeight="1" x14ac:dyDescent="0.2">
      <c r="A77" s="1086" t="s">
        <v>93</v>
      </c>
      <c r="B77" s="1022" t="s">
        <v>94</v>
      </c>
      <c r="C77" s="1023"/>
      <c r="D77" s="234">
        <f>SUM(E77+F77)</f>
        <v>0</v>
      </c>
      <c r="E77" s="22"/>
      <c r="F77" s="25"/>
      <c r="BV77" s="3"/>
      <c r="BW77" s="3"/>
      <c r="CG77" s="13"/>
      <c r="CH77" s="13"/>
      <c r="CI77" s="13"/>
      <c r="CJ77" s="13"/>
      <c r="CK77" s="13"/>
      <c r="CL77" s="13"/>
    </row>
    <row r="78" spans="1:90" ht="16.149999999999999" customHeight="1" x14ac:dyDescent="0.2">
      <c r="A78" s="1021"/>
      <c r="B78" s="874" t="s">
        <v>95</v>
      </c>
      <c r="C78" s="876"/>
      <c r="D78" s="235">
        <f>SUM(E78+F78)</f>
        <v>0</v>
      </c>
      <c r="E78" s="42"/>
      <c r="F78" s="44"/>
      <c r="BV78" s="3"/>
      <c r="BW78" s="3"/>
      <c r="CG78" s="13"/>
      <c r="CH78" s="13"/>
      <c r="CI78" s="13"/>
      <c r="CJ78" s="13"/>
      <c r="CK78" s="13"/>
      <c r="CL78" s="13"/>
    </row>
    <row r="79" spans="1:90" ht="31.9" customHeight="1" x14ac:dyDescent="0.2">
      <c r="A79" s="236" t="s">
        <v>96</v>
      </c>
      <c r="B79" s="123"/>
      <c r="C79" s="123"/>
      <c r="D79" s="123"/>
      <c r="E79" s="124"/>
      <c r="F79" s="124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BV79" s="3"/>
      <c r="BW79" s="3"/>
      <c r="CG79" s="13"/>
      <c r="CH79" s="13"/>
      <c r="CI79" s="13"/>
      <c r="CJ79" s="13"/>
      <c r="CK79" s="13"/>
      <c r="CL79" s="13"/>
    </row>
    <row r="80" spans="1:90" ht="16.149999999999999" customHeight="1" x14ac:dyDescent="0.2">
      <c r="A80" s="885" t="s">
        <v>97</v>
      </c>
      <c r="B80" s="886"/>
      <c r="C80" s="887"/>
      <c r="D80" s="862" t="s">
        <v>4</v>
      </c>
      <c r="E80" s="900"/>
      <c r="F80" s="970"/>
      <c r="G80" s="862" t="s">
        <v>56</v>
      </c>
      <c r="H80" s="900"/>
      <c r="I80" s="900"/>
      <c r="J80" s="900"/>
      <c r="K80" s="900"/>
      <c r="L80" s="900"/>
      <c r="M80" s="900"/>
      <c r="N80" s="901"/>
      <c r="O80" s="887" t="s">
        <v>6</v>
      </c>
      <c r="P80" s="859" t="s">
        <v>33</v>
      </c>
      <c r="Q80" s="859" t="s">
        <v>7</v>
      </c>
      <c r="R80" s="859" t="s">
        <v>98</v>
      </c>
      <c r="S80" s="1083" t="s">
        <v>99</v>
      </c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BV80" s="3"/>
      <c r="BW80" s="3"/>
      <c r="CG80" s="13"/>
      <c r="CH80" s="13"/>
      <c r="CI80" s="13"/>
      <c r="CJ80" s="13"/>
      <c r="CK80" s="13"/>
      <c r="CL80" s="13"/>
    </row>
    <row r="81" spans="1:90" ht="31.5" customHeight="1" x14ac:dyDescent="0.2">
      <c r="A81" s="891"/>
      <c r="B81" s="1084"/>
      <c r="C81" s="1085"/>
      <c r="D81" s="756" t="s">
        <v>23</v>
      </c>
      <c r="E81" s="50" t="s">
        <v>24</v>
      </c>
      <c r="F81" s="745" t="s">
        <v>25</v>
      </c>
      <c r="G81" s="14" t="s">
        <v>100</v>
      </c>
      <c r="H81" s="15" t="s">
        <v>101</v>
      </c>
      <c r="I81" s="15" t="s">
        <v>102</v>
      </c>
      <c r="J81" s="15" t="s">
        <v>18</v>
      </c>
      <c r="K81" s="15" t="s">
        <v>19</v>
      </c>
      <c r="L81" s="15" t="s">
        <v>20</v>
      </c>
      <c r="M81" s="237" t="s">
        <v>21</v>
      </c>
      <c r="N81" s="746" t="s">
        <v>22</v>
      </c>
      <c r="O81" s="1085"/>
      <c r="P81" s="861"/>
      <c r="Q81" s="861"/>
      <c r="R81" s="861"/>
      <c r="S81" s="1011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BV81" s="3"/>
      <c r="BW81" s="3"/>
      <c r="CG81" s="13"/>
      <c r="CH81" s="13"/>
      <c r="CI81" s="13"/>
      <c r="CJ81" s="13"/>
      <c r="CK81" s="13"/>
      <c r="CL81" s="13"/>
    </row>
    <row r="82" spans="1:90" ht="16.149999999999999" customHeight="1" x14ac:dyDescent="0.2">
      <c r="A82" s="1012" t="s">
        <v>103</v>
      </c>
      <c r="B82" s="1012"/>
      <c r="C82" s="1012"/>
      <c r="D82" s="239">
        <f>SUM(G82:N82)</f>
        <v>157</v>
      </c>
      <c r="E82" s="22">
        <v>58</v>
      </c>
      <c r="F82" s="240">
        <v>99</v>
      </c>
      <c r="G82" s="24">
        <v>10</v>
      </c>
      <c r="H82" s="241">
        <v>5</v>
      </c>
      <c r="I82" s="241">
        <v>4</v>
      </c>
      <c r="J82" s="241">
        <v>3</v>
      </c>
      <c r="K82" s="241">
        <v>21</v>
      </c>
      <c r="L82" s="241">
        <v>25</v>
      </c>
      <c r="M82" s="242">
        <v>70</v>
      </c>
      <c r="N82" s="64">
        <v>19</v>
      </c>
      <c r="O82" s="62">
        <v>10</v>
      </c>
      <c r="P82" s="243">
        <v>157</v>
      </c>
      <c r="Q82" s="243">
        <v>2</v>
      </c>
      <c r="R82" s="243"/>
      <c r="S82" s="62"/>
      <c r="T82" s="225" t="str">
        <f>CA82&amp;CB82&amp;CC82&amp;CD82&amp;CE82</f>
        <v/>
      </c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8"/>
      <c r="AG82" s="8"/>
      <c r="BV82" s="3"/>
      <c r="BW82" s="3"/>
      <c r="CA82" s="31" t="str">
        <f>IF(CG82=1,"* La suma de los sexos NO DEBE ser diferente al Total. ","")</f>
        <v/>
      </c>
      <c r="CB82" s="31" t="str">
        <f>IF(AND(D82&lt;&gt;0,P82=""),"* No olvide digitar la columna Beneficiarios (Digite CEROS si no tiene).",IF(D82&lt;P82,"* El número de Beneficiarios NO DEBE ser mayor que el total. ",""))</f>
        <v/>
      </c>
      <c r="CC82" s="31" t="str">
        <f>IF(CI82=1,"* Las actividades de 60 Años NO DEBE ser mayor que el grupo etario 20-64 años. ","")</f>
        <v/>
      </c>
      <c r="CD82" s="31" t="str">
        <f>IF(AND(D82&lt;&gt;0,O82=""),"* Recuerde que las Embarazadas deben ser incluídas en el ingreso por rango Etario (Digite CEROS si no tiene). ",IF(F82&lt;O82,"* Las Embarazadas NO DEBEN ser mayor al total de Mujeres. ",""))</f>
        <v/>
      </c>
      <c r="CE82" s="31" t="str">
        <f>IF(CK82=1,"* Los usuario en situación de discapacidad NO DEBE ser mayor que el Total. ","")</f>
        <v/>
      </c>
      <c r="CG82" s="32">
        <f>IF(D82&lt;&gt;(E82+F82),1,0)</f>
        <v>0</v>
      </c>
      <c r="CH82" s="32">
        <f>IF(AND(D82&lt;&gt;0,P82=""),1,IF(D82&lt;P82,1,0))</f>
        <v>0</v>
      </c>
      <c r="CI82" s="32">
        <f>IF(M82&lt;Q82,1,0)</f>
        <v>0</v>
      </c>
      <c r="CJ82" s="32">
        <f>IF(AND(D82&lt;&gt;0,O82=""),1,IF(F82&lt;O82,1,0))</f>
        <v>0</v>
      </c>
      <c r="CK82" s="32">
        <f>IF(D82&lt;S82,1,0)</f>
        <v>0</v>
      </c>
      <c r="CL82" s="13"/>
    </row>
    <row r="83" spans="1:90" ht="16.149999999999999" customHeight="1" x14ac:dyDescent="0.2">
      <c r="A83" s="995" t="s">
        <v>104</v>
      </c>
      <c r="B83" s="995"/>
      <c r="C83" s="995"/>
      <c r="D83" s="244">
        <f t="shared" ref="D83:D110" si="55">SUM(G83:N83)</f>
        <v>92</v>
      </c>
      <c r="E83" s="33">
        <v>34</v>
      </c>
      <c r="F83" s="245">
        <v>58</v>
      </c>
      <c r="G83" s="33">
        <v>2</v>
      </c>
      <c r="H83" s="246">
        <v>2</v>
      </c>
      <c r="I83" s="246">
        <v>4</v>
      </c>
      <c r="J83" s="246">
        <v>4</v>
      </c>
      <c r="K83" s="246">
        <v>22</v>
      </c>
      <c r="L83" s="246">
        <v>15</v>
      </c>
      <c r="M83" s="245">
        <v>29</v>
      </c>
      <c r="N83" s="87">
        <v>14</v>
      </c>
      <c r="O83" s="34">
        <v>0</v>
      </c>
      <c r="P83" s="38">
        <v>92</v>
      </c>
      <c r="Q83" s="38">
        <v>0</v>
      </c>
      <c r="R83" s="38"/>
      <c r="S83" s="34"/>
      <c r="T83" s="225" t="str">
        <f t="shared" ref="T83:T110" si="56">CA83&amp;CB83&amp;CC83&amp;CD83&amp;CE83</f>
        <v/>
      </c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8"/>
      <c r="AG83" s="8"/>
      <c r="BV83" s="3"/>
      <c r="BW83" s="3"/>
      <c r="CA83" s="31" t="str">
        <f t="shared" ref="CA83:CA110" si="57">IF(CG83=1,"* La suma de los sexos NO DEBE ser diferente al Total. ","")</f>
        <v/>
      </c>
      <c r="CB83" s="31" t="str">
        <f t="shared" ref="CB83:CB110" si="58">IF(AND(D83&lt;&gt;0,P83=""),"* No olvide digitar la columna Beneficiarios (Digite CEROS si no tiene).",IF(D83&lt;P83,"* El número de Beneficiarios NO DEBE ser mayor que el total. ",""))</f>
        <v/>
      </c>
      <c r="CC83" s="31" t="str">
        <f t="shared" ref="CC83:CC110" si="59">IF(CI83=1,"* Las actividades de 60 Años NO DEBE ser mayor que el grupo etario 20-64 años. ","")</f>
        <v/>
      </c>
      <c r="CD83" s="31" t="str">
        <f t="shared" ref="CD83:CD110" si="60">IF(AND(D83&lt;&gt;0,O83=""),"* Recuerde que las Embarazadas deben ser incluídas en el ingreso por rango Etario (Digite CEROS si no tiene). ",IF(F83&lt;O83,"* Las Embarazadas NO DEBEN ser mayor al total de Mujeres. ",""))</f>
        <v/>
      </c>
      <c r="CE83" s="31" t="str">
        <f t="shared" ref="CE83:CE110" si="61">IF(CK83=1,"* Los usuario en situación de discapacidad NO DEBE ser mayor que el Total. ","")</f>
        <v/>
      </c>
      <c r="CG83" s="32">
        <f t="shared" ref="CG83:CG109" si="62">IF(D83&lt;&gt;(E83+F83),1,0)</f>
        <v>0</v>
      </c>
      <c r="CH83" s="32">
        <f t="shared" ref="CH83:CH109" si="63">IF(AND(D83&lt;&gt;0,P83=""),1,IF(D83&lt;P83,1,0))</f>
        <v>0</v>
      </c>
      <c r="CI83" s="32">
        <f t="shared" ref="CI83:CI109" si="64">IF(M83&lt;Q83,1,0)</f>
        <v>0</v>
      </c>
      <c r="CJ83" s="32">
        <f t="shared" ref="CJ83:CJ109" si="65">IF(AND(D83&lt;&gt;0,O83=""),1,IF(F83&lt;O83,1,0))</f>
        <v>0</v>
      </c>
      <c r="CK83" s="32">
        <f t="shared" ref="CK83:CK109" si="66">IF(D83&lt;S83,1,0)</f>
        <v>0</v>
      </c>
      <c r="CL83" s="13"/>
    </row>
    <row r="84" spans="1:90" ht="16.149999999999999" customHeight="1" x14ac:dyDescent="0.2">
      <c r="A84" s="882" t="s">
        <v>105</v>
      </c>
      <c r="B84" s="883"/>
      <c r="C84" s="884"/>
      <c r="D84" s="247">
        <f t="shared" si="55"/>
        <v>286</v>
      </c>
      <c r="E84" s="33">
        <v>116</v>
      </c>
      <c r="F84" s="245">
        <v>170</v>
      </c>
      <c r="G84" s="33">
        <v>52</v>
      </c>
      <c r="H84" s="248">
        <v>15</v>
      </c>
      <c r="I84" s="248">
        <v>21</v>
      </c>
      <c r="J84" s="248">
        <v>0</v>
      </c>
      <c r="K84" s="248">
        <v>53</v>
      </c>
      <c r="L84" s="248">
        <v>17</v>
      </c>
      <c r="M84" s="240">
        <v>111</v>
      </c>
      <c r="N84" s="73">
        <v>17</v>
      </c>
      <c r="O84" s="23">
        <v>0</v>
      </c>
      <c r="P84" s="28">
        <v>286</v>
      </c>
      <c r="Q84" s="28">
        <v>2</v>
      </c>
      <c r="R84" s="28"/>
      <c r="S84" s="23"/>
      <c r="T84" s="225" t="str">
        <f t="shared" si="56"/>
        <v/>
      </c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8"/>
      <c r="AG84" s="8"/>
      <c r="BV84" s="3"/>
      <c r="BW84" s="3"/>
      <c r="CA84" s="31" t="str">
        <f t="shared" si="57"/>
        <v/>
      </c>
      <c r="CB84" s="31" t="str">
        <f t="shared" si="58"/>
        <v/>
      </c>
      <c r="CC84" s="31" t="str">
        <f t="shared" si="59"/>
        <v/>
      </c>
      <c r="CD84" s="31" t="str">
        <f t="shared" si="60"/>
        <v/>
      </c>
      <c r="CE84" s="31" t="str">
        <f t="shared" si="61"/>
        <v/>
      </c>
      <c r="CG84" s="32">
        <f t="shared" si="62"/>
        <v>0</v>
      </c>
      <c r="CH84" s="32">
        <f t="shared" si="63"/>
        <v>0</v>
      </c>
      <c r="CI84" s="32">
        <f t="shared" si="64"/>
        <v>0</v>
      </c>
      <c r="CJ84" s="32">
        <f t="shared" si="65"/>
        <v>0</v>
      </c>
      <c r="CK84" s="32">
        <f t="shared" si="66"/>
        <v>0</v>
      </c>
      <c r="CL84" s="13"/>
    </row>
    <row r="85" spans="1:90" ht="16.149999999999999" customHeight="1" x14ac:dyDescent="0.2">
      <c r="A85" s="995" t="s">
        <v>106</v>
      </c>
      <c r="B85" s="995"/>
      <c r="C85" s="995"/>
      <c r="D85" s="244">
        <f t="shared" si="55"/>
        <v>0</v>
      </c>
      <c r="E85" s="33">
        <v>0</v>
      </c>
      <c r="F85" s="245">
        <v>0</v>
      </c>
      <c r="G85" s="33"/>
      <c r="H85" s="246"/>
      <c r="I85" s="246"/>
      <c r="J85" s="246"/>
      <c r="K85" s="246"/>
      <c r="L85" s="246"/>
      <c r="M85" s="245"/>
      <c r="N85" s="87"/>
      <c r="O85" s="34">
        <v>0</v>
      </c>
      <c r="P85" s="38">
        <v>0</v>
      </c>
      <c r="Q85" s="38">
        <v>0</v>
      </c>
      <c r="R85" s="38"/>
      <c r="S85" s="34"/>
      <c r="T85" s="225" t="str">
        <f t="shared" si="56"/>
        <v/>
      </c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8"/>
      <c r="AG85" s="8"/>
      <c r="BV85" s="3"/>
      <c r="BW85" s="3"/>
      <c r="CA85" s="31" t="str">
        <f t="shared" si="57"/>
        <v/>
      </c>
      <c r="CB85" s="31" t="str">
        <f t="shared" si="58"/>
        <v/>
      </c>
      <c r="CC85" s="31" t="str">
        <f t="shared" si="59"/>
        <v/>
      </c>
      <c r="CD85" s="31" t="str">
        <f t="shared" si="60"/>
        <v/>
      </c>
      <c r="CE85" s="31" t="str">
        <f t="shared" si="61"/>
        <v/>
      </c>
      <c r="CG85" s="32">
        <f t="shared" si="62"/>
        <v>0</v>
      </c>
      <c r="CH85" s="32">
        <f t="shared" si="63"/>
        <v>0</v>
      </c>
      <c r="CI85" s="32">
        <f t="shared" si="64"/>
        <v>0</v>
      </c>
      <c r="CJ85" s="32">
        <f t="shared" si="65"/>
        <v>0</v>
      </c>
      <c r="CK85" s="32">
        <f t="shared" si="66"/>
        <v>0</v>
      </c>
      <c r="CL85" s="13"/>
    </row>
    <row r="86" spans="1:90" ht="16.149999999999999" customHeight="1" x14ac:dyDescent="0.2">
      <c r="A86" s="995" t="s">
        <v>107</v>
      </c>
      <c r="B86" s="995"/>
      <c r="C86" s="995"/>
      <c r="D86" s="244">
        <f t="shared" si="55"/>
        <v>270</v>
      </c>
      <c r="E86" s="33">
        <v>76</v>
      </c>
      <c r="F86" s="245">
        <v>194</v>
      </c>
      <c r="G86" s="98"/>
      <c r="H86" s="249"/>
      <c r="I86" s="249"/>
      <c r="J86" s="246"/>
      <c r="K86" s="246">
        <v>11</v>
      </c>
      <c r="L86" s="246">
        <v>10</v>
      </c>
      <c r="M86" s="245">
        <v>213</v>
      </c>
      <c r="N86" s="87">
        <v>36</v>
      </c>
      <c r="O86" s="34">
        <v>5</v>
      </c>
      <c r="P86" s="38">
        <v>270</v>
      </c>
      <c r="Q86" s="38">
        <v>1</v>
      </c>
      <c r="R86" s="38"/>
      <c r="S86" s="34"/>
      <c r="T86" s="225" t="str">
        <f t="shared" si="56"/>
        <v/>
      </c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8"/>
      <c r="AG86" s="8"/>
      <c r="BV86" s="3"/>
      <c r="BW86" s="3"/>
      <c r="CA86" s="31" t="str">
        <f t="shared" si="57"/>
        <v/>
      </c>
      <c r="CB86" s="31" t="str">
        <f t="shared" si="58"/>
        <v/>
      </c>
      <c r="CC86" s="31" t="str">
        <f t="shared" si="59"/>
        <v/>
      </c>
      <c r="CD86" s="31" t="str">
        <f t="shared" si="60"/>
        <v/>
      </c>
      <c r="CE86" s="31" t="str">
        <f t="shared" si="61"/>
        <v/>
      </c>
      <c r="CG86" s="32">
        <f t="shared" si="62"/>
        <v>0</v>
      </c>
      <c r="CH86" s="32">
        <f t="shared" si="63"/>
        <v>0</v>
      </c>
      <c r="CI86" s="32">
        <f t="shared" si="64"/>
        <v>0</v>
      </c>
      <c r="CJ86" s="32">
        <f t="shared" si="65"/>
        <v>0</v>
      </c>
      <c r="CK86" s="32">
        <f t="shared" si="66"/>
        <v>0</v>
      </c>
      <c r="CL86" s="13"/>
    </row>
    <row r="87" spans="1:90" ht="16.149999999999999" customHeight="1" x14ac:dyDescent="0.2">
      <c r="A87" s="911" t="s">
        <v>108</v>
      </c>
      <c r="B87" s="911"/>
      <c r="C87" s="911"/>
      <c r="D87" s="250">
        <f t="shared" si="55"/>
        <v>27</v>
      </c>
      <c r="E87" s="33">
        <v>2</v>
      </c>
      <c r="F87" s="245">
        <v>25</v>
      </c>
      <c r="G87" s="98"/>
      <c r="H87" s="249"/>
      <c r="I87" s="249"/>
      <c r="J87" s="246"/>
      <c r="K87" s="246">
        <v>4</v>
      </c>
      <c r="L87" s="246">
        <v>0</v>
      </c>
      <c r="M87" s="245">
        <v>22</v>
      </c>
      <c r="N87" s="87">
        <v>1</v>
      </c>
      <c r="O87" s="34">
        <v>0</v>
      </c>
      <c r="P87" s="38">
        <v>27</v>
      </c>
      <c r="Q87" s="38">
        <v>1</v>
      </c>
      <c r="R87" s="38"/>
      <c r="S87" s="34"/>
      <c r="T87" s="225" t="str">
        <f t="shared" si="56"/>
        <v/>
      </c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8"/>
      <c r="AG87" s="8"/>
      <c r="BV87" s="3"/>
      <c r="BW87" s="3"/>
      <c r="CA87" s="31" t="str">
        <f t="shared" si="57"/>
        <v/>
      </c>
      <c r="CB87" s="31" t="str">
        <f t="shared" si="58"/>
        <v/>
      </c>
      <c r="CC87" s="31" t="str">
        <f t="shared" si="59"/>
        <v/>
      </c>
      <c r="CD87" s="31" t="str">
        <f t="shared" si="60"/>
        <v/>
      </c>
      <c r="CE87" s="31" t="str">
        <f t="shared" si="61"/>
        <v/>
      </c>
      <c r="CG87" s="32">
        <f t="shared" si="62"/>
        <v>0</v>
      </c>
      <c r="CH87" s="32">
        <f t="shared" si="63"/>
        <v>0</v>
      </c>
      <c r="CI87" s="32">
        <f t="shared" si="64"/>
        <v>0</v>
      </c>
      <c r="CJ87" s="32">
        <f t="shared" si="65"/>
        <v>0</v>
      </c>
      <c r="CK87" s="32">
        <f t="shared" si="66"/>
        <v>0</v>
      </c>
      <c r="CL87" s="13"/>
    </row>
    <row r="88" spans="1:90" ht="16.149999999999999" customHeight="1" x14ac:dyDescent="0.2">
      <c r="A88" s="911" t="s">
        <v>109</v>
      </c>
      <c r="B88" s="911"/>
      <c r="C88" s="911"/>
      <c r="D88" s="250">
        <f t="shared" si="55"/>
        <v>19</v>
      </c>
      <c r="E88" s="33">
        <v>3</v>
      </c>
      <c r="F88" s="245">
        <v>16</v>
      </c>
      <c r="G88" s="98"/>
      <c r="H88" s="249"/>
      <c r="I88" s="249"/>
      <c r="J88" s="246"/>
      <c r="K88" s="246">
        <v>1</v>
      </c>
      <c r="L88" s="246">
        <v>1</v>
      </c>
      <c r="M88" s="245">
        <v>16</v>
      </c>
      <c r="N88" s="87">
        <v>1</v>
      </c>
      <c r="O88" s="34">
        <v>0</v>
      </c>
      <c r="P88" s="38">
        <v>19</v>
      </c>
      <c r="Q88" s="38"/>
      <c r="R88" s="38"/>
      <c r="S88" s="34"/>
      <c r="T88" s="225" t="str">
        <f t="shared" si="56"/>
        <v/>
      </c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8"/>
      <c r="AG88" s="8"/>
      <c r="BV88" s="3"/>
      <c r="BW88" s="3"/>
      <c r="CA88" s="31" t="str">
        <f t="shared" si="57"/>
        <v/>
      </c>
      <c r="CB88" s="31" t="str">
        <f t="shared" si="58"/>
        <v/>
      </c>
      <c r="CC88" s="31" t="str">
        <f t="shared" si="59"/>
        <v/>
      </c>
      <c r="CD88" s="31" t="str">
        <f t="shared" si="60"/>
        <v/>
      </c>
      <c r="CE88" s="31" t="str">
        <f t="shared" si="61"/>
        <v/>
      </c>
      <c r="CG88" s="32">
        <f t="shared" si="62"/>
        <v>0</v>
      </c>
      <c r="CH88" s="32">
        <f t="shared" si="63"/>
        <v>0</v>
      </c>
      <c r="CI88" s="32">
        <f t="shared" si="64"/>
        <v>0</v>
      </c>
      <c r="CJ88" s="32">
        <f t="shared" si="65"/>
        <v>0</v>
      </c>
      <c r="CK88" s="32">
        <f t="shared" si="66"/>
        <v>0</v>
      </c>
      <c r="CL88" s="13"/>
    </row>
    <row r="89" spans="1:90" ht="16.149999999999999" customHeight="1" x14ac:dyDescent="0.2">
      <c r="A89" s="911" t="s">
        <v>110</v>
      </c>
      <c r="B89" s="911"/>
      <c r="C89" s="911"/>
      <c r="D89" s="250">
        <f t="shared" si="55"/>
        <v>14</v>
      </c>
      <c r="E89" s="33">
        <v>4</v>
      </c>
      <c r="F89" s="245">
        <v>10</v>
      </c>
      <c r="G89" s="98"/>
      <c r="H89" s="249"/>
      <c r="I89" s="249"/>
      <c r="J89" s="246"/>
      <c r="K89" s="246">
        <v>3</v>
      </c>
      <c r="L89" s="246">
        <v>1</v>
      </c>
      <c r="M89" s="245">
        <v>10</v>
      </c>
      <c r="N89" s="87">
        <v>0</v>
      </c>
      <c r="O89" s="34">
        <v>0</v>
      </c>
      <c r="P89" s="38">
        <v>14</v>
      </c>
      <c r="Q89" s="38"/>
      <c r="R89" s="38"/>
      <c r="S89" s="34"/>
      <c r="T89" s="225" t="str">
        <f t="shared" si="56"/>
        <v/>
      </c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8"/>
      <c r="AG89" s="8"/>
      <c r="BV89" s="3"/>
      <c r="BW89" s="3"/>
      <c r="CA89" s="31" t="str">
        <f t="shared" si="57"/>
        <v/>
      </c>
      <c r="CB89" s="31" t="str">
        <f t="shared" si="58"/>
        <v/>
      </c>
      <c r="CC89" s="31" t="str">
        <f t="shared" si="59"/>
        <v/>
      </c>
      <c r="CD89" s="31" t="str">
        <f t="shared" si="60"/>
        <v/>
      </c>
      <c r="CE89" s="31" t="str">
        <f t="shared" si="61"/>
        <v/>
      </c>
      <c r="CG89" s="32">
        <f t="shared" si="62"/>
        <v>0</v>
      </c>
      <c r="CH89" s="32">
        <f t="shared" si="63"/>
        <v>0</v>
      </c>
      <c r="CI89" s="32">
        <f t="shared" si="64"/>
        <v>0</v>
      </c>
      <c r="CJ89" s="32">
        <f t="shared" si="65"/>
        <v>0</v>
      </c>
      <c r="CK89" s="32">
        <f t="shared" si="66"/>
        <v>0</v>
      </c>
      <c r="CL89" s="13"/>
    </row>
    <row r="90" spans="1:90" ht="16.149999999999999" customHeight="1" x14ac:dyDescent="0.2">
      <c r="A90" s="911" t="s">
        <v>49</v>
      </c>
      <c r="B90" s="911"/>
      <c r="C90" s="911"/>
      <c r="D90" s="250">
        <f t="shared" si="55"/>
        <v>0</v>
      </c>
      <c r="E90" s="33">
        <v>0</v>
      </c>
      <c r="F90" s="245">
        <v>0</v>
      </c>
      <c r="G90" s="98"/>
      <c r="H90" s="249"/>
      <c r="I90" s="249"/>
      <c r="J90" s="246"/>
      <c r="K90" s="246"/>
      <c r="L90" s="246"/>
      <c r="M90" s="245"/>
      <c r="N90" s="87"/>
      <c r="O90" s="34">
        <v>0</v>
      </c>
      <c r="P90" s="38">
        <v>0</v>
      </c>
      <c r="Q90" s="38"/>
      <c r="R90" s="38"/>
      <c r="S90" s="34"/>
      <c r="T90" s="225" t="str">
        <f t="shared" si="56"/>
        <v/>
      </c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8"/>
      <c r="AG90" s="8"/>
      <c r="BV90" s="3"/>
      <c r="BW90" s="3"/>
      <c r="CA90" s="31" t="str">
        <f t="shared" si="57"/>
        <v/>
      </c>
      <c r="CB90" s="31" t="str">
        <f t="shared" si="58"/>
        <v/>
      </c>
      <c r="CC90" s="31" t="str">
        <f t="shared" si="59"/>
        <v/>
      </c>
      <c r="CD90" s="31" t="str">
        <f t="shared" si="60"/>
        <v/>
      </c>
      <c r="CE90" s="31" t="str">
        <f t="shared" si="61"/>
        <v/>
      </c>
      <c r="CG90" s="32">
        <f t="shared" si="62"/>
        <v>0</v>
      </c>
      <c r="CH90" s="32">
        <f t="shared" si="63"/>
        <v>0</v>
      </c>
      <c r="CI90" s="32">
        <f t="shared" si="64"/>
        <v>0</v>
      </c>
      <c r="CJ90" s="32">
        <f t="shared" si="65"/>
        <v>0</v>
      </c>
      <c r="CK90" s="32">
        <f t="shared" si="66"/>
        <v>0</v>
      </c>
      <c r="CL90" s="13"/>
    </row>
    <row r="91" spans="1:90" ht="16.149999999999999" customHeight="1" x14ac:dyDescent="0.2">
      <c r="A91" s="995" t="s">
        <v>111</v>
      </c>
      <c r="B91" s="995"/>
      <c r="C91" s="995"/>
      <c r="D91" s="244">
        <f t="shared" si="55"/>
        <v>0</v>
      </c>
      <c r="E91" s="33">
        <v>0</v>
      </c>
      <c r="F91" s="245">
        <v>0</v>
      </c>
      <c r="G91" s="98"/>
      <c r="H91" s="249"/>
      <c r="I91" s="249"/>
      <c r="J91" s="246"/>
      <c r="K91" s="246"/>
      <c r="L91" s="246"/>
      <c r="M91" s="245"/>
      <c r="N91" s="87"/>
      <c r="O91" s="34">
        <v>0</v>
      </c>
      <c r="P91" s="38">
        <v>0</v>
      </c>
      <c r="Q91" s="38"/>
      <c r="R91" s="38"/>
      <c r="S91" s="34"/>
      <c r="T91" s="225" t="str">
        <f t="shared" si="56"/>
        <v/>
      </c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8"/>
      <c r="AG91" s="8"/>
      <c r="BV91" s="3"/>
      <c r="BW91" s="3"/>
      <c r="CA91" s="31" t="str">
        <f t="shared" si="57"/>
        <v/>
      </c>
      <c r="CB91" s="31" t="str">
        <f t="shared" si="58"/>
        <v/>
      </c>
      <c r="CC91" s="31" t="str">
        <f t="shared" si="59"/>
        <v/>
      </c>
      <c r="CD91" s="31" t="str">
        <f t="shared" si="60"/>
        <v/>
      </c>
      <c r="CE91" s="31" t="str">
        <f t="shared" si="61"/>
        <v/>
      </c>
      <c r="CG91" s="32">
        <f t="shared" si="62"/>
        <v>0</v>
      </c>
      <c r="CH91" s="32">
        <f t="shared" si="63"/>
        <v>0</v>
      </c>
      <c r="CI91" s="32">
        <f t="shared" si="64"/>
        <v>0</v>
      </c>
      <c r="CJ91" s="32">
        <f t="shared" si="65"/>
        <v>0</v>
      </c>
      <c r="CK91" s="32">
        <f t="shared" si="66"/>
        <v>0</v>
      </c>
      <c r="CL91" s="13"/>
    </row>
    <row r="92" spans="1:90" ht="16.149999999999999" customHeight="1" x14ac:dyDescent="0.2">
      <c r="A92" s="995" t="s">
        <v>112</v>
      </c>
      <c r="B92" s="995"/>
      <c r="C92" s="995"/>
      <c r="D92" s="244">
        <f t="shared" si="55"/>
        <v>0</v>
      </c>
      <c r="E92" s="33">
        <v>0</v>
      </c>
      <c r="F92" s="245">
        <v>0</v>
      </c>
      <c r="G92" s="98"/>
      <c r="H92" s="249"/>
      <c r="I92" s="249"/>
      <c r="J92" s="249"/>
      <c r="K92" s="249"/>
      <c r="L92" s="246"/>
      <c r="M92" s="245"/>
      <c r="N92" s="87"/>
      <c r="O92" s="34">
        <v>0</v>
      </c>
      <c r="P92" s="38">
        <v>0</v>
      </c>
      <c r="Q92" s="38"/>
      <c r="R92" s="38"/>
      <c r="S92" s="34"/>
      <c r="T92" s="225" t="str">
        <f t="shared" si="56"/>
        <v/>
      </c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8"/>
      <c r="AG92" s="8"/>
      <c r="BV92" s="3"/>
      <c r="BW92" s="3"/>
      <c r="CA92" s="31" t="str">
        <f t="shared" si="57"/>
        <v/>
      </c>
      <c r="CB92" s="31" t="str">
        <f t="shared" si="58"/>
        <v/>
      </c>
      <c r="CC92" s="31" t="str">
        <f t="shared" si="59"/>
        <v/>
      </c>
      <c r="CD92" s="31" t="str">
        <f t="shared" si="60"/>
        <v/>
      </c>
      <c r="CE92" s="31" t="str">
        <f t="shared" si="61"/>
        <v/>
      </c>
      <c r="CG92" s="32">
        <f t="shared" si="62"/>
        <v>0</v>
      </c>
      <c r="CH92" s="32">
        <f t="shared" si="63"/>
        <v>0</v>
      </c>
      <c r="CI92" s="32">
        <f t="shared" si="64"/>
        <v>0</v>
      </c>
      <c r="CJ92" s="32">
        <f t="shared" si="65"/>
        <v>0</v>
      </c>
      <c r="CK92" s="32">
        <f t="shared" si="66"/>
        <v>0</v>
      </c>
      <c r="CL92" s="13"/>
    </row>
    <row r="93" spans="1:90" ht="16.149999999999999" customHeight="1" x14ac:dyDescent="0.2">
      <c r="A93" s="995" t="s">
        <v>113</v>
      </c>
      <c r="B93" s="995"/>
      <c r="C93" s="995"/>
      <c r="D93" s="244">
        <f t="shared" si="55"/>
        <v>9</v>
      </c>
      <c r="E93" s="33">
        <v>3</v>
      </c>
      <c r="F93" s="245">
        <v>6</v>
      </c>
      <c r="G93" s="98"/>
      <c r="H93" s="249"/>
      <c r="I93" s="246"/>
      <c r="J93" s="246"/>
      <c r="K93" s="246">
        <v>2</v>
      </c>
      <c r="L93" s="246">
        <v>1</v>
      </c>
      <c r="M93" s="245">
        <v>5</v>
      </c>
      <c r="N93" s="87">
        <v>1</v>
      </c>
      <c r="O93" s="34">
        <v>0</v>
      </c>
      <c r="P93" s="38">
        <v>9</v>
      </c>
      <c r="Q93" s="38"/>
      <c r="R93" s="38"/>
      <c r="S93" s="34"/>
      <c r="T93" s="225" t="str">
        <f t="shared" si="56"/>
        <v/>
      </c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8"/>
      <c r="AG93" s="8"/>
      <c r="BV93" s="3"/>
      <c r="BW93" s="3"/>
      <c r="CA93" s="31" t="str">
        <f t="shared" si="57"/>
        <v/>
      </c>
      <c r="CB93" s="31" t="str">
        <f t="shared" si="58"/>
        <v/>
      </c>
      <c r="CC93" s="31" t="str">
        <f t="shared" si="59"/>
        <v/>
      </c>
      <c r="CD93" s="31" t="str">
        <f t="shared" si="60"/>
        <v/>
      </c>
      <c r="CE93" s="31" t="str">
        <f t="shared" si="61"/>
        <v/>
      </c>
      <c r="CG93" s="32">
        <f t="shared" si="62"/>
        <v>0</v>
      </c>
      <c r="CH93" s="32">
        <f t="shared" si="63"/>
        <v>0</v>
      </c>
      <c r="CI93" s="32">
        <f t="shared" si="64"/>
        <v>0</v>
      </c>
      <c r="CJ93" s="32">
        <f t="shared" si="65"/>
        <v>0</v>
      </c>
      <c r="CK93" s="32">
        <f t="shared" si="66"/>
        <v>0</v>
      </c>
      <c r="CL93" s="13"/>
    </row>
    <row r="94" spans="1:90" ht="16.149999999999999" customHeight="1" x14ac:dyDescent="0.2">
      <c r="A94" s="995" t="s">
        <v>114</v>
      </c>
      <c r="B94" s="995"/>
      <c r="C94" s="995"/>
      <c r="D94" s="244">
        <f t="shared" si="55"/>
        <v>0</v>
      </c>
      <c r="E94" s="33">
        <v>0</v>
      </c>
      <c r="F94" s="245">
        <v>0</v>
      </c>
      <c r="G94" s="33"/>
      <c r="H94" s="249"/>
      <c r="I94" s="249"/>
      <c r="J94" s="249"/>
      <c r="K94" s="246"/>
      <c r="L94" s="249"/>
      <c r="M94" s="100"/>
      <c r="N94" s="251"/>
      <c r="O94" s="99"/>
      <c r="P94" s="38">
        <v>0</v>
      </c>
      <c r="Q94" s="252"/>
      <c r="R94" s="38"/>
      <c r="S94" s="34"/>
      <c r="T94" s="225" t="str">
        <f t="shared" si="56"/>
        <v/>
      </c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8"/>
      <c r="AG94" s="8"/>
      <c r="BV94" s="3"/>
      <c r="BW94" s="3"/>
      <c r="CA94" s="31" t="str">
        <f t="shared" si="57"/>
        <v/>
      </c>
      <c r="CB94" s="31" t="str">
        <f t="shared" si="58"/>
        <v/>
      </c>
      <c r="CC94" s="31"/>
      <c r="CD94" s="31"/>
      <c r="CE94" s="31" t="str">
        <f t="shared" si="61"/>
        <v/>
      </c>
      <c r="CG94" s="32">
        <f t="shared" si="62"/>
        <v>0</v>
      </c>
      <c r="CH94" s="32">
        <f t="shared" si="63"/>
        <v>0</v>
      </c>
      <c r="CI94" s="32"/>
      <c r="CJ94" s="32"/>
      <c r="CK94" s="32">
        <f t="shared" si="66"/>
        <v>0</v>
      </c>
      <c r="CL94" s="13"/>
    </row>
    <row r="95" spans="1:90" ht="16.149999999999999" customHeight="1" x14ac:dyDescent="0.2">
      <c r="A95" s="995" t="s">
        <v>115</v>
      </c>
      <c r="B95" s="995"/>
      <c r="C95" s="995"/>
      <c r="D95" s="244">
        <f t="shared" si="55"/>
        <v>0</v>
      </c>
      <c r="E95" s="33">
        <v>0</v>
      </c>
      <c r="F95" s="245">
        <v>0</v>
      </c>
      <c r="G95" s="33"/>
      <c r="H95" s="249"/>
      <c r="I95" s="249"/>
      <c r="J95" s="249"/>
      <c r="K95" s="246"/>
      <c r="L95" s="249"/>
      <c r="M95" s="100"/>
      <c r="N95" s="251"/>
      <c r="O95" s="99"/>
      <c r="P95" s="38">
        <v>0</v>
      </c>
      <c r="Q95" s="252"/>
      <c r="R95" s="38"/>
      <c r="S95" s="34"/>
      <c r="T95" s="225" t="str">
        <f t="shared" si="56"/>
        <v/>
      </c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8"/>
      <c r="AG95" s="8"/>
      <c r="BV95" s="3"/>
      <c r="BW95" s="3"/>
      <c r="CA95" s="31" t="str">
        <f t="shared" si="57"/>
        <v/>
      </c>
      <c r="CB95" s="31" t="str">
        <f t="shared" si="58"/>
        <v/>
      </c>
      <c r="CC95" s="31"/>
      <c r="CD95" s="31"/>
      <c r="CE95" s="31" t="str">
        <f t="shared" si="61"/>
        <v/>
      </c>
      <c r="CG95" s="32">
        <f t="shared" si="62"/>
        <v>0</v>
      </c>
      <c r="CH95" s="32">
        <f t="shared" si="63"/>
        <v>0</v>
      </c>
      <c r="CI95" s="32"/>
      <c r="CJ95" s="32"/>
      <c r="CK95" s="32">
        <f t="shared" si="66"/>
        <v>0</v>
      </c>
      <c r="CL95" s="13"/>
    </row>
    <row r="96" spans="1:90" ht="16.149999999999999" customHeight="1" x14ac:dyDescent="0.2">
      <c r="A96" s="995" t="s">
        <v>116</v>
      </c>
      <c r="B96" s="995"/>
      <c r="C96" s="995"/>
      <c r="D96" s="244">
        <f t="shared" si="55"/>
        <v>550</v>
      </c>
      <c r="E96" s="33">
        <v>272</v>
      </c>
      <c r="F96" s="245">
        <v>278</v>
      </c>
      <c r="G96" s="33"/>
      <c r="H96" s="246"/>
      <c r="I96" s="246">
        <v>6</v>
      </c>
      <c r="J96" s="246">
        <v>40</v>
      </c>
      <c r="K96" s="246">
        <v>194</v>
      </c>
      <c r="L96" s="246">
        <v>282</v>
      </c>
      <c r="M96" s="245">
        <v>28</v>
      </c>
      <c r="N96" s="87"/>
      <c r="O96" s="99"/>
      <c r="P96" s="38">
        <v>550</v>
      </c>
      <c r="Q96" s="38"/>
      <c r="R96" s="38"/>
      <c r="S96" s="34"/>
      <c r="T96" s="225" t="str">
        <f t="shared" si="56"/>
        <v/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8"/>
      <c r="AG96" s="8"/>
      <c r="BV96" s="3"/>
      <c r="BW96" s="3"/>
      <c r="CA96" s="31" t="str">
        <f t="shared" si="57"/>
        <v/>
      </c>
      <c r="CB96" s="31" t="str">
        <f t="shared" si="58"/>
        <v/>
      </c>
      <c r="CC96" s="31" t="str">
        <f t="shared" si="59"/>
        <v/>
      </c>
      <c r="CD96" s="31"/>
      <c r="CE96" s="31" t="str">
        <f t="shared" si="61"/>
        <v/>
      </c>
      <c r="CG96" s="32">
        <f t="shared" si="62"/>
        <v>0</v>
      </c>
      <c r="CH96" s="32">
        <f t="shared" si="63"/>
        <v>0</v>
      </c>
      <c r="CI96" s="32">
        <f t="shared" si="64"/>
        <v>0</v>
      </c>
      <c r="CJ96" s="32"/>
      <c r="CK96" s="32">
        <f t="shared" si="66"/>
        <v>0</v>
      </c>
      <c r="CL96" s="13"/>
    </row>
    <row r="97" spans="1:90" ht="16.149999999999999" customHeight="1" x14ac:dyDescent="0.2">
      <c r="A97" s="995" t="s">
        <v>117</v>
      </c>
      <c r="B97" s="995"/>
      <c r="C97" s="995"/>
      <c r="D97" s="244">
        <f t="shared" si="55"/>
        <v>9</v>
      </c>
      <c r="E97" s="33">
        <v>4</v>
      </c>
      <c r="F97" s="245">
        <v>5</v>
      </c>
      <c r="G97" s="33"/>
      <c r="H97" s="246"/>
      <c r="I97" s="246">
        <v>0</v>
      </c>
      <c r="J97" s="246">
        <v>0</v>
      </c>
      <c r="K97" s="246">
        <v>6</v>
      </c>
      <c r="L97" s="246">
        <v>3</v>
      </c>
      <c r="M97" s="245">
        <v>0</v>
      </c>
      <c r="N97" s="87"/>
      <c r="O97" s="99"/>
      <c r="P97" s="38">
        <v>9</v>
      </c>
      <c r="Q97" s="38"/>
      <c r="R97" s="38"/>
      <c r="S97" s="34"/>
      <c r="T97" s="225" t="str">
        <f t="shared" si="56"/>
        <v/>
      </c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8"/>
      <c r="AG97" s="8"/>
      <c r="BV97" s="3"/>
      <c r="BW97" s="3"/>
      <c r="CA97" s="31" t="str">
        <f t="shared" si="57"/>
        <v/>
      </c>
      <c r="CB97" s="31" t="str">
        <f t="shared" si="58"/>
        <v/>
      </c>
      <c r="CC97" s="31" t="str">
        <f t="shared" si="59"/>
        <v/>
      </c>
      <c r="CD97" s="31"/>
      <c r="CE97" s="31" t="str">
        <f t="shared" si="61"/>
        <v/>
      </c>
      <c r="CG97" s="32">
        <f t="shared" si="62"/>
        <v>0</v>
      </c>
      <c r="CH97" s="32">
        <f t="shared" si="63"/>
        <v>0</v>
      </c>
      <c r="CI97" s="32">
        <f t="shared" si="64"/>
        <v>0</v>
      </c>
      <c r="CJ97" s="32"/>
      <c r="CK97" s="32">
        <f t="shared" si="66"/>
        <v>0</v>
      </c>
      <c r="CL97" s="13"/>
    </row>
    <row r="98" spans="1:90" ht="16.149999999999999" customHeight="1" x14ac:dyDescent="0.2">
      <c r="A98" s="1007" t="s">
        <v>118</v>
      </c>
      <c r="B98" s="1008"/>
      <c r="C98" s="1009"/>
      <c r="D98" s="253">
        <f t="shared" si="55"/>
        <v>15</v>
      </c>
      <c r="E98" s="33">
        <v>8</v>
      </c>
      <c r="F98" s="245">
        <v>7</v>
      </c>
      <c r="G98" s="33"/>
      <c r="H98" s="246"/>
      <c r="I98" s="246">
        <v>0</v>
      </c>
      <c r="J98" s="246">
        <v>3</v>
      </c>
      <c r="K98" s="246">
        <v>8</v>
      </c>
      <c r="L98" s="246">
        <v>4</v>
      </c>
      <c r="M98" s="245">
        <v>0</v>
      </c>
      <c r="N98" s="87"/>
      <c r="O98" s="99"/>
      <c r="P98" s="38">
        <v>15</v>
      </c>
      <c r="Q98" s="38"/>
      <c r="R98" s="38"/>
      <c r="S98" s="34"/>
      <c r="T98" s="225" t="str">
        <f t="shared" si="56"/>
        <v/>
      </c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8"/>
      <c r="AG98" s="8"/>
      <c r="BV98" s="3"/>
      <c r="BW98" s="3"/>
      <c r="CA98" s="31" t="str">
        <f t="shared" si="57"/>
        <v/>
      </c>
      <c r="CB98" s="31" t="str">
        <f t="shared" si="58"/>
        <v/>
      </c>
      <c r="CC98" s="31" t="str">
        <f t="shared" si="59"/>
        <v/>
      </c>
      <c r="CD98" s="31"/>
      <c r="CE98" s="31" t="str">
        <f t="shared" si="61"/>
        <v/>
      </c>
      <c r="CG98" s="32">
        <f t="shared" si="62"/>
        <v>0</v>
      </c>
      <c r="CH98" s="32">
        <f t="shared" si="63"/>
        <v>0</v>
      </c>
      <c r="CI98" s="32">
        <f t="shared" si="64"/>
        <v>0</v>
      </c>
      <c r="CJ98" s="32"/>
      <c r="CK98" s="32">
        <f t="shared" si="66"/>
        <v>0</v>
      </c>
      <c r="CL98" s="13"/>
    </row>
    <row r="99" spans="1:90" ht="16.149999999999999" customHeight="1" x14ac:dyDescent="0.2">
      <c r="A99" s="1004" t="s">
        <v>119</v>
      </c>
      <c r="B99" s="1005"/>
      <c r="C99" s="1006"/>
      <c r="D99" s="254">
        <f t="shared" si="55"/>
        <v>0</v>
      </c>
      <c r="E99" s="33">
        <v>0</v>
      </c>
      <c r="F99" s="245">
        <v>0</v>
      </c>
      <c r="G99" s="33"/>
      <c r="H99" s="246"/>
      <c r="I99" s="246"/>
      <c r="J99" s="246"/>
      <c r="K99" s="246"/>
      <c r="L99" s="246"/>
      <c r="M99" s="245"/>
      <c r="N99" s="87"/>
      <c r="O99" s="99"/>
      <c r="P99" s="38">
        <v>0</v>
      </c>
      <c r="Q99" s="38"/>
      <c r="R99" s="38"/>
      <c r="S99" s="34"/>
      <c r="T99" s="225" t="str">
        <f t="shared" si="56"/>
        <v/>
      </c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8"/>
      <c r="AG99" s="8"/>
      <c r="BV99" s="3"/>
      <c r="BW99" s="3"/>
      <c r="CA99" s="31" t="str">
        <f t="shared" si="57"/>
        <v/>
      </c>
      <c r="CB99" s="31" t="str">
        <f t="shared" si="58"/>
        <v/>
      </c>
      <c r="CC99" s="31" t="str">
        <f t="shared" si="59"/>
        <v/>
      </c>
      <c r="CD99" s="31"/>
      <c r="CE99" s="31" t="str">
        <f t="shared" si="61"/>
        <v/>
      </c>
      <c r="CG99" s="32">
        <f t="shared" si="62"/>
        <v>0</v>
      </c>
      <c r="CH99" s="32">
        <f t="shared" si="63"/>
        <v>0</v>
      </c>
      <c r="CI99" s="32">
        <f t="shared" si="64"/>
        <v>0</v>
      </c>
      <c r="CJ99" s="32"/>
      <c r="CK99" s="32">
        <f t="shared" si="66"/>
        <v>0</v>
      </c>
      <c r="CL99" s="13"/>
    </row>
    <row r="100" spans="1:90" ht="16.149999999999999" customHeight="1" x14ac:dyDescent="0.2">
      <c r="A100" s="995" t="s">
        <v>120</v>
      </c>
      <c r="B100" s="995"/>
      <c r="C100" s="995"/>
      <c r="D100" s="244">
        <f t="shared" si="55"/>
        <v>0</v>
      </c>
      <c r="E100" s="33">
        <v>0</v>
      </c>
      <c r="F100" s="245">
        <v>0</v>
      </c>
      <c r="G100" s="98"/>
      <c r="H100" s="249"/>
      <c r="I100" s="249"/>
      <c r="J100" s="246"/>
      <c r="K100" s="246"/>
      <c r="L100" s="246"/>
      <c r="M100" s="245"/>
      <c r="N100" s="87"/>
      <c r="O100" s="34"/>
      <c r="P100" s="38">
        <v>0</v>
      </c>
      <c r="Q100" s="38"/>
      <c r="R100" s="38"/>
      <c r="S100" s="34"/>
      <c r="T100" s="225" t="str">
        <f t="shared" si="56"/>
        <v/>
      </c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8"/>
      <c r="AG100" s="8"/>
      <c r="BV100" s="3"/>
      <c r="BW100" s="3"/>
      <c r="CA100" s="31" t="str">
        <f t="shared" si="57"/>
        <v/>
      </c>
      <c r="CB100" s="31" t="str">
        <f t="shared" si="58"/>
        <v/>
      </c>
      <c r="CC100" s="31" t="str">
        <f t="shared" si="59"/>
        <v/>
      </c>
      <c r="CD100" s="31" t="str">
        <f t="shared" si="60"/>
        <v/>
      </c>
      <c r="CE100" s="31" t="str">
        <f t="shared" si="61"/>
        <v/>
      </c>
      <c r="CG100" s="32">
        <f t="shared" si="62"/>
        <v>0</v>
      </c>
      <c r="CH100" s="32">
        <f t="shared" si="63"/>
        <v>0</v>
      </c>
      <c r="CI100" s="32">
        <f t="shared" si="64"/>
        <v>0</v>
      </c>
      <c r="CJ100" s="32">
        <f t="shared" si="65"/>
        <v>0</v>
      </c>
      <c r="CK100" s="32">
        <f t="shared" si="66"/>
        <v>0</v>
      </c>
      <c r="CL100" s="13"/>
    </row>
    <row r="101" spans="1:90" ht="16.149999999999999" customHeight="1" x14ac:dyDescent="0.2">
      <c r="A101" s="1004" t="s">
        <v>121</v>
      </c>
      <c r="B101" s="1005"/>
      <c r="C101" s="1006"/>
      <c r="D101" s="254">
        <f t="shared" si="55"/>
        <v>0</v>
      </c>
      <c r="E101" s="33">
        <v>0</v>
      </c>
      <c r="F101" s="245">
        <v>0</v>
      </c>
      <c r="G101" s="98"/>
      <c r="H101" s="249"/>
      <c r="I101" s="249"/>
      <c r="J101" s="246"/>
      <c r="K101" s="246"/>
      <c r="L101" s="246"/>
      <c r="M101" s="245"/>
      <c r="N101" s="87"/>
      <c r="O101" s="34"/>
      <c r="P101" s="38">
        <v>0</v>
      </c>
      <c r="Q101" s="38"/>
      <c r="R101" s="38"/>
      <c r="S101" s="34"/>
      <c r="T101" s="225" t="str">
        <f t="shared" si="56"/>
        <v/>
      </c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8"/>
      <c r="AG101" s="8"/>
      <c r="BV101" s="3"/>
      <c r="BW101" s="3"/>
      <c r="CA101" s="31" t="str">
        <f t="shared" si="57"/>
        <v/>
      </c>
      <c r="CB101" s="31" t="str">
        <f t="shared" si="58"/>
        <v/>
      </c>
      <c r="CC101" s="31" t="str">
        <f t="shared" si="59"/>
        <v/>
      </c>
      <c r="CD101" s="31" t="str">
        <f t="shared" si="60"/>
        <v/>
      </c>
      <c r="CE101" s="31" t="str">
        <f t="shared" si="61"/>
        <v/>
      </c>
      <c r="CG101" s="32">
        <f t="shared" si="62"/>
        <v>0</v>
      </c>
      <c r="CH101" s="32">
        <f t="shared" si="63"/>
        <v>0</v>
      </c>
      <c r="CI101" s="32">
        <f t="shared" si="64"/>
        <v>0</v>
      </c>
      <c r="CJ101" s="32">
        <f t="shared" si="65"/>
        <v>0</v>
      </c>
      <c r="CK101" s="32">
        <f t="shared" si="66"/>
        <v>0</v>
      </c>
      <c r="CL101" s="13"/>
    </row>
    <row r="102" spans="1:90" ht="16.149999999999999" customHeight="1" x14ac:dyDescent="0.2">
      <c r="A102" s="1004" t="s">
        <v>122</v>
      </c>
      <c r="B102" s="1005"/>
      <c r="C102" s="1006"/>
      <c r="D102" s="254">
        <f t="shared" si="55"/>
        <v>43</v>
      </c>
      <c r="E102" s="33">
        <v>14</v>
      </c>
      <c r="F102" s="245">
        <v>29</v>
      </c>
      <c r="G102" s="98"/>
      <c r="H102" s="249"/>
      <c r="I102" s="249"/>
      <c r="J102" s="249"/>
      <c r="K102" s="249"/>
      <c r="L102" s="246">
        <v>0</v>
      </c>
      <c r="M102" s="245">
        <v>17</v>
      </c>
      <c r="N102" s="87">
        <v>26</v>
      </c>
      <c r="O102" s="34">
        <v>3</v>
      </c>
      <c r="P102" s="38">
        <v>43</v>
      </c>
      <c r="Q102" s="252"/>
      <c r="R102" s="38"/>
      <c r="S102" s="34"/>
      <c r="T102" s="225" t="str">
        <f t="shared" si="56"/>
        <v/>
      </c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8"/>
      <c r="AG102" s="8"/>
      <c r="BV102" s="3"/>
      <c r="BW102" s="3"/>
      <c r="CA102" s="31" t="str">
        <f t="shared" si="57"/>
        <v/>
      </c>
      <c r="CB102" s="31" t="str">
        <f t="shared" si="58"/>
        <v/>
      </c>
      <c r="CC102" s="31"/>
      <c r="CD102" s="31" t="str">
        <f t="shared" si="60"/>
        <v/>
      </c>
      <c r="CE102" s="31" t="str">
        <f t="shared" si="61"/>
        <v/>
      </c>
      <c r="CG102" s="32">
        <f t="shared" si="62"/>
        <v>0</v>
      </c>
      <c r="CH102" s="32">
        <f t="shared" si="63"/>
        <v>0</v>
      </c>
      <c r="CI102" s="32"/>
      <c r="CJ102" s="32">
        <f t="shared" si="65"/>
        <v>0</v>
      </c>
      <c r="CK102" s="32">
        <f t="shared" si="66"/>
        <v>0</v>
      </c>
      <c r="CL102" s="13"/>
    </row>
    <row r="103" spans="1:90" ht="16.149999999999999" customHeight="1" x14ac:dyDescent="0.2">
      <c r="A103" s="1004" t="s">
        <v>123</v>
      </c>
      <c r="B103" s="1005"/>
      <c r="C103" s="1006"/>
      <c r="D103" s="254">
        <f t="shared" si="55"/>
        <v>0</v>
      </c>
      <c r="E103" s="33">
        <v>0</v>
      </c>
      <c r="F103" s="245">
        <v>0</v>
      </c>
      <c r="G103" s="98"/>
      <c r="H103" s="249"/>
      <c r="I103" s="249"/>
      <c r="J103" s="249"/>
      <c r="K103" s="249"/>
      <c r="L103" s="246">
        <v>0</v>
      </c>
      <c r="M103" s="245">
        <v>0</v>
      </c>
      <c r="N103" s="87">
        <v>0</v>
      </c>
      <c r="O103" s="34">
        <v>0</v>
      </c>
      <c r="P103" s="38">
        <v>0</v>
      </c>
      <c r="Q103" s="252"/>
      <c r="R103" s="38"/>
      <c r="S103" s="34"/>
      <c r="T103" s="225" t="str">
        <f t="shared" si="56"/>
        <v/>
      </c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8"/>
      <c r="AG103" s="8"/>
      <c r="BV103" s="3"/>
      <c r="BW103" s="3"/>
      <c r="CA103" s="31" t="str">
        <f t="shared" si="57"/>
        <v/>
      </c>
      <c r="CB103" s="31" t="str">
        <f t="shared" si="58"/>
        <v/>
      </c>
      <c r="CC103" s="31"/>
      <c r="CD103" s="31" t="str">
        <f t="shared" si="60"/>
        <v/>
      </c>
      <c r="CE103" s="31" t="str">
        <f t="shared" si="61"/>
        <v/>
      </c>
      <c r="CG103" s="32">
        <f t="shared" si="62"/>
        <v>0</v>
      </c>
      <c r="CH103" s="32">
        <f t="shared" si="63"/>
        <v>0</v>
      </c>
      <c r="CI103" s="32"/>
      <c r="CJ103" s="32">
        <f t="shared" si="65"/>
        <v>0</v>
      </c>
      <c r="CK103" s="32">
        <f t="shared" si="66"/>
        <v>0</v>
      </c>
      <c r="CL103" s="13"/>
    </row>
    <row r="104" spans="1:90" ht="16.149999999999999" customHeight="1" x14ac:dyDescent="0.2">
      <c r="A104" s="1004" t="s">
        <v>124</v>
      </c>
      <c r="B104" s="1005"/>
      <c r="C104" s="1006"/>
      <c r="D104" s="254">
        <f t="shared" si="55"/>
        <v>16</v>
      </c>
      <c r="E104" s="33">
        <v>6</v>
      </c>
      <c r="F104" s="245">
        <v>10</v>
      </c>
      <c r="G104" s="98"/>
      <c r="H104" s="249"/>
      <c r="I104" s="249"/>
      <c r="J104" s="249"/>
      <c r="K104" s="249"/>
      <c r="L104" s="246">
        <v>1</v>
      </c>
      <c r="M104" s="245">
        <v>9</v>
      </c>
      <c r="N104" s="87">
        <v>6</v>
      </c>
      <c r="O104" s="34">
        <v>0</v>
      </c>
      <c r="P104" s="38">
        <v>16</v>
      </c>
      <c r="Q104" s="252"/>
      <c r="R104" s="38"/>
      <c r="S104" s="34"/>
      <c r="T104" s="225" t="str">
        <f t="shared" si="56"/>
        <v/>
      </c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8"/>
      <c r="AG104" s="8"/>
      <c r="BV104" s="3"/>
      <c r="BW104" s="3"/>
      <c r="CA104" s="31" t="str">
        <f t="shared" si="57"/>
        <v/>
      </c>
      <c r="CB104" s="31" t="str">
        <f t="shared" si="58"/>
        <v/>
      </c>
      <c r="CC104" s="31"/>
      <c r="CD104" s="31" t="str">
        <f t="shared" si="60"/>
        <v/>
      </c>
      <c r="CE104" s="31" t="str">
        <f t="shared" si="61"/>
        <v/>
      </c>
      <c r="CG104" s="32">
        <f t="shared" si="62"/>
        <v>0</v>
      </c>
      <c r="CH104" s="32">
        <f t="shared" si="63"/>
        <v>0</v>
      </c>
      <c r="CI104" s="32"/>
      <c r="CJ104" s="32">
        <f t="shared" si="65"/>
        <v>0</v>
      </c>
      <c r="CK104" s="32">
        <f t="shared" si="66"/>
        <v>0</v>
      </c>
      <c r="CL104" s="13"/>
    </row>
    <row r="105" spans="1:90" ht="16.149999999999999" customHeight="1" x14ac:dyDescent="0.2">
      <c r="A105" s="995" t="s">
        <v>125</v>
      </c>
      <c r="B105" s="995"/>
      <c r="C105" s="995"/>
      <c r="D105" s="244">
        <f t="shared" si="55"/>
        <v>3</v>
      </c>
      <c r="E105" s="33">
        <v>0</v>
      </c>
      <c r="F105" s="245">
        <v>3</v>
      </c>
      <c r="G105" s="33">
        <v>0</v>
      </c>
      <c r="H105" s="246">
        <v>0</v>
      </c>
      <c r="I105" s="246">
        <v>0</v>
      </c>
      <c r="J105" s="246">
        <v>0</v>
      </c>
      <c r="K105" s="246">
        <v>0</v>
      </c>
      <c r="L105" s="246">
        <v>0</v>
      </c>
      <c r="M105" s="245">
        <v>1</v>
      </c>
      <c r="N105" s="87">
        <v>2</v>
      </c>
      <c r="O105" s="34">
        <v>0</v>
      </c>
      <c r="P105" s="38">
        <v>3</v>
      </c>
      <c r="Q105" s="38"/>
      <c r="R105" s="38"/>
      <c r="S105" s="34"/>
      <c r="T105" s="225" t="str">
        <f t="shared" si="56"/>
        <v/>
      </c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8"/>
      <c r="AG105" s="8"/>
      <c r="BV105" s="3"/>
      <c r="BW105" s="3"/>
      <c r="CA105" s="31" t="str">
        <f t="shared" si="57"/>
        <v/>
      </c>
      <c r="CB105" s="31" t="str">
        <f t="shared" si="58"/>
        <v/>
      </c>
      <c r="CC105" s="31" t="str">
        <f t="shared" si="59"/>
        <v/>
      </c>
      <c r="CD105" s="31" t="str">
        <f t="shared" si="60"/>
        <v/>
      </c>
      <c r="CE105" s="31" t="str">
        <f t="shared" si="61"/>
        <v/>
      </c>
      <c r="CG105" s="32">
        <f t="shared" si="62"/>
        <v>0</v>
      </c>
      <c r="CH105" s="32">
        <f t="shared" si="63"/>
        <v>0</v>
      </c>
      <c r="CI105" s="32">
        <f t="shared" si="64"/>
        <v>0</v>
      </c>
      <c r="CJ105" s="32">
        <f t="shared" si="65"/>
        <v>0</v>
      </c>
      <c r="CK105" s="32">
        <f t="shared" si="66"/>
        <v>0</v>
      </c>
      <c r="CL105" s="13"/>
    </row>
    <row r="106" spans="1:90" ht="16.149999999999999" customHeight="1" x14ac:dyDescent="0.2">
      <c r="A106" s="995" t="s">
        <v>126</v>
      </c>
      <c r="B106" s="995"/>
      <c r="C106" s="995"/>
      <c r="D106" s="244">
        <f t="shared" si="55"/>
        <v>85</v>
      </c>
      <c r="E106" s="33">
        <v>38</v>
      </c>
      <c r="F106" s="245">
        <v>47</v>
      </c>
      <c r="G106" s="33">
        <v>1</v>
      </c>
      <c r="H106" s="246">
        <v>0</v>
      </c>
      <c r="I106" s="246">
        <v>0</v>
      </c>
      <c r="J106" s="246">
        <v>0</v>
      </c>
      <c r="K106" s="246">
        <v>5</v>
      </c>
      <c r="L106" s="246">
        <v>35</v>
      </c>
      <c r="M106" s="245">
        <v>44</v>
      </c>
      <c r="N106" s="87">
        <v>0</v>
      </c>
      <c r="O106" s="34">
        <v>0</v>
      </c>
      <c r="P106" s="38">
        <v>85</v>
      </c>
      <c r="Q106" s="38"/>
      <c r="R106" s="38"/>
      <c r="S106" s="34"/>
      <c r="T106" s="225" t="str">
        <f t="shared" si="56"/>
        <v/>
      </c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8"/>
      <c r="AG106" s="8"/>
      <c r="BV106" s="3"/>
      <c r="BW106" s="3"/>
      <c r="CA106" s="31" t="str">
        <f t="shared" si="57"/>
        <v/>
      </c>
      <c r="CB106" s="31" t="str">
        <f t="shared" si="58"/>
        <v/>
      </c>
      <c r="CC106" s="31" t="str">
        <f t="shared" si="59"/>
        <v/>
      </c>
      <c r="CD106" s="31" t="str">
        <f t="shared" si="60"/>
        <v/>
      </c>
      <c r="CE106" s="31" t="str">
        <f t="shared" si="61"/>
        <v/>
      </c>
      <c r="CG106" s="32">
        <f t="shared" si="62"/>
        <v>0</v>
      </c>
      <c r="CH106" s="32">
        <f t="shared" si="63"/>
        <v>0</v>
      </c>
      <c r="CI106" s="32">
        <f t="shared" si="64"/>
        <v>0</v>
      </c>
      <c r="CJ106" s="32">
        <f t="shared" si="65"/>
        <v>0</v>
      </c>
      <c r="CK106" s="32">
        <f t="shared" si="66"/>
        <v>0</v>
      </c>
      <c r="CL106" s="13"/>
    </row>
    <row r="107" spans="1:90" ht="16.149999999999999" customHeight="1" x14ac:dyDescent="0.2">
      <c r="A107" s="911" t="s">
        <v>127</v>
      </c>
      <c r="B107" s="911"/>
      <c r="C107" s="911"/>
      <c r="D107" s="250">
        <f t="shared" si="55"/>
        <v>0</v>
      </c>
      <c r="E107" s="33">
        <v>0</v>
      </c>
      <c r="F107" s="245">
        <v>0</v>
      </c>
      <c r="G107" s="33">
        <v>0</v>
      </c>
      <c r="H107" s="246">
        <v>0</v>
      </c>
      <c r="I107" s="246">
        <v>0</v>
      </c>
      <c r="J107" s="246">
        <v>0</v>
      </c>
      <c r="K107" s="246">
        <v>0</v>
      </c>
      <c r="L107" s="246">
        <v>0</v>
      </c>
      <c r="M107" s="245">
        <v>0</v>
      </c>
      <c r="N107" s="87">
        <v>0</v>
      </c>
      <c r="O107" s="34">
        <v>0</v>
      </c>
      <c r="P107" s="38">
        <v>0</v>
      </c>
      <c r="Q107" s="38"/>
      <c r="R107" s="38"/>
      <c r="S107" s="34"/>
      <c r="T107" s="225" t="str">
        <f t="shared" si="56"/>
        <v/>
      </c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8"/>
      <c r="AG107" s="8"/>
      <c r="BV107" s="3"/>
      <c r="BW107" s="3"/>
      <c r="CA107" s="31" t="str">
        <f t="shared" si="57"/>
        <v/>
      </c>
      <c r="CB107" s="31" t="str">
        <f t="shared" si="58"/>
        <v/>
      </c>
      <c r="CC107" s="31" t="str">
        <f t="shared" si="59"/>
        <v/>
      </c>
      <c r="CD107" s="31" t="str">
        <f t="shared" si="60"/>
        <v/>
      </c>
      <c r="CE107" s="31" t="str">
        <f t="shared" si="61"/>
        <v/>
      </c>
      <c r="CG107" s="32">
        <f t="shared" si="62"/>
        <v>0</v>
      </c>
      <c r="CH107" s="32">
        <f t="shared" si="63"/>
        <v>0</v>
      </c>
      <c r="CI107" s="32">
        <f t="shared" si="64"/>
        <v>0</v>
      </c>
      <c r="CJ107" s="32">
        <f t="shared" si="65"/>
        <v>0</v>
      </c>
      <c r="CK107" s="32">
        <f t="shared" si="66"/>
        <v>0</v>
      </c>
      <c r="CL107" s="13"/>
    </row>
    <row r="108" spans="1:90" ht="16.149999999999999" customHeight="1" x14ac:dyDescent="0.2">
      <c r="A108" s="911" t="s">
        <v>128</v>
      </c>
      <c r="B108" s="911"/>
      <c r="C108" s="911"/>
      <c r="D108" s="250">
        <f t="shared" si="55"/>
        <v>21</v>
      </c>
      <c r="E108" s="33">
        <v>13</v>
      </c>
      <c r="F108" s="245">
        <v>8</v>
      </c>
      <c r="G108" s="33">
        <v>1</v>
      </c>
      <c r="H108" s="246">
        <v>1</v>
      </c>
      <c r="I108" s="246">
        <v>1</v>
      </c>
      <c r="J108" s="246">
        <v>3</v>
      </c>
      <c r="K108" s="246">
        <v>12</v>
      </c>
      <c r="L108" s="246">
        <v>3</v>
      </c>
      <c r="M108" s="245">
        <v>0</v>
      </c>
      <c r="N108" s="87">
        <v>0</v>
      </c>
      <c r="O108" s="34">
        <v>0</v>
      </c>
      <c r="P108" s="38">
        <v>21</v>
      </c>
      <c r="Q108" s="38"/>
      <c r="R108" s="38"/>
      <c r="S108" s="34"/>
      <c r="T108" s="225" t="str">
        <f t="shared" si="56"/>
        <v/>
      </c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8"/>
      <c r="AG108" s="8"/>
      <c r="BV108" s="3"/>
      <c r="BW108" s="3"/>
      <c r="CA108" s="31" t="str">
        <f t="shared" si="57"/>
        <v/>
      </c>
      <c r="CB108" s="31" t="str">
        <f t="shared" si="58"/>
        <v/>
      </c>
      <c r="CC108" s="31" t="str">
        <f t="shared" si="59"/>
        <v/>
      </c>
      <c r="CD108" s="31" t="str">
        <f t="shared" si="60"/>
        <v/>
      </c>
      <c r="CE108" s="31" t="str">
        <f t="shared" si="61"/>
        <v/>
      </c>
      <c r="CG108" s="32">
        <f t="shared" si="62"/>
        <v>0</v>
      </c>
      <c r="CH108" s="32">
        <f t="shared" si="63"/>
        <v>0</v>
      </c>
      <c r="CI108" s="32">
        <f t="shared" si="64"/>
        <v>0</v>
      </c>
      <c r="CJ108" s="32">
        <f t="shared" si="65"/>
        <v>0</v>
      </c>
      <c r="CK108" s="32">
        <f t="shared" si="66"/>
        <v>0</v>
      </c>
      <c r="CL108" s="13"/>
    </row>
    <row r="109" spans="1:90" ht="16.149999999999999" customHeight="1" x14ac:dyDescent="0.2">
      <c r="A109" s="928" t="s">
        <v>129</v>
      </c>
      <c r="B109" s="929"/>
      <c r="C109" s="930"/>
      <c r="D109" s="254">
        <f t="shared" si="55"/>
        <v>0</v>
      </c>
      <c r="E109" s="33">
        <v>0</v>
      </c>
      <c r="F109" s="245">
        <v>0</v>
      </c>
      <c r="G109" s="255">
        <v>0</v>
      </c>
      <c r="H109" s="256">
        <v>0</v>
      </c>
      <c r="I109" s="256">
        <v>0</v>
      </c>
      <c r="J109" s="256">
        <v>0</v>
      </c>
      <c r="K109" s="256">
        <v>0</v>
      </c>
      <c r="L109" s="256">
        <v>0</v>
      </c>
      <c r="M109" s="257">
        <v>0</v>
      </c>
      <c r="N109" s="258">
        <v>0</v>
      </c>
      <c r="O109" s="259">
        <v>0</v>
      </c>
      <c r="P109" s="38">
        <v>0</v>
      </c>
      <c r="Q109" s="38"/>
      <c r="R109" s="38"/>
      <c r="S109" s="34"/>
      <c r="T109" s="225" t="str">
        <f t="shared" si="56"/>
        <v/>
      </c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8"/>
      <c r="AG109" s="8"/>
      <c r="BV109" s="3"/>
      <c r="BW109" s="3"/>
      <c r="CA109" s="31" t="str">
        <f t="shared" si="57"/>
        <v/>
      </c>
      <c r="CB109" s="31" t="str">
        <f t="shared" si="58"/>
        <v/>
      </c>
      <c r="CC109" s="31" t="str">
        <f t="shared" si="59"/>
        <v/>
      </c>
      <c r="CD109" s="31" t="str">
        <f t="shared" si="60"/>
        <v/>
      </c>
      <c r="CE109" s="31" t="str">
        <f t="shared" si="61"/>
        <v/>
      </c>
      <c r="CG109" s="32">
        <f t="shared" si="62"/>
        <v>0</v>
      </c>
      <c r="CH109" s="32">
        <f t="shared" si="63"/>
        <v>0</v>
      </c>
      <c r="CI109" s="32">
        <f t="shared" si="64"/>
        <v>0</v>
      </c>
      <c r="CJ109" s="32">
        <f t="shared" si="65"/>
        <v>0</v>
      </c>
      <c r="CK109" s="32">
        <f t="shared" si="66"/>
        <v>0</v>
      </c>
      <c r="CL109" s="13"/>
    </row>
    <row r="110" spans="1:90" ht="16.149999999999999" customHeight="1" x14ac:dyDescent="0.2">
      <c r="A110" s="995" t="s">
        <v>130</v>
      </c>
      <c r="B110" s="995"/>
      <c r="C110" s="995"/>
      <c r="D110" s="244">
        <f t="shared" si="55"/>
        <v>0</v>
      </c>
      <c r="E110" s="33">
        <v>0</v>
      </c>
      <c r="F110" s="245">
        <v>0</v>
      </c>
      <c r="G110" s="42">
        <v>0</v>
      </c>
      <c r="H110" s="260">
        <v>0</v>
      </c>
      <c r="I110" s="260">
        <v>0</v>
      </c>
      <c r="J110" s="260">
        <v>0</v>
      </c>
      <c r="K110" s="260">
        <v>0</v>
      </c>
      <c r="L110" s="260">
        <v>0</v>
      </c>
      <c r="M110" s="261">
        <v>0</v>
      </c>
      <c r="N110" s="262">
        <v>0</v>
      </c>
      <c r="O110" s="43">
        <v>0</v>
      </c>
      <c r="P110" s="38">
        <v>0</v>
      </c>
      <c r="Q110" s="38"/>
      <c r="R110" s="46"/>
      <c r="S110" s="34"/>
      <c r="T110" s="225" t="str">
        <f t="shared" si="56"/>
        <v/>
      </c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8"/>
      <c r="AG110" s="8"/>
      <c r="BV110" s="3"/>
      <c r="BW110" s="3"/>
      <c r="CA110" s="31" t="str">
        <f t="shared" si="57"/>
        <v/>
      </c>
      <c r="CB110" s="31" t="str">
        <f t="shared" si="58"/>
        <v/>
      </c>
      <c r="CC110" s="31" t="str">
        <f t="shared" si="59"/>
        <v/>
      </c>
      <c r="CD110" s="31" t="str">
        <f t="shared" si="60"/>
        <v/>
      </c>
      <c r="CE110" s="31" t="str">
        <f t="shared" si="61"/>
        <v/>
      </c>
      <c r="CG110" s="32">
        <f>IF(D110&lt;&gt;(E110+F110),1,0)</f>
        <v>0</v>
      </c>
      <c r="CH110" s="32">
        <f>IF(AND(D110&lt;&gt;0,P110=""),1,IF(D110&lt;P110,1,0))</f>
        <v>0</v>
      </c>
      <c r="CI110" s="32">
        <f>IF(M110&lt;Q110,1,0)</f>
        <v>0</v>
      </c>
      <c r="CJ110" s="32">
        <f>IF(AND(D110&lt;&gt;0,O110=""),1,IF(F110&lt;O110,1,0))</f>
        <v>0</v>
      </c>
      <c r="CK110" s="32">
        <f>IF(D110&lt;S110,1,0)</f>
        <v>0</v>
      </c>
      <c r="CL110" s="13"/>
    </row>
    <row r="111" spans="1:90" ht="16.149999999999999" customHeight="1" x14ac:dyDescent="0.2">
      <c r="A111" s="862" t="s">
        <v>4</v>
      </c>
      <c r="B111" s="900"/>
      <c r="C111" s="970"/>
      <c r="D111" s="263">
        <f t="shared" ref="D111:S111" si="67">SUM(D82:D110)</f>
        <v>1616</v>
      </c>
      <c r="E111" s="264">
        <f t="shared" si="67"/>
        <v>651</v>
      </c>
      <c r="F111" s="265">
        <f t="shared" si="67"/>
        <v>965</v>
      </c>
      <c r="G111" s="266">
        <f t="shared" si="67"/>
        <v>66</v>
      </c>
      <c r="H111" s="267">
        <f t="shared" si="67"/>
        <v>23</v>
      </c>
      <c r="I111" s="267">
        <f t="shared" si="67"/>
        <v>36</v>
      </c>
      <c r="J111" s="267">
        <f t="shared" si="67"/>
        <v>53</v>
      </c>
      <c r="K111" s="267">
        <f t="shared" si="67"/>
        <v>342</v>
      </c>
      <c r="L111" s="267">
        <f t="shared" si="67"/>
        <v>398</v>
      </c>
      <c r="M111" s="268">
        <f t="shared" si="67"/>
        <v>575</v>
      </c>
      <c r="N111" s="269">
        <f t="shared" si="67"/>
        <v>123</v>
      </c>
      <c r="O111" s="270">
        <f t="shared" si="67"/>
        <v>18</v>
      </c>
      <c r="P111" s="267">
        <f t="shared" si="67"/>
        <v>1616</v>
      </c>
      <c r="Q111" s="265">
        <f t="shared" si="67"/>
        <v>6</v>
      </c>
      <c r="R111" s="271">
        <f t="shared" si="67"/>
        <v>0</v>
      </c>
      <c r="S111" s="272">
        <f t="shared" si="67"/>
        <v>0</v>
      </c>
      <c r="T111" s="273" t="s">
        <v>131</v>
      </c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BV111" s="3"/>
      <c r="BW111" s="3"/>
      <c r="CG111" s="13"/>
      <c r="CH111" s="13"/>
      <c r="CI111" s="13"/>
      <c r="CJ111" s="13"/>
      <c r="CK111" s="13"/>
      <c r="CL111" s="13"/>
    </row>
    <row r="112" spans="1:90" ht="31.9" customHeight="1" x14ac:dyDescent="0.2">
      <c r="A112" s="236" t="s">
        <v>132</v>
      </c>
      <c r="B112" s="49"/>
      <c r="C112" s="49"/>
      <c r="D112" s="49"/>
      <c r="E112" s="49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BV112" s="3"/>
      <c r="BW112" s="3"/>
      <c r="CG112" s="13"/>
      <c r="CH112" s="13"/>
      <c r="CI112" s="13"/>
      <c r="CJ112" s="13"/>
      <c r="CK112" s="13"/>
      <c r="CL112" s="13"/>
    </row>
    <row r="113" spans="1:120" ht="16.149999999999999" customHeight="1" x14ac:dyDescent="0.2">
      <c r="A113" s="953" t="s">
        <v>133</v>
      </c>
      <c r="B113" s="954"/>
      <c r="C113" s="955"/>
      <c r="D113" s="894" t="s">
        <v>4</v>
      </c>
      <c r="E113" s="895"/>
      <c r="F113" s="896"/>
      <c r="G113" s="862" t="s">
        <v>56</v>
      </c>
      <c r="H113" s="900"/>
      <c r="I113" s="900"/>
      <c r="J113" s="900"/>
      <c r="K113" s="900"/>
      <c r="L113" s="900"/>
      <c r="M113" s="900"/>
      <c r="N113" s="901"/>
      <c r="O113" s="896" t="s">
        <v>6</v>
      </c>
      <c r="P113" s="859" t="s">
        <v>33</v>
      </c>
      <c r="Q113" s="859" t="s">
        <v>7</v>
      </c>
      <c r="R113" s="859" t="s">
        <v>98</v>
      </c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BV113" s="3"/>
      <c r="BW113" s="3"/>
      <c r="CG113" s="13"/>
      <c r="CH113" s="13"/>
      <c r="CI113" s="13"/>
      <c r="CJ113" s="13"/>
      <c r="CK113" s="13"/>
      <c r="CL113" s="13"/>
    </row>
    <row r="114" spans="1:120" ht="16.149999999999999" customHeight="1" x14ac:dyDescent="0.2">
      <c r="A114" s="956"/>
      <c r="B114" s="957"/>
      <c r="C114" s="958"/>
      <c r="D114" s="897"/>
      <c r="E114" s="1080"/>
      <c r="F114" s="1081"/>
      <c r="G114" s="1077" t="s">
        <v>100</v>
      </c>
      <c r="H114" s="1077" t="s">
        <v>101</v>
      </c>
      <c r="I114" s="1077" t="s">
        <v>102</v>
      </c>
      <c r="J114" s="1077" t="s">
        <v>18</v>
      </c>
      <c r="K114" s="1077" t="s">
        <v>19</v>
      </c>
      <c r="L114" s="1077" t="s">
        <v>20</v>
      </c>
      <c r="M114" s="1077" t="s">
        <v>21</v>
      </c>
      <c r="N114" s="1082" t="s">
        <v>22</v>
      </c>
      <c r="O114" s="902"/>
      <c r="P114" s="860"/>
      <c r="Q114" s="860"/>
      <c r="R114" s="860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BV114" s="3"/>
      <c r="BW114" s="3"/>
      <c r="CG114" s="13"/>
      <c r="CH114" s="13"/>
      <c r="CI114" s="13"/>
      <c r="CJ114" s="13"/>
      <c r="CK114" s="13"/>
      <c r="CL114" s="13"/>
    </row>
    <row r="115" spans="1:120" ht="16.149999999999999" customHeight="1" x14ac:dyDescent="0.2">
      <c r="A115" s="959"/>
      <c r="B115" s="1078"/>
      <c r="C115" s="1079"/>
      <c r="D115" s="751" t="s">
        <v>23</v>
      </c>
      <c r="E115" s="198" t="s">
        <v>24</v>
      </c>
      <c r="F115" s="175" t="s">
        <v>25</v>
      </c>
      <c r="G115" s="994"/>
      <c r="H115" s="994"/>
      <c r="I115" s="994"/>
      <c r="J115" s="994"/>
      <c r="K115" s="994"/>
      <c r="L115" s="994"/>
      <c r="M115" s="994"/>
      <c r="N115" s="1003"/>
      <c r="O115" s="1081"/>
      <c r="P115" s="861"/>
      <c r="Q115" s="861"/>
      <c r="R115" s="861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BV115" s="3"/>
      <c r="BW115" s="3"/>
      <c r="CG115" s="13"/>
      <c r="CH115" s="13"/>
      <c r="CI115" s="13"/>
      <c r="CJ115" s="13"/>
      <c r="CK115" s="13"/>
      <c r="CL115" s="13"/>
    </row>
    <row r="116" spans="1:120" ht="16.149999999999999" customHeight="1" x14ac:dyDescent="0.2">
      <c r="A116" s="879" t="s">
        <v>134</v>
      </c>
      <c r="B116" s="880"/>
      <c r="C116" s="881"/>
      <c r="D116" s="275">
        <f t="shared" ref="D116:D121" si="68">SUM(G116:N116)</f>
        <v>0</v>
      </c>
      <c r="E116" s="276"/>
      <c r="F116" s="277"/>
      <c r="G116" s="24"/>
      <c r="H116" s="24"/>
      <c r="I116" s="24"/>
      <c r="J116" s="24"/>
      <c r="K116" s="24"/>
      <c r="L116" s="24"/>
      <c r="M116" s="24"/>
      <c r="N116" s="278"/>
      <c r="O116" s="62"/>
      <c r="P116" s="62"/>
      <c r="Q116" s="243"/>
      <c r="R116" s="243"/>
      <c r="S116" s="225" t="str">
        <f>CA116&amp;CB116&amp;CC116</f>
        <v/>
      </c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8"/>
      <c r="AF116" s="8"/>
      <c r="BV116" s="3"/>
      <c r="BW116" s="3"/>
      <c r="CA116" s="31" t="str">
        <f t="shared" ref="CA116:CA121" si="69">IF(CG116=1,"* La suma de los sexos NO DEBE ser diferente al Total. ","")</f>
        <v/>
      </c>
      <c r="CB116" s="31" t="str">
        <f t="shared" ref="CB116:CB121" si="70">IF(AND(D116&lt;&gt;0,P116=""),"* No olvide digitar la columna Beneficiarios (Digite CEROS si no tiene).",IF(D116&lt;P116,"* El número de Beneficiarios NO DEBE ser mayor que el total. ",""))</f>
        <v/>
      </c>
      <c r="CC116" s="31" t="str">
        <f>IF(AND(D116&lt;&gt;0,O116=""),"* Recuerde que las Embarazadas deben ser incluídas en el ingreso por rango Etario (Digite CEROS si no tiene). ",IF(F116&lt;O116,"* Las Embarazadas NO DEBEN ser mayor al total de Mujeres. ",""))</f>
        <v/>
      </c>
      <c r="CG116" s="32">
        <f>IF(D116&lt;&gt;(E116+F116),1,0)</f>
        <v>0</v>
      </c>
      <c r="CH116" s="32">
        <f>IF(AND(D116&lt;&gt;0,P116=""),1,IF(D116&lt;P116,1,0))</f>
        <v>0</v>
      </c>
      <c r="CI116" s="32">
        <f>IF(AND(D116&lt;&gt;0,O116=""),1,IF(F116&lt;O116,1,0))</f>
        <v>0</v>
      </c>
      <c r="CJ116" s="13"/>
      <c r="CK116" s="13"/>
      <c r="CL116" s="13"/>
    </row>
    <row r="117" spans="1:120" ht="16.149999999999999" customHeight="1" x14ac:dyDescent="0.2">
      <c r="A117" s="882" t="s">
        <v>135</v>
      </c>
      <c r="B117" s="883"/>
      <c r="C117" s="884"/>
      <c r="D117" s="247">
        <f>SUM(G117:N117)</f>
        <v>0</v>
      </c>
      <c r="E117" s="279"/>
      <c r="F117" s="280"/>
      <c r="G117" s="22"/>
      <c r="H117" s="22"/>
      <c r="I117" s="22"/>
      <c r="J117" s="22"/>
      <c r="K117" s="22"/>
      <c r="L117" s="22"/>
      <c r="M117" s="22"/>
      <c r="N117" s="281"/>
      <c r="O117" s="23"/>
      <c r="P117" s="23"/>
      <c r="Q117" s="28"/>
      <c r="R117" s="28"/>
      <c r="S117" s="225" t="str">
        <f t="shared" ref="S117:S121" si="71">CA117&amp;CB117&amp;CC117</f>
        <v/>
      </c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8"/>
      <c r="AF117" s="8"/>
      <c r="BV117" s="3"/>
      <c r="BW117" s="3"/>
      <c r="CA117" s="31" t="str">
        <f t="shared" si="69"/>
        <v/>
      </c>
      <c r="CB117" s="31" t="str">
        <f t="shared" si="70"/>
        <v/>
      </c>
      <c r="CC117" s="31" t="str">
        <f t="shared" ref="CC117:CC120" si="72">IF(AND(D117&lt;&gt;0,O117=""),"* Recuerde que las Embarazadas deben ser incluídas en el ingreso por rango Etario (Digite CEROS si no tiene). ",IF(F117&lt;O117,"* Las Embarazadas NO DEBEN ser mayor al total de Mujeres. ",""))</f>
        <v/>
      </c>
      <c r="CG117" s="32">
        <f t="shared" ref="CG117:CG121" si="73">IF(D117&lt;&gt;(E117+F117),1,0)</f>
        <v>0</v>
      </c>
      <c r="CH117" s="32">
        <f t="shared" ref="CH117:CH121" si="74">IF(AND(D117&lt;&gt;0,P117=""),1,IF(D117&lt;P117,1,0))</f>
        <v>0</v>
      </c>
      <c r="CI117" s="32">
        <f t="shared" ref="CI117:CI121" si="75">IF(AND(D117&lt;&gt;0,O117=""),1,IF(F117&lt;O117,1,0))</f>
        <v>0</v>
      </c>
      <c r="CJ117" s="13"/>
      <c r="CK117" s="13"/>
      <c r="CL117" s="13"/>
    </row>
    <row r="118" spans="1:120" ht="16.149999999999999" customHeight="1" x14ac:dyDescent="0.2">
      <c r="A118" s="928" t="s">
        <v>136</v>
      </c>
      <c r="B118" s="929"/>
      <c r="C118" s="930"/>
      <c r="D118" s="282">
        <f t="shared" si="68"/>
        <v>0</v>
      </c>
      <c r="E118" s="279"/>
      <c r="F118" s="280"/>
      <c r="G118" s="22"/>
      <c r="H118" s="22"/>
      <c r="I118" s="22"/>
      <c r="J118" s="22"/>
      <c r="K118" s="22"/>
      <c r="L118" s="22"/>
      <c r="M118" s="22"/>
      <c r="N118" s="281"/>
      <c r="O118" s="23"/>
      <c r="P118" s="23"/>
      <c r="Q118" s="28"/>
      <c r="R118" s="28"/>
      <c r="S118" s="225" t="str">
        <f t="shared" si="71"/>
        <v/>
      </c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8"/>
      <c r="AF118" s="8"/>
      <c r="BV118" s="3"/>
      <c r="BW118" s="3"/>
      <c r="CA118" s="31" t="str">
        <f t="shared" si="69"/>
        <v/>
      </c>
      <c r="CB118" s="31" t="str">
        <f t="shared" si="70"/>
        <v/>
      </c>
      <c r="CC118" s="31" t="str">
        <f t="shared" si="72"/>
        <v/>
      </c>
      <c r="CG118" s="32">
        <f t="shared" si="73"/>
        <v>0</v>
      </c>
      <c r="CH118" s="32">
        <f t="shared" si="74"/>
        <v>0</v>
      </c>
      <c r="CI118" s="32">
        <f t="shared" si="75"/>
        <v>0</v>
      </c>
      <c r="CJ118" s="13"/>
      <c r="CK118" s="13"/>
      <c r="CL118" s="13"/>
    </row>
    <row r="119" spans="1:120" ht="16.149999999999999" customHeight="1" x14ac:dyDescent="0.2">
      <c r="A119" s="928" t="s">
        <v>137</v>
      </c>
      <c r="B119" s="929"/>
      <c r="C119" s="930"/>
      <c r="D119" s="282">
        <f t="shared" si="68"/>
        <v>0</v>
      </c>
      <c r="E119" s="279"/>
      <c r="F119" s="280"/>
      <c r="G119" s="22"/>
      <c r="H119" s="22"/>
      <c r="I119" s="22"/>
      <c r="J119" s="22"/>
      <c r="K119" s="22"/>
      <c r="L119" s="22"/>
      <c r="M119" s="22"/>
      <c r="N119" s="281"/>
      <c r="O119" s="23"/>
      <c r="P119" s="23"/>
      <c r="Q119" s="28"/>
      <c r="R119" s="28"/>
      <c r="S119" s="225" t="str">
        <f t="shared" si="71"/>
        <v/>
      </c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8"/>
      <c r="AF119" s="8"/>
      <c r="BV119" s="3"/>
      <c r="BW119" s="3"/>
      <c r="CA119" s="31" t="str">
        <f t="shared" si="69"/>
        <v/>
      </c>
      <c r="CB119" s="31" t="str">
        <f t="shared" si="70"/>
        <v/>
      </c>
      <c r="CC119" s="31" t="str">
        <f t="shared" si="72"/>
        <v/>
      </c>
      <c r="CG119" s="32">
        <f t="shared" si="73"/>
        <v>0</v>
      </c>
      <c r="CH119" s="32">
        <f t="shared" si="74"/>
        <v>0</v>
      </c>
      <c r="CI119" s="32">
        <f t="shared" si="75"/>
        <v>0</v>
      </c>
      <c r="CJ119" s="13"/>
      <c r="CK119" s="13"/>
      <c r="CL119" s="13"/>
    </row>
    <row r="120" spans="1:120" ht="16.149999999999999" customHeight="1" x14ac:dyDescent="0.2">
      <c r="A120" s="928" t="s">
        <v>138</v>
      </c>
      <c r="B120" s="929"/>
      <c r="C120" s="930"/>
      <c r="D120" s="282">
        <f t="shared" si="68"/>
        <v>0</v>
      </c>
      <c r="E120" s="279"/>
      <c r="F120" s="280"/>
      <c r="G120" s="22"/>
      <c r="H120" s="22"/>
      <c r="I120" s="22"/>
      <c r="J120" s="22"/>
      <c r="K120" s="22"/>
      <c r="L120" s="22"/>
      <c r="M120" s="22"/>
      <c r="N120" s="281"/>
      <c r="O120" s="23"/>
      <c r="P120" s="23"/>
      <c r="Q120" s="28"/>
      <c r="R120" s="28"/>
      <c r="S120" s="225" t="str">
        <f t="shared" si="71"/>
        <v/>
      </c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8"/>
      <c r="AF120" s="8"/>
      <c r="BV120" s="3"/>
      <c r="BW120" s="3"/>
      <c r="CA120" s="31" t="str">
        <f t="shared" si="69"/>
        <v/>
      </c>
      <c r="CB120" s="31" t="str">
        <f t="shared" si="70"/>
        <v/>
      </c>
      <c r="CC120" s="31" t="str">
        <f t="shared" si="72"/>
        <v/>
      </c>
      <c r="CG120" s="32">
        <f t="shared" si="73"/>
        <v>0</v>
      </c>
      <c r="CH120" s="32">
        <f t="shared" si="74"/>
        <v>0</v>
      </c>
      <c r="CI120" s="32">
        <f t="shared" si="75"/>
        <v>0</v>
      </c>
      <c r="CJ120" s="13"/>
      <c r="CK120" s="13"/>
      <c r="CL120" s="13"/>
    </row>
    <row r="121" spans="1:120" ht="16.149999999999999" customHeight="1" x14ac:dyDescent="0.2">
      <c r="A121" s="882" t="s">
        <v>139</v>
      </c>
      <c r="B121" s="883"/>
      <c r="C121" s="884"/>
      <c r="D121" s="247">
        <f t="shared" si="68"/>
        <v>0</v>
      </c>
      <c r="E121" s="283"/>
      <c r="F121" s="280"/>
      <c r="G121" s="33"/>
      <c r="H121" s="33"/>
      <c r="I121" s="33"/>
      <c r="J121" s="33"/>
      <c r="K121" s="33"/>
      <c r="L121" s="33"/>
      <c r="M121" s="33"/>
      <c r="N121" s="284"/>
      <c r="O121" s="34"/>
      <c r="P121" s="34"/>
      <c r="Q121" s="38"/>
      <c r="R121" s="285"/>
      <c r="S121" s="225" t="str">
        <f t="shared" si="71"/>
        <v/>
      </c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8"/>
      <c r="AF121" s="8"/>
      <c r="BV121" s="3"/>
      <c r="BW121" s="3"/>
      <c r="CA121" s="31" t="str">
        <f t="shared" si="69"/>
        <v/>
      </c>
      <c r="CB121" s="31" t="str">
        <f t="shared" si="70"/>
        <v/>
      </c>
      <c r="CC121" s="31" t="str">
        <f>IF(AND(D121&lt;&gt;0,O121=""),"* Recuerde que las Embarazadas deben ser incluídas en el ingreso por rango Etario (Digite CEROS si no tiene). ",IF(F121&lt;O121,"* Las Embarazadas NO DEBEN ser mayor al total de Mujeres. ",""))</f>
        <v/>
      </c>
      <c r="CG121" s="32">
        <f t="shared" si="73"/>
        <v>0</v>
      </c>
      <c r="CH121" s="32">
        <f t="shared" si="74"/>
        <v>0</v>
      </c>
      <c r="CI121" s="32">
        <f t="shared" si="75"/>
        <v>0</v>
      </c>
      <c r="CJ121" s="13"/>
      <c r="CK121" s="13"/>
      <c r="CL121" s="13"/>
    </row>
    <row r="122" spans="1:120" ht="16.149999999999999" customHeight="1" x14ac:dyDescent="0.2">
      <c r="A122" s="862" t="s">
        <v>4</v>
      </c>
      <c r="B122" s="900"/>
      <c r="C122" s="970"/>
      <c r="D122" s="263">
        <f t="shared" ref="D122:R122" si="76">SUM(D116:D121)</f>
        <v>0</v>
      </c>
      <c r="E122" s="263">
        <f t="shared" si="76"/>
        <v>0</v>
      </c>
      <c r="F122" s="272">
        <f t="shared" si="76"/>
        <v>0</v>
      </c>
      <c r="G122" s="266">
        <f t="shared" si="76"/>
        <v>0</v>
      </c>
      <c r="H122" s="266">
        <f t="shared" si="76"/>
        <v>0</v>
      </c>
      <c r="I122" s="266">
        <f t="shared" si="76"/>
        <v>0</v>
      </c>
      <c r="J122" s="266">
        <f t="shared" si="76"/>
        <v>0</v>
      </c>
      <c r="K122" s="266">
        <f t="shared" si="76"/>
        <v>0</v>
      </c>
      <c r="L122" s="266">
        <f t="shared" si="76"/>
        <v>0</v>
      </c>
      <c r="M122" s="266">
        <f t="shared" si="76"/>
        <v>0</v>
      </c>
      <c r="N122" s="286">
        <f t="shared" si="76"/>
        <v>0</v>
      </c>
      <c r="O122" s="270">
        <f t="shared" si="76"/>
        <v>0</v>
      </c>
      <c r="P122" s="272">
        <f t="shared" si="76"/>
        <v>0</v>
      </c>
      <c r="Q122" s="265">
        <f t="shared" si="76"/>
        <v>0</v>
      </c>
      <c r="R122" s="287">
        <f t="shared" si="76"/>
        <v>0</v>
      </c>
      <c r="S122" s="8" t="s">
        <v>131</v>
      </c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BV122" s="3"/>
      <c r="BW122" s="3"/>
      <c r="CG122" s="13"/>
      <c r="CH122" s="13"/>
      <c r="CI122" s="13"/>
      <c r="CJ122" s="13"/>
      <c r="CK122" s="13"/>
      <c r="CL122" s="13"/>
    </row>
    <row r="123" spans="1:120" ht="31.9" customHeight="1" x14ac:dyDescent="0.2">
      <c r="A123" s="220" t="s">
        <v>140</v>
      </c>
      <c r="B123" s="123"/>
      <c r="C123" s="123"/>
      <c r="D123" s="123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30"/>
      <c r="R123" s="49"/>
      <c r="S123" s="8"/>
      <c r="T123" s="8"/>
      <c r="U123" s="8"/>
      <c r="V123" s="8"/>
      <c r="W123" s="8"/>
      <c r="X123" s="288"/>
      <c r="Y123" s="8"/>
      <c r="Z123" s="8"/>
      <c r="AA123" s="8"/>
      <c r="AB123" s="8"/>
      <c r="AC123" s="8"/>
      <c r="AD123" s="8"/>
      <c r="AE123" s="8"/>
      <c r="AF123" s="8"/>
      <c r="BV123" s="3"/>
      <c r="BW123" s="3"/>
      <c r="CG123" s="13"/>
      <c r="CH123" s="13"/>
      <c r="CI123" s="13"/>
      <c r="CJ123" s="13"/>
      <c r="CK123" s="13"/>
      <c r="CL123" s="13"/>
    </row>
    <row r="124" spans="1:120" ht="16.149999999999999" customHeight="1" x14ac:dyDescent="0.2">
      <c r="A124" s="885" t="s">
        <v>141</v>
      </c>
      <c r="B124" s="886"/>
      <c r="C124" s="887"/>
      <c r="D124" s="894" t="s">
        <v>4</v>
      </c>
      <c r="E124" s="895"/>
      <c r="F124" s="896"/>
      <c r="G124" s="862" t="s">
        <v>56</v>
      </c>
      <c r="H124" s="900"/>
      <c r="I124" s="900"/>
      <c r="J124" s="900"/>
      <c r="K124" s="900"/>
      <c r="L124" s="900"/>
      <c r="M124" s="900"/>
      <c r="N124" s="901"/>
      <c r="O124" s="896" t="s">
        <v>34</v>
      </c>
      <c r="P124" s="955" t="s">
        <v>8</v>
      </c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BX124" s="3"/>
      <c r="BY124" s="3"/>
      <c r="CG124" s="13"/>
      <c r="CH124" s="13"/>
      <c r="CI124" s="13"/>
      <c r="CJ124" s="13"/>
      <c r="CK124" s="13"/>
      <c r="CL124" s="13"/>
      <c r="DO124" s="3"/>
      <c r="DP124" s="3"/>
    </row>
    <row r="125" spans="1:120" ht="16.149999999999999" customHeight="1" x14ac:dyDescent="0.2">
      <c r="A125" s="888"/>
      <c r="B125" s="889"/>
      <c r="C125" s="890"/>
      <c r="D125" s="980"/>
      <c r="E125" s="981"/>
      <c r="F125" s="902"/>
      <c r="G125" s="982" t="s">
        <v>235</v>
      </c>
      <c r="H125" s="983"/>
      <c r="I125" s="982" t="s">
        <v>20</v>
      </c>
      <c r="J125" s="983"/>
      <c r="K125" s="982" t="s">
        <v>21</v>
      </c>
      <c r="L125" s="983"/>
      <c r="M125" s="982" t="s">
        <v>22</v>
      </c>
      <c r="N125" s="984"/>
      <c r="O125" s="902"/>
      <c r="P125" s="95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BX125" s="3"/>
      <c r="BY125" s="3"/>
      <c r="CG125" s="13"/>
      <c r="CH125" s="13"/>
      <c r="CI125" s="13"/>
      <c r="CJ125" s="13"/>
      <c r="CK125" s="13"/>
      <c r="CL125" s="13"/>
      <c r="DO125" s="3"/>
      <c r="DP125" s="3"/>
    </row>
    <row r="126" spans="1:120" ht="16.149999999999999" customHeight="1" x14ac:dyDescent="0.2">
      <c r="A126" s="891"/>
      <c r="B126" s="1084"/>
      <c r="C126" s="1085"/>
      <c r="D126" s="223" t="s">
        <v>23</v>
      </c>
      <c r="E126" s="744" t="s">
        <v>24</v>
      </c>
      <c r="F126" s="175" t="s">
        <v>25</v>
      </c>
      <c r="G126" s="50" t="s">
        <v>24</v>
      </c>
      <c r="H126" s="745" t="s">
        <v>25</v>
      </c>
      <c r="I126" s="50" t="s">
        <v>24</v>
      </c>
      <c r="J126" s="745" t="s">
        <v>25</v>
      </c>
      <c r="K126" s="740" t="s">
        <v>24</v>
      </c>
      <c r="L126" s="745" t="s">
        <v>25</v>
      </c>
      <c r="M126" s="740" t="s">
        <v>24</v>
      </c>
      <c r="N126" s="742" t="s">
        <v>25</v>
      </c>
      <c r="O126" s="1081"/>
      <c r="P126" s="1079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BX126" s="3"/>
      <c r="BY126" s="3"/>
      <c r="CG126" s="13"/>
      <c r="CH126" s="13"/>
      <c r="CI126" s="13"/>
      <c r="CJ126" s="13"/>
      <c r="CK126" s="13"/>
      <c r="CL126" s="13"/>
      <c r="DO126" s="3"/>
      <c r="DP126" s="3"/>
    </row>
    <row r="127" spans="1:120" ht="16.149999999999999" customHeight="1" x14ac:dyDescent="0.2">
      <c r="A127" s="859" t="s">
        <v>142</v>
      </c>
      <c r="B127" s="988" t="s">
        <v>143</v>
      </c>
      <c r="C127" s="989"/>
      <c r="D127" s="290">
        <f>SUM(E127+F127)</f>
        <v>0</v>
      </c>
      <c r="E127" s="291"/>
      <c r="F127" s="292">
        <f>SUM(+L127+N127)</f>
        <v>0</v>
      </c>
      <c r="G127" s="293"/>
      <c r="H127" s="294"/>
      <c r="I127" s="293"/>
      <c r="J127" s="294"/>
      <c r="K127" s="295"/>
      <c r="L127" s="62"/>
      <c r="M127" s="295"/>
      <c r="N127" s="64"/>
      <c r="O127" s="62"/>
      <c r="P127" s="296"/>
      <c r="Q127" s="225" t="str">
        <f>CA127</f>
        <v/>
      </c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8"/>
      <c r="AD127" s="8"/>
      <c r="BX127" s="3"/>
      <c r="BY127" s="3"/>
      <c r="CA127" s="31" t="str">
        <f>IF(CG127=1,"* El número de actividades en usuarios en situacion de discapacidad NO DEBE ser mayor al total. ","")</f>
        <v/>
      </c>
      <c r="CG127" s="32">
        <f>IF(F127&lt;P127,1,0)</f>
        <v>0</v>
      </c>
      <c r="CH127" s="13"/>
      <c r="CI127" s="13"/>
      <c r="CJ127" s="13"/>
      <c r="CK127" s="13"/>
      <c r="CL127" s="13"/>
      <c r="DO127" s="3"/>
      <c r="DP127" s="3"/>
    </row>
    <row r="128" spans="1:120" ht="16.149999999999999" customHeight="1" x14ac:dyDescent="0.2">
      <c r="A128" s="860"/>
      <c r="B128" s="928" t="s">
        <v>80</v>
      </c>
      <c r="C128" s="930"/>
      <c r="D128" s="250">
        <f>SUM(E128+F128)</f>
        <v>0</v>
      </c>
      <c r="E128" s="297"/>
      <c r="F128" s="298">
        <f>SUM(+L128+N128)</f>
        <v>0</v>
      </c>
      <c r="G128" s="75"/>
      <c r="H128" s="299"/>
      <c r="I128" s="75"/>
      <c r="J128" s="299"/>
      <c r="K128" s="300"/>
      <c r="L128" s="23"/>
      <c r="M128" s="300"/>
      <c r="N128" s="73"/>
      <c r="O128" s="23"/>
      <c r="P128" s="25"/>
      <c r="Q128" s="225" t="str">
        <f>CA128</f>
        <v/>
      </c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8"/>
      <c r="AD128" s="8"/>
      <c r="BX128" s="3"/>
      <c r="BY128" s="3"/>
      <c r="CA128" s="31" t="str">
        <f t="shared" ref="CA128:CA155" si="77">IF(CG128=1,"* El número de actividades en usuarios en situacion de discapacidad NO DEBE ser mayor al total. ","")</f>
        <v/>
      </c>
      <c r="CG128" s="32">
        <f>IF(F128&lt;P128,1,0)</f>
        <v>0</v>
      </c>
      <c r="CH128" s="13"/>
      <c r="CI128" s="13"/>
      <c r="CJ128" s="13"/>
      <c r="CK128" s="13"/>
      <c r="CL128" s="13"/>
      <c r="DO128" s="3"/>
      <c r="DP128" s="3"/>
    </row>
    <row r="129" spans="1:120" ht="16.149999999999999" customHeight="1" x14ac:dyDescent="0.2">
      <c r="A129" s="860"/>
      <c r="B129" s="990" t="s">
        <v>124</v>
      </c>
      <c r="C129" s="991"/>
      <c r="D129" s="301">
        <f>SUM(E129+F129)</f>
        <v>0</v>
      </c>
      <c r="E129" s="302"/>
      <c r="F129" s="303">
        <f>SUM(+L129+N129)</f>
        <v>0</v>
      </c>
      <c r="G129" s="304"/>
      <c r="H129" s="305"/>
      <c r="I129" s="304"/>
      <c r="J129" s="305"/>
      <c r="K129" s="306"/>
      <c r="L129" s="581"/>
      <c r="M129" s="306"/>
      <c r="N129" s="308"/>
      <c r="O129" s="581"/>
      <c r="P129" s="309"/>
      <c r="Q129" s="225" t="str">
        <f>CA129</f>
        <v/>
      </c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8"/>
      <c r="AD129" s="8"/>
      <c r="BX129" s="3"/>
      <c r="BY129" s="3"/>
      <c r="CA129" s="31" t="str">
        <f t="shared" si="77"/>
        <v/>
      </c>
      <c r="CG129" s="32">
        <f>IF(F129&lt;P129,1,0)</f>
        <v>0</v>
      </c>
      <c r="CH129" s="13"/>
      <c r="CI129" s="13"/>
      <c r="CJ129" s="13"/>
      <c r="CK129" s="13"/>
      <c r="CL129" s="13"/>
      <c r="DO129" s="3"/>
      <c r="DP129" s="3"/>
    </row>
    <row r="130" spans="1:120" ht="16.149999999999999" customHeight="1" x14ac:dyDescent="0.2">
      <c r="A130" s="860"/>
      <c r="B130" s="859" t="s">
        <v>144</v>
      </c>
      <c r="C130" s="310" t="s">
        <v>4</v>
      </c>
      <c r="D130" s="301">
        <f>SUM(E130+F130)</f>
        <v>0</v>
      </c>
      <c r="E130" s="302"/>
      <c r="F130" s="303">
        <f>SUM(F131:F136)</f>
        <v>0</v>
      </c>
      <c r="G130" s="172"/>
      <c r="H130" s="312"/>
      <c r="I130" s="172"/>
      <c r="J130" s="312"/>
      <c r="K130" s="313"/>
      <c r="L130" s="120">
        <f>SUM(L131:L136)</f>
        <v>0</v>
      </c>
      <c r="M130" s="313"/>
      <c r="N130" s="314">
        <f>SUM(N131:N136)</f>
        <v>0</v>
      </c>
      <c r="O130" s="120">
        <f>SUM(O131:O136)</f>
        <v>0</v>
      </c>
      <c r="P130" s="315">
        <f>SUM(P131:P136)</f>
        <v>0</v>
      </c>
      <c r="Q130" s="225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BX130" s="3"/>
      <c r="BY130" s="3"/>
      <c r="CA130" s="31"/>
      <c r="CG130" s="32"/>
      <c r="CH130" s="13"/>
      <c r="CI130" s="13"/>
      <c r="CJ130" s="13"/>
      <c r="CK130" s="13"/>
      <c r="CL130" s="13"/>
      <c r="DO130" s="3"/>
      <c r="DP130" s="3"/>
    </row>
    <row r="131" spans="1:120" ht="16.149999999999999" customHeight="1" x14ac:dyDescent="0.2">
      <c r="A131" s="860"/>
      <c r="B131" s="860"/>
      <c r="C131" s="316" t="s">
        <v>145</v>
      </c>
      <c r="D131" s="336">
        <f>SUM(E131+F131)</f>
        <v>0</v>
      </c>
      <c r="E131" s="291"/>
      <c r="F131" s="292">
        <f>SUM(J131+L131+N131)</f>
        <v>0</v>
      </c>
      <c r="G131" s="75"/>
      <c r="H131" s="299"/>
      <c r="I131" s="75"/>
      <c r="J131" s="299"/>
      <c r="K131" s="300"/>
      <c r="L131" s="23"/>
      <c r="M131" s="300"/>
      <c r="N131" s="73"/>
      <c r="O131" s="23"/>
      <c r="P131" s="25"/>
      <c r="Q131" s="225" t="str">
        <f t="shared" ref="Q131:Q155" si="78">CA131</f>
        <v/>
      </c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8"/>
      <c r="AD131" s="8"/>
      <c r="BX131" s="3"/>
      <c r="BY131" s="3"/>
      <c r="CA131" s="31" t="str">
        <f t="shared" si="77"/>
        <v/>
      </c>
      <c r="CG131" s="32">
        <f t="shared" ref="CG131:CG136" si="79">IF(F131&lt;P131,1,0)</f>
        <v>0</v>
      </c>
      <c r="CH131" s="13"/>
      <c r="CI131" s="13"/>
      <c r="CJ131" s="13"/>
      <c r="CK131" s="13"/>
      <c r="CL131" s="13"/>
      <c r="DO131" s="3"/>
      <c r="DP131" s="3"/>
    </row>
    <row r="132" spans="1:120" ht="16.149999999999999" customHeight="1" x14ac:dyDescent="0.2">
      <c r="A132" s="860"/>
      <c r="B132" s="860"/>
      <c r="C132" s="318" t="s">
        <v>146</v>
      </c>
      <c r="D132" s="336">
        <f t="shared" ref="D132:D140" si="80">SUM(E132+F132)</f>
        <v>0</v>
      </c>
      <c r="E132" s="297"/>
      <c r="F132" s="298">
        <f>SUM(J132+L132+N132)</f>
        <v>0</v>
      </c>
      <c r="G132" s="98"/>
      <c r="H132" s="149"/>
      <c r="I132" s="98"/>
      <c r="J132" s="149"/>
      <c r="K132" s="300"/>
      <c r="L132" s="23"/>
      <c r="M132" s="300"/>
      <c r="N132" s="73"/>
      <c r="O132" s="23"/>
      <c r="P132" s="25"/>
      <c r="Q132" s="225" t="str">
        <f t="shared" si="78"/>
        <v/>
      </c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8"/>
      <c r="AD132" s="8"/>
      <c r="BX132" s="3"/>
      <c r="BY132" s="3"/>
      <c r="CA132" s="31" t="str">
        <f t="shared" si="77"/>
        <v/>
      </c>
      <c r="CG132" s="32">
        <f t="shared" si="79"/>
        <v>0</v>
      </c>
      <c r="CH132" s="13"/>
      <c r="CI132" s="13"/>
      <c r="CJ132" s="13"/>
      <c r="CK132" s="13"/>
      <c r="CL132" s="13"/>
      <c r="DO132" s="3"/>
      <c r="DP132" s="3"/>
    </row>
    <row r="133" spans="1:120" ht="16.149999999999999" customHeight="1" x14ac:dyDescent="0.2">
      <c r="A133" s="860"/>
      <c r="B133" s="860"/>
      <c r="C133" s="320" t="s">
        <v>147</v>
      </c>
      <c r="D133" s="336">
        <f t="shared" si="80"/>
        <v>0</v>
      </c>
      <c r="E133" s="297"/>
      <c r="F133" s="298">
        <f>+L133+N133</f>
        <v>0</v>
      </c>
      <c r="G133" s="75"/>
      <c r="H133" s="299"/>
      <c r="I133" s="75"/>
      <c r="J133" s="299"/>
      <c r="K133" s="300"/>
      <c r="L133" s="23"/>
      <c r="M133" s="300"/>
      <c r="N133" s="73"/>
      <c r="O133" s="23"/>
      <c r="P133" s="25"/>
      <c r="Q133" s="225" t="str">
        <f t="shared" si="78"/>
        <v/>
      </c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8"/>
      <c r="AD133" s="8"/>
      <c r="BX133" s="3"/>
      <c r="BY133" s="3"/>
      <c r="CA133" s="31" t="str">
        <f t="shared" si="77"/>
        <v/>
      </c>
      <c r="CG133" s="32">
        <f t="shared" si="79"/>
        <v>0</v>
      </c>
      <c r="CH133" s="13"/>
      <c r="CI133" s="13"/>
      <c r="CJ133" s="13"/>
      <c r="CK133" s="13"/>
      <c r="CL133" s="13"/>
      <c r="DO133" s="3"/>
      <c r="DP133" s="3"/>
    </row>
    <row r="134" spans="1:120" ht="16.149999999999999" customHeight="1" x14ac:dyDescent="0.2">
      <c r="A134" s="860"/>
      <c r="B134" s="860"/>
      <c r="C134" s="316" t="s">
        <v>148</v>
      </c>
      <c r="D134" s="336">
        <f t="shared" si="80"/>
        <v>0</v>
      </c>
      <c r="E134" s="297"/>
      <c r="F134" s="298">
        <f>SUM(J134+L134+N134)</f>
        <v>0</v>
      </c>
      <c r="G134" s="75"/>
      <c r="H134" s="299"/>
      <c r="I134" s="75"/>
      <c r="J134" s="299"/>
      <c r="K134" s="300"/>
      <c r="L134" s="23"/>
      <c r="M134" s="300"/>
      <c r="N134" s="73"/>
      <c r="O134" s="23"/>
      <c r="P134" s="25"/>
      <c r="Q134" s="225" t="str">
        <f t="shared" si="78"/>
        <v/>
      </c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8"/>
      <c r="AD134" s="8"/>
      <c r="BX134" s="3"/>
      <c r="BY134" s="3"/>
      <c r="CA134" s="31" t="str">
        <f t="shared" si="77"/>
        <v/>
      </c>
      <c r="CG134" s="32">
        <f t="shared" si="79"/>
        <v>0</v>
      </c>
      <c r="CH134" s="13"/>
      <c r="CI134" s="13"/>
      <c r="CJ134" s="13"/>
      <c r="CK134" s="13"/>
      <c r="CL134" s="13"/>
      <c r="DO134" s="3"/>
      <c r="DP134" s="3"/>
    </row>
    <row r="135" spans="1:120" ht="16.149999999999999" customHeight="1" x14ac:dyDescent="0.2">
      <c r="A135" s="860"/>
      <c r="B135" s="860"/>
      <c r="C135" s="318" t="s">
        <v>149</v>
      </c>
      <c r="D135" s="336">
        <f t="shared" si="80"/>
        <v>0</v>
      </c>
      <c r="E135" s="297"/>
      <c r="F135" s="298">
        <f>SUM(J135+L135+N135)</f>
        <v>0</v>
      </c>
      <c r="G135" s="98"/>
      <c r="H135" s="149"/>
      <c r="I135" s="98"/>
      <c r="J135" s="149"/>
      <c r="K135" s="300"/>
      <c r="L135" s="23"/>
      <c r="M135" s="300"/>
      <c r="N135" s="73"/>
      <c r="O135" s="321"/>
      <c r="P135" s="25"/>
      <c r="Q135" s="225" t="str">
        <f t="shared" si="78"/>
        <v/>
      </c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8"/>
      <c r="AD135" s="8"/>
      <c r="BX135" s="3"/>
      <c r="BY135" s="3"/>
      <c r="CA135" s="31" t="str">
        <f t="shared" si="77"/>
        <v/>
      </c>
      <c r="CG135" s="32">
        <f t="shared" si="79"/>
        <v>0</v>
      </c>
      <c r="CH135" s="13"/>
      <c r="CI135" s="13"/>
      <c r="CJ135" s="13"/>
      <c r="CK135" s="13"/>
      <c r="CL135" s="13"/>
      <c r="DO135" s="3"/>
      <c r="DP135" s="3"/>
    </row>
    <row r="136" spans="1:120" ht="16.149999999999999" customHeight="1" x14ac:dyDescent="0.2">
      <c r="A136" s="861"/>
      <c r="B136" s="861"/>
      <c r="C136" s="316" t="s">
        <v>150</v>
      </c>
      <c r="D136" s="301">
        <f t="shared" si="80"/>
        <v>0</v>
      </c>
      <c r="E136" s="323"/>
      <c r="F136" s="324">
        <f>SUM(J136+L136+N136)</f>
        <v>0</v>
      </c>
      <c r="G136" s="75"/>
      <c r="H136" s="325"/>
      <c r="I136" s="75"/>
      <c r="J136" s="325"/>
      <c r="K136" s="306"/>
      <c r="L136" s="114"/>
      <c r="M136" s="306"/>
      <c r="N136" s="117"/>
      <c r="O136" s="114"/>
      <c r="P136" s="326"/>
      <c r="Q136" s="225" t="str">
        <f t="shared" si="78"/>
        <v/>
      </c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8"/>
      <c r="AD136" s="8"/>
      <c r="BX136" s="3"/>
      <c r="BY136" s="3"/>
      <c r="CA136" s="31" t="str">
        <f t="shared" si="77"/>
        <v/>
      </c>
      <c r="CG136" s="32">
        <f t="shared" si="79"/>
        <v>0</v>
      </c>
      <c r="CH136" s="13"/>
      <c r="CI136" s="13"/>
      <c r="CJ136" s="13"/>
      <c r="CK136" s="13"/>
      <c r="CL136" s="13"/>
      <c r="DO136" s="3"/>
      <c r="DP136" s="3"/>
    </row>
    <row r="137" spans="1:120" ht="16.149999999999999" customHeight="1" x14ac:dyDescent="0.2">
      <c r="A137" s="859" t="s">
        <v>151</v>
      </c>
      <c r="B137" s="859" t="s">
        <v>152</v>
      </c>
      <c r="C137" s="327" t="s">
        <v>80</v>
      </c>
      <c r="D137" s="336">
        <f>SUM(E137+F137)</f>
        <v>0</v>
      </c>
      <c r="E137" s="290">
        <f>+K137+M137</f>
        <v>0</v>
      </c>
      <c r="F137" s="291"/>
      <c r="G137" s="293"/>
      <c r="H137" s="294"/>
      <c r="I137" s="293"/>
      <c r="J137" s="294"/>
      <c r="K137" s="24"/>
      <c r="L137" s="329"/>
      <c r="M137" s="24"/>
      <c r="N137" s="330"/>
      <c r="O137" s="62"/>
      <c r="P137" s="62"/>
      <c r="Q137" s="225" t="str">
        <f>CA137</f>
        <v/>
      </c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8"/>
      <c r="AD137" s="8"/>
      <c r="BX137" s="3"/>
      <c r="BY137" s="3"/>
      <c r="CA137" s="31" t="str">
        <f t="shared" si="77"/>
        <v/>
      </c>
      <c r="CG137" s="32">
        <f>IF(E137&lt;P137,1,0)</f>
        <v>0</v>
      </c>
      <c r="CH137" s="13"/>
      <c r="CI137" s="13"/>
      <c r="CJ137" s="13"/>
      <c r="CK137" s="13"/>
      <c r="CL137" s="13"/>
      <c r="DO137" s="3"/>
      <c r="DP137" s="3"/>
    </row>
    <row r="138" spans="1:120" ht="16.149999999999999" customHeight="1" x14ac:dyDescent="0.2">
      <c r="A138" s="860"/>
      <c r="B138" s="860"/>
      <c r="C138" s="318" t="s">
        <v>153</v>
      </c>
      <c r="D138" s="336">
        <f t="shared" si="80"/>
        <v>0</v>
      </c>
      <c r="E138" s="250">
        <f>+K138+M138</f>
        <v>0</v>
      </c>
      <c r="F138" s="297"/>
      <c r="G138" s="98"/>
      <c r="H138" s="149"/>
      <c r="I138" s="98"/>
      <c r="J138" s="149"/>
      <c r="K138" s="22"/>
      <c r="L138" s="332"/>
      <c r="M138" s="22"/>
      <c r="N138" s="333"/>
      <c r="O138" s="34"/>
      <c r="P138" s="23"/>
      <c r="Q138" s="225" t="str">
        <f t="shared" si="78"/>
        <v/>
      </c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BX138" s="3"/>
      <c r="BY138" s="3"/>
      <c r="CA138" s="31" t="str">
        <f t="shared" si="77"/>
        <v/>
      </c>
      <c r="CG138" s="32">
        <f>IF(E138&lt;P138,1,0)</f>
        <v>0</v>
      </c>
      <c r="CH138" s="13"/>
      <c r="CI138" s="13"/>
      <c r="CJ138" s="13"/>
      <c r="CK138" s="13"/>
      <c r="CL138" s="13"/>
      <c r="DO138" s="3"/>
      <c r="DP138" s="3"/>
    </row>
    <row r="139" spans="1:120" ht="16.149999999999999" customHeight="1" x14ac:dyDescent="0.2">
      <c r="A139" s="860"/>
      <c r="B139" s="860"/>
      <c r="C139" s="334" t="s">
        <v>154</v>
      </c>
      <c r="D139" s="336">
        <f t="shared" si="80"/>
        <v>0</v>
      </c>
      <c r="E139" s="336">
        <f>SUM(K139+M139)</f>
        <v>0</v>
      </c>
      <c r="F139" s="337"/>
      <c r="G139" s="98"/>
      <c r="H139" s="149"/>
      <c r="I139" s="98"/>
      <c r="J139" s="149"/>
      <c r="K139" s="22"/>
      <c r="L139" s="332"/>
      <c r="M139" s="22"/>
      <c r="N139" s="333"/>
      <c r="O139" s="34"/>
      <c r="P139" s="23"/>
      <c r="Q139" s="225" t="str">
        <f t="shared" si="78"/>
        <v/>
      </c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8"/>
      <c r="AD139" s="8"/>
      <c r="BX139" s="3"/>
      <c r="BY139" s="3"/>
      <c r="CA139" s="31" t="str">
        <f t="shared" si="77"/>
        <v/>
      </c>
      <c r="CG139" s="32">
        <f>IF(E139&lt;P139,1,0)</f>
        <v>0</v>
      </c>
      <c r="CH139" s="13"/>
      <c r="CI139" s="13"/>
      <c r="CJ139" s="13"/>
      <c r="CK139" s="13"/>
      <c r="CL139" s="13"/>
      <c r="DO139" s="3"/>
      <c r="DP139" s="3"/>
    </row>
    <row r="140" spans="1:120" ht="16.149999999999999" customHeight="1" x14ac:dyDescent="0.2">
      <c r="A140" s="861"/>
      <c r="B140" s="860"/>
      <c r="C140" s="334" t="s">
        <v>155</v>
      </c>
      <c r="D140" s="301">
        <f t="shared" si="80"/>
        <v>0</v>
      </c>
      <c r="E140" s="301">
        <f>SUM(K140+M140)</f>
        <v>0</v>
      </c>
      <c r="F140" s="339"/>
      <c r="G140" s="304"/>
      <c r="H140" s="305"/>
      <c r="I140" s="304"/>
      <c r="J140" s="305"/>
      <c r="K140" s="115"/>
      <c r="L140" s="340"/>
      <c r="M140" s="115"/>
      <c r="N140" s="341"/>
      <c r="O140" s="43"/>
      <c r="P140" s="581"/>
      <c r="Q140" s="225" t="str">
        <f t="shared" si="78"/>
        <v/>
      </c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8"/>
      <c r="AD140" s="8"/>
      <c r="BX140" s="3"/>
      <c r="BY140" s="3"/>
      <c r="CA140" s="31" t="str">
        <f t="shared" si="77"/>
        <v/>
      </c>
      <c r="CG140" s="32">
        <f>IF(E140&lt;P140,1,0)</f>
        <v>0</v>
      </c>
      <c r="CH140" s="13"/>
      <c r="CI140" s="13"/>
      <c r="CJ140" s="13"/>
      <c r="CK140" s="13"/>
      <c r="CL140" s="13"/>
      <c r="DO140" s="3"/>
      <c r="DP140" s="3"/>
    </row>
    <row r="141" spans="1:120" ht="39" customHeight="1" x14ac:dyDescent="0.2">
      <c r="A141" s="686" t="s">
        <v>156</v>
      </c>
      <c r="B141" s="686" t="s">
        <v>157</v>
      </c>
      <c r="C141" s="687" t="s">
        <v>158</v>
      </c>
      <c r="D141" s="344">
        <f>SUM(E141:F141)</f>
        <v>0</v>
      </c>
      <c r="E141" s="344">
        <f>+I141+K141+M141</f>
        <v>0</v>
      </c>
      <c r="F141" s="345">
        <f>+J141+L141+N141</f>
        <v>0</v>
      </c>
      <c r="G141" s="115"/>
      <c r="H141" s="581"/>
      <c r="I141" s="115"/>
      <c r="J141" s="581"/>
      <c r="K141" s="115"/>
      <c r="L141" s="580"/>
      <c r="M141" s="115"/>
      <c r="N141" s="347"/>
      <c r="O141" s="581"/>
      <c r="P141" s="581"/>
      <c r="Q141" s="225" t="str">
        <f t="shared" si="78"/>
        <v/>
      </c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8"/>
      <c r="AD141" s="8"/>
      <c r="BX141" s="3"/>
      <c r="BY141" s="3"/>
      <c r="CA141" s="31" t="str">
        <f t="shared" si="77"/>
        <v/>
      </c>
      <c r="CG141" s="32">
        <f t="shared" ref="CG141:CG155" si="81">IF(D141&lt;P141,1,0)</f>
        <v>0</v>
      </c>
      <c r="CH141" s="13"/>
      <c r="CI141" s="13"/>
      <c r="CJ141" s="13"/>
      <c r="CK141" s="13"/>
      <c r="CL141" s="13"/>
      <c r="DO141" s="3"/>
      <c r="DP141" s="3"/>
    </row>
    <row r="142" spans="1:120" ht="16.149999999999999" customHeight="1" x14ac:dyDescent="0.2">
      <c r="A142" s="977" t="s">
        <v>159</v>
      </c>
      <c r="B142" s="859" t="s">
        <v>160</v>
      </c>
      <c r="C142" s="348" t="s">
        <v>161</v>
      </c>
      <c r="D142" s="336">
        <f t="shared" ref="D142:D153" si="82">SUM(E142+F142)</f>
        <v>0</v>
      </c>
      <c r="E142" s="336">
        <f t="shared" ref="E142:F145" si="83">SUM(I142+K142+M142)</f>
        <v>0</v>
      </c>
      <c r="F142" s="349">
        <f t="shared" si="83"/>
        <v>0</v>
      </c>
      <c r="G142" s="300"/>
      <c r="H142" s="688"/>
      <c r="I142" s="22"/>
      <c r="J142" s="23"/>
      <c r="K142" s="22"/>
      <c r="L142" s="23"/>
      <c r="M142" s="22"/>
      <c r="N142" s="27"/>
      <c r="O142" s="23"/>
      <c r="P142" s="25"/>
      <c r="Q142" s="225" t="str">
        <f t="shared" si="78"/>
        <v/>
      </c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8"/>
      <c r="AD142" s="8"/>
      <c r="BX142" s="3"/>
      <c r="BY142" s="3"/>
      <c r="CA142" s="31" t="str">
        <f t="shared" si="77"/>
        <v/>
      </c>
      <c r="CG142" s="32">
        <f t="shared" si="81"/>
        <v>0</v>
      </c>
      <c r="CH142" s="13"/>
      <c r="CI142" s="13"/>
      <c r="CJ142" s="13"/>
      <c r="CK142" s="13"/>
      <c r="CL142" s="13"/>
      <c r="DO142" s="3"/>
      <c r="DP142" s="3"/>
    </row>
    <row r="143" spans="1:120" ht="16.149999999999999" customHeight="1" x14ac:dyDescent="0.2">
      <c r="A143" s="978"/>
      <c r="B143" s="860"/>
      <c r="C143" s="350" t="s">
        <v>162</v>
      </c>
      <c r="D143" s="301">
        <f t="shared" si="82"/>
        <v>0</v>
      </c>
      <c r="E143" s="301">
        <f t="shared" si="83"/>
        <v>0</v>
      </c>
      <c r="F143" s="303">
        <f t="shared" si="83"/>
        <v>0</v>
      </c>
      <c r="G143" s="689"/>
      <c r="H143" s="690"/>
      <c r="I143" s="42"/>
      <c r="J143" s="581"/>
      <c r="K143" s="115"/>
      <c r="L143" s="309"/>
      <c r="M143" s="115"/>
      <c r="N143" s="347"/>
      <c r="O143" s="581"/>
      <c r="P143" s="309"/>
      <c r="Q143" s="225" t="str">
        <f t="shared" si="78"/>
        <v/>
      </c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8"/>
      <c r="AD143" s="8"/>
      <c r="BX143" s="3"/>
      <c r="BY143" s="3"/>
      <c r="CA143" s="31" t="str">
        <f t="shared" si="77"/>
        <v/>
      </c>
      <c r="CG143" s="32">
        <f t="shared" si="81"/>
        <v>0</v>
      </c>
      <c r="CH143" s="13"/>
      <c r="CI143" s="13"/>
      <c r="CJ143" s="13"/>
      <c r="CK143" s="13"/>
      <c r="CL143" s="13"/>
      <c r="DO143" s="3"/>
      <c r="DP143" s="3"/>
    </row>
    <row r="144" spans="1:120" ht="16.149999999999999" customHeight="1" x14ac:dyDescent="0.2">
      <c r="A144" s="978"/>
      <c r="B144" s="859" t="s">
        <v>80</v>
      </c>
      <c r="C144" s="348" t="s">
        <v>161</v>
      </c>
      <c r="D144" s="336">
        <f t="shared" si="82"/>
        <v>0</v>
      </c>
      <c r="E144" s="336">
        <f t="shared" si="83"/>
        <v>0</v>
      </c>
      <c r="F144" s="349">
        <f t="shared" si="83"/>
        <v>0</v>
      </c>
      <c r="G144" s="295"/>
      <c r="H144" s="691"/>
      <c r="I144" s="24"/>
      <c r="J144" s="62"/>
      <c r="K144" s="24"/>
      <c r="L144" s="296"/>
      <c r="M144" s="24"/>
      <c r="N144" s="351"/>
      <c r="O144" s="62"/>
      <c r="P144" s="296"/>
      <c r="Q144" s="225" t="str">
        <f t="shared" si="78"/>
        <v/>
      </c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8"/>
      <c r="AD144" s="8"/>
      <c r="BX144" s="3"/>
      <c r="BY144" s="3"/>
      <c r="CA144" s="31" t="str">
        <f t="shared" si="77"/>
        <v/>
      </c>
      <c r="CG144" s="32">
        <f t="shared" si="81"/>
        <v>0</v>
      </c>
      <c r="CH144" s="13"/>
      <c r="CI144" s="13"/>
      <c r="CJ144" s="13"/>
      <c r="CK144" s="13"/>
      <c r="CL144" s="13"/>
      <c r="DO144" s="3"/>
      <c r="DP144" s="3"/>
    </row>
    <row r="145" spans="1:121" ht="16.149999999999999" customHeight="1" x14ac:dyDescent="0.2">
      <c r="A145" s="979"/>
      <c r="B145" s="861"/>
      <c r="C145" s="352" t="s">
        <v>163</v>
      </c>
      <c r="D145" s="353">
        <f t="shared" si="82"/>
        <v>0</v>
      </c>
      <c r="E145" s="353">
        <f t="shared" si="83"/>
        <v>0</v>
      </c>
      <c r="F145" s="324">
        <f t="shared" si="83"/>
        <v>0</v>
      </c>
      <c r="G145" s="689"/>
      <c r="H145" s="690"/>
      <c r="I145" s="42"/>
      <c r="J145" s="581"/>
      <c r="K145" s="115"/>
      <c r="L145" s="309"/>
      <c r="M145" s="115"/>
      <c r="N145" s="347"/>
      <c r="O145" s="581"/>
      <c r="P145" s="309"/>
      <c r="Q145" s="225" t="str">
        <f t="shared" si="78"/>
        <v/>
      </c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8"/>
      <c r="AD145" s="8"/>
      <c r="BX145" s="3"/>
      <c r="BY145" s="3"/>
      <c r="CA145" s="31" t="str">
        <f t="shared" si="77"/>
        <v/>
      </c>
      <c r="CG145" s="32">
        <f t="shared" si="81"/>
        <v>0</v>
      </c>
      <c r="CH145" s="13"/>
      <c r="CI145" s="13"/>
      <c r="CJ145" s="13"/>
      <c r="CK145" s="13"/>
      <c r="CL145" s="13"/>
      <c r="DO145" s="3"/>
      <c r="DP145" s="3"/>
    </row>
    <row r="146" spans="1:121" ht="16.149999999999999" customHeight="1" x14ac:dyDescent="0.2">
      <c r="A146" s="985" t="s">
        <v>164</v>
      </c>
      <c r="B146" s="982" t="s">
        <v>144</v>
      </c>
      <c r="C146" s="983"/>
      <c r="D146" s="354">
        <f>SUM(E146+F146)</f>
        <v>0</v>
      </c>
      <c r="E146" s="354">
        <f>SUM(K146+M146)</f>
        <v>0</v>
      </c>
      <c r="F146" s="287">
        <f>SUM(+L146+N146)</f>
        <v>0</v>
      </c>
      <c r="G146" s="172"/>
      <c r="H146" s="173"/>
      <c r="I146" s="172"/>
      <c r="J146" s="173"/>
      <c r="K146" s="355"/>
      <c r="L146" s="356"/>
      <c r="M146" s="357"/>
      <c r="N146" s="358"/>
      <c r="O146" s="359"/>
      <c r="P146" s="356"/>
      <c r="Q146" s="225" t="str">
        <f t="shared" si="78"/>
        <v/>
      </c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8"/>
      <c r="AD146" s="8"/>
      <c r="BX146" s="3"/>
      <c r="BY146" s="3"/>
      <c r="CA146" s="31" t="str">
        <f t="shared" si="77"/>
        <v/>
      </c>
      <c r="CG146" s="32">
        <f t="shared" si="81"/>
        <v>0</v>
      </c>
      <c r="CH146" s="13"/>
      <c r="CI146" s="13"/>
      <c r="CJ146" s="13"/>
      <c r="CK146" s="13"/>
      <c r="CL146" s="13"/>
      <c r="DO146" s="3"/>
      <c r="DP146" s="3"/>
    </row>
    <row r="147" spans="1:121" ht="16.149999999999999" customHeight="1" x14ac:dyDescent="0.2">
      <c r="A147" s="986"/>
      <c r="B147" s="860" t="s">
        <v>160</v>
      </c>
      <c r="C147" s="316" t="s">
        <v>161</v>
      </c>
      <c r="D147" s="290">
        <f t="shared" si="82"/>
        <v>0</v>
      </c>
      <c r="E147" s="290">
        <f>SUM(K147+M147)</f>
        <v>0</v>
      </c>
      <c r="F147" s="292">
        <f>SUM(+L147+N147)</f>
        <v>0</v>
      </c>
      <c r="G147" s="360"/>
      <c r="H147" s="361"/>
      <c r="I147" s="360"/>
      <c r="J147" s="361"/>
      <c r="K147" s="22"/>
      <c r="L147" s="25"/>
      <c r="M147" s="26"/>
      <c r="N147" s="362"/>
      <c r="O147" s="23"/>
      <c r="P147" s="25"/>
      <c r="Q147" s="225" t="str">
        <f t="shared" si="78"/>
        <v/>
      </c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8"/>
      <c r="AD147" s="8"/>
      <c r="BX147" s="3"/>
      <c r="BY147" s="3"/>
      <c r="CA147" s="31" t="str">
        <f t="shared" si="77"/>
        <v/>
      </c>
      <c r="CG147" s="32">
        <f t="shared" si="81"/>
        <v>0</v>
      </c>
      <c r="CH147" s="13"/>
      <c r="CI147" s="13"/>
      <c r="CJ147" s="13"/>
      <c r="CK147" s="13"/>
      <c r="CL147" s="13"/>
      <c r="DO147" s="3"/>
      <c r="DP147" s="3"/>
    </row>
    <row r="148" spans="1:121" ht="16.149999999999999" customHeight="1" x14ac:dyDescent="0.2">
      <c r="A148" s="986"/>
      <c r="B148" s="860"/>
      <c r="C148" s="350" t="s">
        <v>162</v>
      </c>
      <c r="D148" s="301">
        <f t="shared" si="82"/>
        <v>0</v>
      </c>
      <c r="E148" s="301">
        <f>SUM(K148+M148)</f>
        <v>0</v>
      </c>
      <c r="F148" s="303">
        <f>SUM(+L148+N148)</f>
        <v>0</v>
      </c>
      <c r="G148" s="70"/>
      <c r="H148" s="78"/>
      <c r="I148" s="70"/>
      <c r="J148" s="78"/>
      <c r="K148" s="113"/>
      <c r="L148" s="326"/>
      <c r="M148" s="363"/>
      <c r="N148" s="364"/>
      <c r="O148" s="114"/>
      <c r="P148" s="326"/>
      <c r="Q148" s="225" t="str">
        <f t="shared" si="78"/>
        <v/>
      </c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8"/>
      <c r="AD148" s="8"/>
      <c r="BX148" s="3"/>
      <c r="BY148" s="3"/>
      <c r="CA148" s="31" t="str">
        <f t="shared" si="77"/>
        <v/>
      </c>
      <c r="CG148" s="32">
        <f t="shared" si="81"/>
        <v>0</v>
      </c>
      <c r="CH148" s="13"/>
      <c r="CI148" s="13"/>
      <c r="CJ148" s="13"/>
      <c r="CK148" s="13"/>
      <c r="CL148" s="13"/>
      <c r="DO148" s="3"/>
      <c r="DP148" s="3"/>
    </row>
    <row r="149" spans="1:121" ht="16.149999999999999" customHeight="1" x14ac:dyDescent="0.2">
      <c r="A149" s="986"/>
      <c r="B149" s="859" t="s">
        <v>80</v>
      </c>
      <c r="C149" s="348" t="s">
        <v>161</v>
      </c>
      <c r="D149" s="290">
        <f t="shared" si="82"/>
        <v>0</v>
      </c>
      <c r="E149" s="290">
        <f>SUM(K149+M149)</f>
        <v>0</v>
      </c>
      <c r="F149" s="292">
        <f>SUM(+L149+N149)</f>
        <v>0</v>
      </c>
      <c r="G149" s="293"/>
      <c r="H149" s="365"/>
      <c r="I149" s="293"/>
      <c r="J149" s="365"/>
      <c r="K149" s="24"/>
      <c r="L149" s="296"/>
      <c r="M149" s="366"/>
      <c r="N149" s="367"/>
      <c r="O149" s="62"/>
      <c r="P149" s="296"/>
      <c r="Q149" s="225" t="str">
        <f t="shared" si="78"/>
        <v/>
      </c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8"/>
      <c r="AD149" s="8"/>
      <c r="BX149" s="3"/>
      <c r="BY149" s="3"/>
      <c r="CA149" s="31" t="str">
        <f t="shared" si="77"/>
        <v/>
      </c>
      <c r="CG149" s="32">
        <f t="shared" si="81"/>
        <v>0</v>
      </c>
      <c r="CH149" s="13"/>
      <c r="CI149" s="13"/>
      <c r="CJ149" s="13"/>
      <c r="CK149" s="13"/>
      <c r="CL149" s="13"/>
      <c r="DO149" s="3"/>
      <c r="DP149" s="3"/>
    </row>
    <row r="150" spans="1:121" ht="16.149999999999999" customHeight="1" x14ac:dyDescent="0.2">
      <c r="A150" s="987"/>
      <c r="B150" s="861"/>
      <c r="C150" s="352" t="s">
        <v>163</v>
      </c>
      <c r="D150" s="301">
        <f t="shared" si="82"/>
        <v>0</v>
      </c>
      <c r="E150" s="301">
        <f>SUM(K150+M150)</f>
        <v>0</v>
      </c>
      <c r="F150" s="303">
        <f>SUM(+L150+N150)</f>
        <v>0</v>
      </c>
      <c r="G150" s="304"/>
      <c r="H150" s="582"/>
      <c r="I150" s="304"/>
      <c r="J150" s="582"/>
      <c r="K150" s="115"/>
      <c r="L150" s="309"/>
      <c r="M150" s="369"/>
      <c r="N150" s="370"/>
      <c r="O150" s="581"/>
      <c r="P150" s="309"/>
      <c r="Q150" s="225" t="str">
        <f t="shared" si="78"/>
        <v/>
      </c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8"/>
      <c r="AD150" s="8"/>
      <c r="BX150" s="3"/>
      <c r="BY150" s="3"/>
      <c r="CA150" s="31" t="str">
        <f t="shared" si="77"/>
        <v/>
      </c>
      <c r="CG150" s="32">
        <f t="shared" si="81"/>
        <v>0</v>
      </c>
      <c r="CH150" s="13"/>
      <c r="CI150" s="13"/>
      <c r="CJ150" s="13"/>
      <c r="CK150" s="13"/>
      <c r="CL150" s="13"/>
      <c r="DO150" s="3"/>
      <c r="DP150" s="3"/>
    </row>
    <row r="151" spans="1:121" ht="18" customHeight="1" x14ac:dyDescent="0.2">
      <c r="A151" s="977" t="s">
        <v>165</v>
      </c>
      <c r="B151" s="859" t="s">
        <v>166</v>
      </c>
      <c r="C151" s="371" t="s">
        <v>167</v>
      </c>
      <c r="D151" s="290">
        <f t="shared" si="82"/>
        <v>0</v>
      </c>
      <c r="E151" s="290">
        <f t="shared" ref="E151:F153" si="84">SUM(I151+K151+M151)</f>
        <v>0</v>
      </c>
      <c r="F151" s="292">
        <f t="shared" si="84"/>
        <v>0</v>
      </c>
      <c r="G151" s="300"/>
      <c r="H151" s="688"/>
      <c r="I151" s="22"/>
      <c r="J151" s="23"/>
      <c r="K151" s="22"/>
      <c r="L151" s="25"/>
      <c r="M151" s="22"/>
      <c r="N151" s="362"/>
      <c r="O151" s="23"/>
      <c r="P151" s="25"/>
      <c r="Q151" s="225" t="str">
        <f t="shared" si="78"/>
        <v/>
      </c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8"/>
      <c r="AD151" s="8"/>
      <c r="BX151" s="3"/>
      <c r="BY151" s="3"/>
      <c r="CA151" s="31" t="str">
        <f t="shared" si="77"/>
        <v/>
      </c>
      <c r="CG151" s="32">
        <f t="shared" si="81"/>
        <v>0</v>
      </c>
      <c r="CH151" s="13"/>
      <c r="CI151" s="13"/>
      <c r="CJ151" s="13"/>
      <c r="CK151" s="13"/>
      <c r="CL151" s="13"/>
      <c r="DO151" s="3"/>
      <c r="DP151" s="3"/>
    </row>
    <row r="152" spans="1:121" ht="32.25" customHeight="1" x14ac:dyDescent="0.2">
      <c r="A152" s="978"/>
      <c r="B152" s="860"/>
      <c r="C152" s="372" t="s">
        <v>168</v>
      </c>
      <c r="D152" s="250">
        <f t="shared" si="82"/>
        <v>0</v>
      </c>
      <c r="E152" s="250">
        <f t="shared" si="84"/>
        <v>0</v>
      </c>
      <c r="F152" s="298">
        <f t="shared" si="84"/>
        <v>0</v>
      </c>
      <c r="G152" s="692"/>
      <c r="H152" s="693"/>
      <c r="I152" s="113"/>
      <c r="J152" s="114"/>
      <c r="K152" s="113"/>
      <c r="L152" s="326"/>
      <c r="M152" s="113"/>
      <c r="N152" s="373"/>
      <c r="O152" s="114"/>
      <c r="P152" s="326"/>
      <c r="Q152" s="225" t="str">
        <f t="shared" si="78"/>
        <v/>
      </c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8"/>
      <c r="AD152" s="8"/>
      <c r="BX152" s="3"/>
      <c r="BY152" s="3"/>
      <c r="CA152" s="31" t="str">
        <f t="shared" si="77"/>
        <v/>
      </c>
      <c r="CG152" s="32">
        <f t="shared" si="81"/>
        <v>0</v>
      </c>
      <c r="CH152" s="13"/>
      <c r="CI152" s="13"/>
      <c r="CJ152" s="13"/>
      <c r="CK152" s="13"/>
      <c r="CL152" s="13"/>
      <c r="DO152" s="3"/>
      <c r="DP152" s="3"/>
    </row>
    <row r="153" spans="1:121" ht="29.25" customHeight="1" x14ac:dyDescent="0.2">
      <c r="A153" s="979"/>
      <c r="B153" s="861"/>
      <c r="C153" s="374" t="s">
        <v>169</v>
      </c>
      <c r="D153" s="301">
        <f t="shared" si="82"/>
        <v>0</v>
      </c>
      <c r="E153" s="301">
        <f t="shared" si="84"/>
        <v>0</v>
      </c>
      <c r="F153" s="303">
        <f t="shared" si="84"/>
        <v>0</v>
      </c>
      <c r="G153" s="689"/>
      <c r="H153" s="393"/>
      <c r="I153" s="42"/>
      <c r="J153" s="43"/>
      <c r="K153" s="42"/>
      <c r="L153" s="44"/>
      <c r="M153" s="375"/>
      <c r="N153" s="370"/>
      <c r="O153" s="43"/>
      <c r="P153" s="43"/>
      <c r="Q153" s="225" t="str">
        <f t="shared" si="78"/>
        <v/>
      </c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8"/>
      <c r="AD153" s="8"/>
      <c r="BX153" s="3"/>
      <c r="BY153" s="3"/>
      <c r="CA153" s="31" t="str">
        <f t="shared" si="77"/>
        <v/>
      </c>
      <c r="CG153" s="32">
        <f t="shared" si="81"/>
        <v>0</v>
      </c>
      <c r="CH153" s="13"/>
      <c r="CI153" s="13"/>
      <c r="CJ153" s="13"/>
      <c r="CK153" s="13"/>
      <c r="CL153" s="13"/>
      <c r="DO153" s="3"/>
      <c r="DP153" s="3"/>
    </row>
    <row r="154" spans="1:121" ht="37.5" customHeight="1" x14ac:dyDescent="0.2">
      <c r="A154" s="978" t="s">
        <v>170</v>
      </c>
      <c r="B154" s="859" t="s">
        <v>171</v>
      </c>
      <c r="C154" s="376" t="s">
        <v>172</v>
      </c>
      <c r="D154" s="336">
        <f>SUM(E154+F154)</f>
        <v>0</v>
      </c>
      <c r="E154" s="336">
        <f>+K154+M154</f>
        <v>0</v>
      </c>
      <c r="F154" s="349">
        <f>+L154+N154</f>
        <v>0</v>
      </c>
      <c r="G154" s="293"/>
      <c r="H154" s="365"/>
      <c r="I154" s="293"/>
      <c r="J154" s="365"/>
      <c r="K154" s="24"/>
      <c r="L154" s="296"/>
      <c r="M154" s="366"/>
      <c r="N154" s="351"/>
      <c r="O154" s="365"/>
      <c r="P154" s="62"/>
      <c r="Q154" s="225" t="str">
        <f t="shared" si="78"/>
        <v/>
      </c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8"/>
      <c r="AD154" s="8"/>
      <c r="BX154" s="3"/>
      <c r="BY154" s="3"/>
      <c r="CA154" s="31" t="str">
        <f t="shared" si="77"/>
        <v/>
      </c>
      <c r="CG154" s="32">
        <f t="shared" si="81"/>
        <v>0</v>
      </c>
      <c r="CH154" s="13"/>
      <c r="CI154" s="13"/>
      <c r="CJ154" s="13"/>
      <c r="CK154" s="13"/>
      <c r="CL154" s="13"/>
      <c r="DO154" s="3"/>
      <c r="DP154" s="3"/>
    </row>
    <row r="155" spans="1:121" ht="30" customHeight="1" x14ac:dyDescent="0.2">
      <c r="A155" s="979"/>
      <c r="B155" s="861"/>
      <c r="C155" s="377" t="s">
        <v>173</v>
      </c>
      <c r="D155" s="301">
        <f>SUM(E155+F155)</f>
        <v>0</v>
      </c>
      <c r="E155" s="301">
        <f>+K155+M155</f>
        <v>0</v>
      </c>
      <c r="F155" s="303">
        <f>+L155+N155</f>
        <v>0</v>
      </c>
      <c r="G155" s="304"/>
      <c r="H155" s="170"/>
      <c r="I155" s="304"/>
      <c r="J155" s="170"/>
      <c r="K155" s="42"/>
      <c r="L155" s="44"/>
      <c r="M155" s="375"/>
      <c r="N155" s="45"/>
      <c r="O155" s="170"/>
      <c r="P155" s="43"/>
      <c r="Q155" s="225" t="str">
        <f t="shared" si="78"/>
        <v/>
      </c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BX155" s="3"/>
      <c r="BY155" s="3"/>
      <c r="CA155" s="31" t="str">
        <f t="shared" si="77"/>
        <v/>
      </c>
      <c r="CG155" s="32">
        <f t="shared" si="81"/>
        <v>0</v>
      </c>
      <c r="CH155" s="13"/>
      <c r="CI155" s="13"/>
      <c r="CJ155" s="13"/>
      <c r="CK155" s="13"/>
      <c r="CL155" s="13"/>
      <c r="DO155" s="3"/>
      <c r="DP155" s="3"/>
    </row>
    <row r="156" spans="1:121" ht="31.9" customHeight="1" x14ac:dyDescent="0.2">
      <c r="A156" s="47" t="s">
        <v>174</v>
      </c>
      <c r="B156" s="123"/>
      <c r="C156" s="123"/>
      <c r="D156" s="123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BV156" s="3"/>
      <c r="BW156" s="3"/>
      <c r="CG156" s="13"/>
      <c r="CH156" s="13"/>
      <c r="CI156" s="13"/>
      <c r="CJ156" s="13"/>
      <c r="CK156" s="13"/>
      <c r="CL156" s="13"/>
    </row>
    <row r="157" spans="1:121" ht="16.149999999999999" customHeight="1" x14ac:dyDescent="0.2">
      <c r="A157" s="885" t="s">
        <v>175</v>
      </c>
      <c r="B157" s="886"/>
      <c r="C157" s="887"/>
      <c r="D157" s="894" t="s">
        <v>4</v>
      </c>
      <c r="E157" s="895"/>
      <c r="F157" s="896"/>
      <c r="G157" s="862" t="s">
        <v>5</v>
      </c>
      <c r="H157" s="900"/>
      <c r="I157" s="900"/>
      <c r="J157" s="900"/>
      <c r="K157" s="900"/>
      <c r="L157" s="900"/>
      <c r="M157" s="900"/>
      <c r="N157" s="900"/>
      <c r="O157" s="900"/>
      <c r="P157" s="900"/>
      <c r="Q157" s="900"/>
      <c r="R157" s="900"/>
      <c r="S157" s="900"/>
      <c r="T157" s="900"/>
      <c r="U157" s="900"/>
      <c r="V157" s="900"/>
      <c r="W157" s="900"/>
      <c r="X157" s="900"/>
      <c r="Y157" s="900"/>
      <c r="Z157" s="901"/>
      <c r="AA157" s="955" t="s">
        <v>8</v>
      </c>
      <c r="AB157" s="955" t="s">
        <v>176</v>
      </c>
      <c r="AC157" s="971" t="s">
        <v>177</v>
      </c>
      <c r="AD157" s="971" t="s">
        <v>178</v>
      </c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CG157" s="13"/>
      <c r="CH157" s="13"/>
      <c r="CI157" s="13"/>
      <c r="CJ157" s="13"/>
      <c r="CK157" s="13"/>
      <c r="CL157" s="13"/>
      <c r="DO157" s="3"/>
      <c r="DP157" s="3"/>
      <c r="DQ157" s="3"/>
    </row>
    <row r="158" spans="1:121" ht="16.149999999999999" customHeight="1" x14ac:dyDescent="0.2">
      <c r="A158" s="888"/>
      <c r="B158" s="889"/>
      <c r="C158" s="890"/>
      <c r="D158" s="980"/>
      <c r="E158" s="981"/>
      <c r="F158" s="902"/>
      <c r="G158" s="974" t="s">
        <v>11</v>
      </c>
      <c r="H158" s="975"/>
      <c r="I158" s="976" t="s">
        <v>12</v>
      </c>
      <c r="J158" s="976"/>
      <c r="K158" s="862" t="s">
        <v>13</v>
      </c>
      <c r="L158" s="970"/>
      <c r="M158" s="862" t="s">
        <v>14</v>
      </c>
      <c r="N158" s="970"/>
      <c r="O158" s="862" t="s">
        <v>15</v>
      </c>
      <c r="P158" s="970"/>
      <c r="Q158" s="862" t="s">
        <v>16</v>
      </c>
      <c r="R158" s="970"/>
      <c r="S158" s="862" t="s">
        <v>179</v>
      </c>
      <c r="T158" s="970"/>
      <c r="U158" s="982" t="s">
        <v>20</v>
      </c>
      <c r="V158" s="983"/>
      <c r="W158" s="982" t="s">
        <v>21</v>
      </c>
      <c r="X158" s="983"/>
      <c r="Y158" s="982" t="s">
        <v>22</v>
      </c>
      <c r="Z158" s="984"/>
      <c r="AA158" s="958"/>
      <c r="AB158" s="958"/>
      <c r="AC158" s="972"/>
      <c r="AD158" s="972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CG158" s="13"/>
      <c r="CH158" s="13"/>
      <c r="CI158" s="13"/>
      <c r="CJ158" s="13"/>
      <c r="CK158" s="13"/>
      <c r="CL158" s="13"/>
      <c r="DO158" s="3"/>
      <c r="DP158" s="3"/>
      <c r="DQ158" s="3"/>
    </row>
    <row r="159" spans="1:121" ht="16.149999999999999" customHeight="1" x14ac:dyDescent="0.2">
      <c r="A159" s="891"/>
      <c r="B159" s="1084"/>
      <c r="C159" s="1085"/>
      <c r="D159" s="14" t="s">
        <v>23</v>
      </c>
      <c r="E159" s="15" t="s">
        <v>24</v>
      </c>
      <c r="F159" s="745" t="s">
        <v>25</v>
      </c>
      <c r="G159" s="740" t="s">
        <v>24</v>
      </c>
      <c r="H159" s="745" t="s">
        <v>25</v>
      </c>
      <c r="I159" s="741" t="s">
        <v>24</v>
      </c>
      <c r="J159" s="741" t="s">
        <v>25</v>
      </c>
      <c r="K159" s="740" t="s">
        <v>24</v>
      </c>
      <c r="L159" s="745" t="s">
        <v>25</v>
      </c>
      <c r="M159" s="740" t="s">
        <v>24</v>
      </c>
      <c r="N159" s="745" t="s">
        <v>25</v>
      </c>
      <c r="O159" s="740" t="s">
        <v>24</v>
      </c>
      <c r="P159" s="745" t="s">
        <v>25</v>
      </c>
      <c r="Q159" s="740" t="s">
        <v>24</v>
      </c>
      <c r="R159" s="745" t="s">
        <v>25</v>
      </c>
      <c r="S159" s="740" t="s">
        <v>24</v>
      </c>
      <c r="T159" s="745" t="s">
        <v>25</v>
      </c>
      <c r="U159" s="740" t="s">
        <v>24</v>
      </c>
      <c r="V159" s="745" t="s">
        <v>25</v>
      </c>
      <c r="W159" s="740" t="s">
        <v>24</v>
      </c>
      <c r="X159" s="745" t="s">
        <v>25</v>
      </c>
      <c r="Y159" s="740" t="s">
        <v>24</v>
      </c>
      <c r="Z159" s="742" t="s">
        <v>25</v>
      </c>
      <c r="AA159" s="1079"/>
      <c r="AB159" s="1079"/>
      <c r="AC159" s="1102"/>
      <c r="AD159" s="1102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CG159" s="13"/>
      <c r="CH159" s="13"/>
      <c r="CI159" s="13"/>
      <c r="CJ159" s="13"/>
      <c r="CK159" s="13"/>
      <c r="CL159" s="13"/>
      <c r="DO159" s="3"/>
      <c r="DP159" s="3"/>
      <c r="DQ159" s="3"/>
    </row>
    <row r="160" spans="1:121" ht="16.149999999999999" customHeight="1" x14ac:dyDescent="0.2">
      <c r="A160" s="967" t="s">
        <v>180</v>
      </c>
      <c r="B160" s="968"/>
      <c r="C160" s="969"/>
      <c r="D160" s="378">
        <f>SUM(E160+F160)</f>
        <v>0</v>
      </c>
      <c r="E160" s="379">
        <f t="shared" ref="E160:F161" si="85">+K160+M160+O160+Q160</f>
        <v>0</v>
      </c>
      <c r="F160" s="380">
        <f t="shared" si="85"/>
        <v>0</v>
      </c>
      <c r="G160" s="293"/>
      <c r="H160" s="365"/>
      <c r="I160" s="293"/>
      <c r="J160" s="365"/>
      <c r="K160" s="24"/>
      <c r="L160" s="62"/>
      <c r="M160" s="24"/>
      <c r="N160" s="62"/>
      <c r="O160" s="24"/>
      <c r="P160" s="62"/>
      <c r="Q160" s="24"/>
      <c r="R160" s="62"/>
      <c r="S160" s="293"/>
      <c r="T160" s="365"/>
      <c r="U160" s="293"/>
      <c r="V160" s="365"/>
      <c r="W160" s="293"/>
      <c r="X160" s="365"/>
      <c r="Y160" s="293"/>
      <c r="Z160" s="381"/>
      <c r="AA160" s="62"/>
      <c r="AB160" s="62"/>
      <c r="AC160" s="62"/>
      <c r="AD160" s="62"/>
      <c r="AE160" s="382" t="str">
        <f>CA160&amp;CB160&amp;CC160&amp;CD160</f>
        <v/>
      </c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8"/>
      <c r="AR160" s="8"/>
      <c r="CA160" s="31" t="str">
        <f t="shared" ref="CA160:CA163" si="86">IF(CG160=1,"* El número de actividades en usuarios en situacion de discapacidad NO DEBE ser mayor al total. ","")</f>
        <v/>
      </c>
      <c r="CB160" s="31" t="str">
        <f>IF(CH160=1,"* El número de actividades en usuarios JUNJI NO DEBE ser mayor al total. ","")</f>
        <v/>
      </c>
      <c r="CC160" s="31" t="str">
        <f>IF(CI160=1,"* El número de actividades en usuarios INTEGRA NO DEBE ser mayor al total. ","")</f>
        <v/>
      </c>
      <c r="CD160" s="31" t="str">
        <f>IF(CJ160=1,"* El número de actividades en usuarios MINEDUC NO DEBE ser mayor al total. ","")</f>
        <v/>
      </c>
      <c r="CG160" s="32">
        <f>IF(D160&lt;AA160,1,0)</f>
        <v>0</v>
      </c>
      <c r="CH160" s="32">
        <f>IF(D160&lt;AB160,1,0)</f>
        <v>0</v>
      </c>
      <c r="CI160" s="32">
        <f>IF(D160&lt;AC160,1,0)</f>
        <v>0</v>
      </c>
      <c r="CJ160" s="32">
        <f>IF(D160&lt;AD160,1,0)</f>
        <v>0</v>
      </c>
      <c r="CK160" s="13"/>
      <c r="CL160" s="13"/>
      <c r="DO160" s="3"/>
      <c r="DP160" s="3"/>
      <c r="DQ160" s="3"/>
    </row>
    <row r="161" spans="1:121" ht="16.149999999999999" customHeight="1" x14ac:dyDescent="0.2">
      <c r="A161" s="928" t="s">
        <v>181</v>
      </c>
      <c r="B161" s="929"/>
      <c r="C161" s="930"/>
      <c r="D161" s="383">
        <f t="shared" ref="D161:D163" si="87">SUM(E161+F161)</f>
        <v>0</v>
      </c>
      <c r="E161" s="384">
        <f t="shared" si="85"/>
        <v>0</v>
      </c>
      <c r="F161" s="385">
        <f t="shared" si="85"/>
        <v>0</v>
      </c>
      <c r="G161" s="360"/>
      <c r="H161" s="361"/>
      <c r="I161" s="360"/>
      <c r="J161" s="361"/>
      <c r="K161" s="22"/>
      <c r="L161" s="23"/>
      <c r="M161" s="22"/>
      <c r="N161" s="23"/>
      <c r="O161" s="22"/>
      <c r="P161" s="23"/>
      <c r="Q161" s="22"/>
      <c r="R161" s="23"/>
      <c r="S161" s="98"/>
      <c r="T161" s="99"/>
      <c r="U161" s="360"/>
      <c r="V161" s="361"/>
      <c r="W161" s="98"/>
      <c r="X161" s="99"/>
      <c r="Y161" s="98"/>
      <c r="Z161" s="151"/>
      <c r="AA161" s="23"/>
      <c r="AB161" s="23"/>
      <c r="AC161" s="23"/>
      <c r="AD161" s="23"/>
      <c r="AE161" s="382" t="str">
        <f t="shared" ref="AE161:AE163" si="88">CA161&amp;CB161&amp;CC161&amp;CD161</f>
        <v/>
      </c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8"/>
      <c r="AR161" s="8"/>
      <c r="CA161" s="31" t="str">
        <f t="shared" si="86"/>
        <v/>
      </c>
      <c r="CB161" s="31" t="str">
        <f t="shared" ref="CB161:CB163" si="89">IF(CH161=1,"* El número de actividades en usuarios JUNJI NO DEBE ser mayor al total. ","")</f>
        <v/>
      </c>
      <c r="CC161" s="31" t="str">
        <f t="shared" ref="CC161:CC163" si="90">IF(CI161=1,"* El número de actividades en usuarios INTEGRA NO DEBE ser mayor al total. ","")</f>
        <v/>
      </c>
      <c r="CD161" s="31" t="str">
        <f t="shared" ref="CD161:CD163" si="91">IF(CJ161=1,"* El número de actividades en usuarios MINEDUC NO DEBE ser mayor al total. ","")</f>
        <v/>
      </c>
      <c r="CG161" s="32">
        <f t="shared" ref="CG161:CG163" si="92">IF(D161&lt;AA161,1,0)</f>
        <v>0</v>
      </c>
      <c r="CH161" s="32">
        <f t="shared" ref="CH161:CH163" si="93">IF(D161&lt;AB161,1,0)</f>
        <v>0</v>
      </c>
      <c r="CI161" s="32">
        <f t="shared" ref="CI161:CI163" si="94">IF(D161&lt;AC161,1,0)</f>
        <v>0</v>
      </c>
      <c r="CJ161" s="32">
        <f t="shared" ref="CJ161:CJ163" si="95">IF(D161&lt;AD161,1,0)</f>
        <v>0</v>
      </c>
      <c r="CK161" s="13"/>
      <c r="CL161" s="13"/>
      <c r="DO161" s="3"/>
      <c r="DP161" s="3"/>
      <c r="DQ161" s="3"/>
    </row>
    <row r="162" spans="1:121" ht="16.149999999999999" customHeight="1" x14ac:dyDescent="0.2">
      <c r="A162" s="931" t="s">
        <v>182</v>
      </c>
      <c r="B162" s="932"/>
      <c r="C162" s="933"/>
      <c r="D162" s="386">
        <f t="shared" si="87"/>
        <v>0</v>
      </c>
      <c r="E162" s="384">
        <f>+K162+M162+O162+Q162</f>
        <v>0</v>
      </c>
      <c r="F162" s="385">
        <f>+L162+N162+P162+R162</f>
        <v>0</v>
      </c>
      <c r="G162" s="360"/>
      <c r="H162" s="361"/>
      <c r="I162" s="360"/>
      <c r="J162" s="361"/>
      <c r="K162" s="22"/>
      <c r="L162" s="23"/>
      <c r="M162" s="22"/>
      <c r="N162" s="23"/>
      <c r="O162" s="22"/>
      <c r="P162" s="23"/>
      <c r="Q162" s="22"/>
      <c r="R162" s="23"/>
      <c r="S162" s="98"/>
      <c r="T162" s="99"/>
      <c r="U162" s="360"/>
      <c r="V162" s="361"/>
      <c r="W162" s="98"/>
      <c r="X162" s="99"/>
      <c r="Y162" s="98"/>
      <c r="Z162" s="151"/>
      <c r="AA162" s="23"/>
      <c r="AB162" s="23"/>
      <c r="AC162" s="23"/>
      <c r="AD162" s="23"/>
      <c r="AE162" s="382" t="str">
        <f t="shared" si="88"/>
        <v/>
      </c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8"/>
      <c r="AR162" s="8"/>
      <c r="CA162" s="31" t="str">
        <f t="shared" si="86"/>
        <v/>
      </c>
      <c r="CB162" s="31" t="str">
        <f t="shared" si="89"/>
        <v/>
      </c>
      <c r="CC162" s="31" t="str">
        <f t="shared" si="90"/>
        <v/>
      </c>
      <c r="CD162" s="31" t="str">
        <f t="shared" si="91"/>
        <v/>
      </c>
      <c r="CG162" s="32">
        <f t="shared" si="92"/>
        <v>0</v>
      </c>
      <c r="CH162" s="32">
        <f t="shared" si="93"/>
        <v>0</v>
      </c>
      <c r="CI162" s="32">
        <f t="shared" si="94"/>
        <v>0</v>
      </c>
      <c r="CJ162" s="32">
        <f t="shared" si="95"/>
        <v>0</v>
      </c>
      <c r="CK162" s="13"/>
      <c r="CL162" s="13"/>
      <c r="DO162" s="3"/>
      <c r="DP162" s="3"/>
      <c r="DQ162" s="3"/>
    </row>
    <row r="163" spans="1:121" ht="16.149999999999999" customHeight="1" x14ac:dyDescent="0.2">
      <c r="A163" s="934" t="s">
        <v>183</v>
      </c>
      <c r="B163" s="935"/>
      <c r="C163" s="936"/>
      <c r="D163" s="386">
        <f t="shared" si="87"/>
        <v>0</v>
      </c>
      <c r="E163" s="387">
        <f t="shared" ref="E163:F163" si="96">+K163+M163+O163+Q163</f>
        <v>0</v>
      </c>
      <c r="F163" s="388">
        <f t="shared" si="96"/>
        <v>0</v>
      </c>
      <c r="G163" s="98"/>
      <c r="H163" s="99"/>
      <c r="I163" s="98"/>
      <c r="J163" s="99"/>
      <c r="K163" s="33"/>
      <c r="L163" s="34"/>
      <c r="M163" s="33"/>
      <c r="N163" s="34"/>
      <c r="O163" s="33"/>
      <c r="P163" s="34"/>
      <c r="Q163" s="33"/>
      <c r="R163" s="34"/>
      <c r="S163" s="98"/>
      <c r="T163" s="99"/>
      <c r="U163" s="98"/>
      <c r="V163" s="99"/>
      <c r="W163" s="98"/>
      <c r="X163" s="99"/>
      <c r="Y163" s="98"/>
      <c r="Z163" s="151"/>
      <c r="AA163" s="34"/>
      <c r="AB163" s="34"/>
      <c r="AC163" s="34"/>
      <c r="AD163" s="34"/>
      <c r="AE163" s="382" t="str">
        <f t="shared" si="88"/>
        <v/>
      </c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8"/>
      <c r="AR163" s="8"/>
      <c r="CA163" s="31" t="str">
        <f t="shared" si="86"/>
        <v/>
      </c>
      <c r="CB163" s="31" t="str">
        <f t="shared" si="89"/>
        <v/>
      </c>
      <c r="CC163" s="31" t="str">
        <f t="shared" si="90"/>
        <v/>
      </c>
      <c r="CD163" s="31" t="str">
        <f t="shared" si="91"/>
        <v/>
      </c>
      <c r="CG163" s="32">
        <f t="shared" si="92"/>
        <v>0</v>
      </c>
      <c r="CH163" s="32">
        <f t="shared" si="93"/>
        <v>0</v>
      </c>
      <c r="CI163" s="32">
        <f t="shared" si="94"/>
        <v>0</v>
      </c>
      <c r="CJ163" s="32">
        <f t="shared" si="95"/>
        <v>0</v>
      </c>
      <c r="CK163" s="13"/>
      <c r="CL163" s="13"/>
      <c r="DO163" s="3"/>
      <c r="DP163" s="3"/>
      <c r="DQ163" s="3"/>
    </row>
    <row r="164" spans="1:121" ht="16.149999999999999" customHeight="1" x14ac:dyDescent="0.2">
      <c r="A164" s="937" t="s">
        <v>184</v>
      </c>
      <c r="B164" s="938"/>
      <c r="C164" s="939"/>
      <c r="D164" s="389"/>
      <c r="E164" s="390"/>
      <c r="F164" s="391"/>
      <c r="G164" s="304"/>
      <c r="H164" s="170"/>
      <c r="I164" s="304"/>
      <c r="J164" s="170"/>
      <c r="K164" s="304"/>
      <c r="L164" s="170"/>
      <c r="M164" s="304"/>
      <c r="N164" s="170"/>
      <c r="O164" s="304"/>
      <c r="P164" s="170"/>
      <c r="Q164" s="304"/>
      <c r="R164" s="170"/>
      <c r="S164" s="304"/>
      <c r="T164" s="170"/>
      <c r="U164" s="304"/>
      <c r="V164" s="170"/>
      <c r="W164" s="304"/>
      <c r="X164" s="170"/>
      <c r="Y164" s="304"/>
      <c r="Z164" s="392"/>
      <c r="AA164" s="393"/>
      <c r="AB164" s="43"/>
      <c r="AC164" s="43"/>
      <c r="AD164" s="43"/>
      <c r="AE164" s="394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8"/>
      <c r="AR164" s="8"/>
      <c r="CA164" s="31"/>
      <c r="CB164" s="31"/>
      <c r="CC164" s="31"/>
      <c r="CD164" s="31"/>
      <c r="CG164" s="32"/>
      <c r="CH164" s="32"/>
      <c r="CI164" s="32"/>
      <c r="CJ164" s="32"/>
      <c r="CK164" s="13"/>
      <c r="CL164" s="13"/>
      <c r="DO164" s="3"/>
      <c r="DP164" s="3"/>
      <c r="DQ164" s="3"/>
    </row>
    <row r="165" spans="1:121" ht="31.9" customHeight="1" x14ac:dyDescent="0.2">
      <c r="A165" s="47" t="s">
        <v>185</v>
      </c>
      <c r="B165" s="583"/>
      <c r="C165" s="123"/>
      <c r="D165" s="124"/>
      <c r="E165" s="124"/>
      <c r="F165" s="125"/>
      <c r="G165" s="125"/>
      <c r="H165" s="125"/>
      <c r="I165" s="49"/>
      <c r="J165" s="396"/>
      <c r="K165" s="397"/>
      <c r="L165" s="49"/>
      <c r="M165" s="398"/>
      <c r="N165" s="39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BV165" s="3"/>
      <c r="BW165" s="3"/>
      <c r="CG165" s="32"/>
      <c r="CH165" s="32"/>
      <c r="CI165" s="32"/>
      <c r="CJ165" s="32"/>
      <c r="CK165" s="13"/>
      <c r="CL165" s="13"/>
    </row>
    <row r="166" spans="1:121" ht="16.149999999999999" customHeight="1" x14ac:dyDescent="0.2">
      <c r="A166" s="885" t="s">
        <v>175</v>
      </c>
      <c r="B166" s="886"/>
      <c r="C166" s="887"/>
      <c r="D166" s="895" t="s">
        <v>4</v>
      </c>
      <c r="E166" s="895"/>
      <c r="F166" s="896"/>
      <c r="G166" s="862" t="s">
        <v>5</v>
      </c>
      <c r="H166" s="900"/>
      <c r="I166" s="900"/>
      <c r="J166" s="970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BV166" s="3"/>
      <c r="BW166" s="3"/>
      <c r="CG166" s="13"/>
      <c r="CH166" s="13"/>
      <c r="CI166" s="13"/>
      <c r="CJ166" s="13"/>
      <c r="CK166" s="13"/>
      <c r="CL166" s="13"/>
    </row>
    <row r="167" spans="1:121" ht="16.149999999999999" customHeight="1" x14ac:dyDescent="0.2">
      <c r="A167" s="888"/>
      <c r="B167" s="889"/>
      <c r="C167" s="890"/>
      <c r="D167" s="1080"/>
      <c r="E167" s="1080"/>
      <c r="F167" s="1081"/>
      <c r="G167" s="859" t="s">
        <v>186</v>
      </c>
      <c r="H167" s="859" t="s">
        <v>187</v>
      </c>
      <c r="I167" s="859" t="s">
        <v>58</v>
      </c>
      <c r="J167" s="859" t="s">
        <v>188</v>
      </c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BV167" s="3"/>
      <c r="BW167" s="3"/>
      <c r="CG167" s="13"/>
      <c r="CH167" s="13"/>
      <c r="CI167" s="13"/>
      <c r="CJ167" s="13"/>
      <c r="CK167" s="13"/>
      <c r="CL167" s="13"/>
    </row>
    <row r="168" spans="1:121" ht="16.149999999999999" customHeight="1" x14ac:dyDescent="0.2">
      <c r="A168" s="891"/>
      <c r="B168" s="1084"/>
      <c r="C168" s="1085"/>
      <c r="D168" s="752" t="s">
        <v>23</v>
      </c>
      <c r="E168" s="223" t="s">
        <v>24</v>
      </c>
      <c r="F168" s="753" t="s">
        <v>25</v>
      </c>
      <c r="G168" s="861"/>
      <c r="H168" s="861"/>
      <c r="I168" s="861"/>
      <c r="J168" s="861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BV168" s="3"/>
      <c r="BW168" s="3"/>
      <c r="CG168" s="13"/>
      <c r="CH168" s="13"/>
      <c r="CI168" s="13"/>
      <c r="CJ168" s="13"/>
      <c r="CK168" s="13"/>
      <c r="CL168" s="13"/>
    </row>
    <row r="169" spans="1:121" ht="16.149999999999999" customHeight="1" x14ac:dyDescent="0.2">
      <c r="A169" s="925" t="s">
        <v>189</v>
      </c>
      <c r="B169" s="926"/>
      <c r="C169" s="927"/>
      <c r="D169" s="401">
        <f>SUM(G169:J169)</f>
        <v>0</v>
      </c>
      <c r="E169" s="243"/>
      <c r="F169" s="243"/>
      <c r="G169" s="24"/>
      <c r="H169" s="24"/>
      <c r="I169" s="24"/>
      <c r="J169" s="243"/>
      <c r="K169" s="225" t="str">
        <f>CA169</f>
        <v/>
      </c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8"/>
      <c r="BV169" s="3"/>
      <c r="BW169" s="3"/>
      <c r="CA169" s="31" t="str">
        <f t="shared" ref="CA169:CA172" si="97">IF(CG169=1,"* La suma de los sexos NO DEBE ser diferente al Total. ","")</f>
        <v/>
      </c>
      <c r="CG169" s="32">
        <f>IF(D169&lt;&gt;(E169+F169),1,0)</f>
        <v>0</v>
      </c>
      <c r="CH169" s="13"/>
      <c r="CI169" s="13"/>
      <c r="CJ169" s="13"/>
      <c r="CK169" s="13"/>
      <c r="CL169" s="13"/>
    </row>
    <row r="170" spans="1:121" ht="16.149999999999999" customHeight="1" x14ac:dyDescent="0.2">
      <c r="A170" s="945" t="s">
        <v>190</v>
      </c>
      <c r="B170" s="946"/>
      <c r="C170" s="947"/>
      <c r="D170" s="402">
        <f>SUM(G170:J170)</f>
        <v>0</v>
      </c>
      <c r="E170" s="363"/>
      <c r="F170" s="28"/>
      <c r="G170" s="113"/>
      <c r="H170" s="113"/>
      <c r="I170" s="113"/>
      <c r="J170" s="403"/>
      <c r="K170" s="225" t="str">
        <f t="shared" ref="K170:K172" si="98">CA170</f>
        <v/>
      </c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8"/>
      <c r="BV170" s="3"/>
      <c r="BW170" s="3"/>
      <c r="CA170" s="31" t="str">
        <f t="shared" si="97"/>
        <v/>
      </c>
      <c r="CG170" s="32">
        <f t="shared" ref="CG170:CG172" si="99">IF(D170&lt;&gt;(E170+F170),1,0)</f>
        <v>0</v>
      </c>
      <c r="CH170" s="13"/>
      <c r="CI170" s="13"/>
      <c r="CJ170" s="13"/>
      <c r="CK170" s="13"/>
      <c r="CL170" s="13"/>
    </row>
    <row r="171" spans="1:121" ht="16.149999999999999" customHeight="1" x14ac:dyDescent="0.2">
      <c r="A171" s="948" t="s">
        <v>191</v>
      </c>
      <c r="B171" s="949"/>
      <c r="C171" s="950"/>
      <c r="D171" s="253">
        <f>SUM(G171:J171)</f>
        <v>0</v>
      </c>
      <c r="E171" s="285"/>
      <c r="F171" s="28"/>
      <c r="G171" s="255"/>
      <c r="H171" s="255"/>
      <c r="I171" s="255"/>
      <c r="J171" s="285"/>
      <c r="K171" s="225" t="str">
        <f t="shared" si="98"/>
        <v/>
      </c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8"/>
      <c r="BV171" s="3"/>
      <c r="BW171" s="3"/>
      <c r="CA171" s="31" t="str">
        <f t="shared" si="97"/>
        <v/>
      </c>
      <c r="CG171" s="32">
        <f t="shared" si="99"/>
        <v>0</v>
      </c>
      <c r="CH171" s="13"/>
      <c r="CI171" s="13"/>
      <c r="CJ171" s="13"/>
      <c r="CK171" s="13"/>
      <c r="CL171" s="13"/>
    </row>
    <row r="172" spans="1:121" s="12" customFormat="1" ht="16.149999999999999" customHeight="1" x14ac:dyDescent="0.2">
      <c r="A172" s="951" t="s">
        <v>192</v>
      </c>
      <c r="B172" s="951"/>
      <c r="C172" s="952"/>
      <c r="D172" s="584">
        <f>SUM(G172:J172)</f>
        <v>0</v>
      </c>
      <c r="E172" s="46"/>
      <c r="F172" s="46"/>
      <c r="G172" s="42"/>
      <c r="H172" s="42"/>
      <c r="I172" s="42"/>
      <c r="J172" s="46"/>
      <c r="K172" s="225" t="str">
        <f t="shared" si="98"/>
        <v/>
      </c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405"/>
      <c r="X172" s="406"/>
      <c r="Y172" s="406"/>
      <c r="Z172" s="406"/>
      <c r="AA172" s="406"/>
      <c r="AB172" s="406"/>
      <c r="AC172" s="406"/>
      <c r="AD172" s="406"/>
      <c r="AE172" s="406"/>
      <c r="AF172" s="406"/>
      <c r="AG172" s="2"/>
      <c r="AH172" s="406"/>
      <c r="AI172" s="406"/>
      <c r="AJ172" s="406"/>
      <c r="AK172" s="406"/>
      <c r="AL172" s="406"/>
      <c r="AM172" s="406"/>
      <c r="AN172" s="406"/>
      <c r="AO172" s="407"/>
      <c r="AP172" s="407"/>
      <c r="AR172" s="407"/>
      <c r="AS172" s="407"/>
      <c r="AT172" s="407"/>
      <c r="AV172" s="407"/>
      <c r="AX172" s="406"/>
      <c r="AY172" s="407"/>
      <c r="BA172" s="406"/>
      <c r="BB172" s="406"/>
      <c r="BC172" s="406"/>
      <c r="BD172" s="407"/>
      <c r="BF172" s="407"/>
      <c r="BH172" s="406"/>
      <c r="BI172" s="406"/>
      <c r="BJ172" s="406"/>
      <c r="BK172" s="406"/>
      <c r="BL172" s="406"/>
      <c r="BM172" s="406"/>
      <c r="BN172" s="406"/>
      <c r="BO172" s="407"/>
      <c r="BQ172" s="406"/>
      <c r="BR172" s="406"/>
      <c r="BS172" s="406"/>
      <c r="BT172" s="406"/>
      <c r="BU172" s="407"/>
      <c r="BV172" s="408"/>
      <c r="BW172" s="409"/>
      <c r="BX172" s="4"/>
      <c r="BY172" s="410"/>
      <c r="BZ172" s="4"/>
      <c r="CA172" s="31" t="str">
        <f t="shared" si="97"/>
        <v/>
      </c>
      <c r="CB172" s="5"/>
      <c r="CC172" s="5"/>
      <c r="CD172" s="5"/>
      <c r="CE172" s="5"/>
      <c r="CF172" s="5"/>
      <c r="CG172" s="32">
        <f t="shared" si="99"/>
        <v>0</v>
      </c>
      <c r="CH172" s="13"/>
      <c r="CI172" s="13"/>
      <c r="CJ172" s="13"/>
      <c r="CK172" s="13"/>
      <c r="CL172" s="13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408"/>
      <c r="DB172" s="408"/>
      <c r="DC172" s="408"/>
      <c r="DD172" s="408"/>
      <c r="DE172" s="408"/>
      <c r="DF172" s="408"/>
      <c r="DG172" s="408"/>
      <c r="DH172" s="408"/>
      <c r="DI172" s="408"/>
      <c r="DJ172" s="408"/>
      <c r="DK172" s="408"/>
      <c r="DL172" s="408"/>
      <c r="DM172" s="408"/>
      <c r="DN172" s="408"/>
    </row>
    <row r="173" spans="1:121" ht="31.9" customHeight="1" x14ac:dyDescent="0.2">
      <c r="A173" s="236" t="s">
        <v>193</v>
      </c>
      <c r="B173" s="411"/>
      <c r="C173" s="411"/>
      <c r="D173" s="412"/>
      <c r="E173" s="412"/>
      <c r="F173" s="412"/>
      <c r="G173" s="585"/>
      <c r="H173" s="585"/>
      <c r="I173" s="586"/>
      <c r="J173" s="586"/>
      <c r="K173" s="415"/>
      <c r="L173" s="587"/>
      <c r="M173" s="415"/>
      <c r="N173" s="417"/>
      <c r="O173" s="8"/>
      <c r="P173" s="8"/>
      <c r="Q173" s="8"/>
      <c r="R173" s="8"/>
      <c r="S173" s="8"/>
      <c r="T173" s="8"/>
      <c r="U173" s="8"/>
      <c r="V173" s="8"/>
      <c r="W173" s="8"/>
      <c r="BV173" s="3"/>
      <c r="BW173" s="3"/>
      <c r="CG173" s="13"/>
      <c r="CH173" s="13"/>
      <c r="CI173" s="13"/>
      <c r="CJ173" s="13"/>
      <c r="CK173" s="13"/>
      <c r="CL173" s="13"/>
    </row>
    <row r="174" spans="1:121" ht="25.15" customHeight="1" x14ac:dyDescent="0.2">
      <c r="A174" s="953" t="s">
        <v>194</v>
      </c>
      <c r="B174" s="954"/>
      <c r="C174" s="955"/>
      <c r="D174" s="894" t="s">
        <v>195</v>
      </c>
      <c r="E174" s="895"/>
      <c r="F174" s="896"/>
      <c r="G174" s="940" t="s">
        <v>5</v>
      </c>
      <c r="H174" s="942"/>
      <c r="I174" s="942"/>
      <c r="J174" s="942"/>
      <c r="K174" s="942"/>
      <c r="L174" s="942"/>
      <c r="M174" s="942"/>
      <c r="N174" s="942"/>
      <c r="O174" s="942"/>
      <c r="P174" s="942"/>
      <c r="Q174" s="942"/>
      <c r="R174" s="942"/>
      <c r="S174" s="942"/>
      <c r="T174" s="942"/>
      <c r="U174" s="942"/>
      <c r="V174" s="962"/>
      <c r="W174" s="922" t="s">
        <v>6</v>
      </c>
      <c r="X174" s="964" t="s">
        <v>7</v>
      </c>
      <c r="Y174" s="51" t="s">
        <v>196</v>
      </c>
      <c r="Z174" s="896" t="s">
        <v>197</v>
      </c>
      <c r="BV174" s="3"/>
      <c r="BW174" s="3"/>
      <c r="CG174" s="13"/>
      <c r="CH174" s="13"/>
      <c r="CI174" s="13"/>
      <c r="CJ174" s="13"/>
      <c r="CK174" s="13"/>
      <c r="CL174" s="13"/>
    </row>
    <row r="175" spans="1:121" ht="16.149999999999999" customHeight="1" x14ac:dyDescent="0.2">
      <c r="A175" s="956"/>
      <c r="B175" s="957"/>
      <c r="C175" s="958"/>
      <c r="D175" s="897"/>
      <c r="E175" s="1080"/>
      <c r="F175" s="1081"/>
      <c r="G175" s="940" t="s">
        <v>186</v>
      </c>
      <c r="H175" s="941"/>
      <c r="I175" s="942" t="s">
        <v>17</v>
      </c>
      <c r="J175" s="941"/>
      <c r="K175" s="942" t="s">
        <v>198</v>
      </c>
      <c r="L175" s="941"/>
      <c r="M175" s="942" t="s">
        <v>57</v>
      </c>
      <c r="N175" s="941"/>
      <c r="O175" s="942" t="s">
        <v>199</v>
      </c>
      <c r="P175" s="941"/>
      <c r="Q175" s="942" t="s">
        <v>58</v>
      </c>
      <c r="R175" s="941"/>
      <c r="S175" s="943" t="s">
        <v>21</v>
      </c>
      <c r="T175" s="944"/>
      <c r="U175" s="943" t="s">
        <v>22</v>
      </c>
      <c r="V175" s="963"/>
      <c r="W175" s="923"/>
      <c r="X175" s="966"/>
      <c r="Y175" s="964" t="s">
        <v>200</v>
      </c>
      <c r="Z175" s="902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BV175" s="3"/>
      <c r="BW175" s="3"/>
      <c r="CG175" s="13"/>
      <c r="CH175" s="13"/>
      <c r="CI175" s="13"/>
      <c r="CJ175" s="13"/>
      <c r="CK175" s="13"/>
      <c r="CL175" s="13"/>
    </row>
    <row r="176" spans="1:121" ht="16.149999999999999" customHeight="1" x14ac:dyDescent="0.2">
      <c r="A176" s="959"/>
      <c r="B176" s="1078"/>
      <c r="C176" s="1079"/>
      <c r="D176" s="418" t="s">
        <v>23</v>
      </c>
      <c r="E176" s="419" t="s">
        <v>24</v>
      </c>
      <c r="F176" s="743" t="s">
        <v>25</v>
      </c>
      <c r="G176" s="420" t="s">
        <v>24</v>
      </c>
      <c r="H176" s="421" t="s">
        <v>25</v>
      </c>
      <c r="I176" s="422" t="s">
        <v>24</v>
      </c>
      <c r="J176" s="421" t="s">
        <v>25</v>
      </c>
      <c r="K176" s="422" t="s">
        <v>24</v>
      </c>
      <c r="L176" s="421" t="s">
        <v>25</v>
      </c>
      <c r="M176" s="422" t="s">
        <v>24</v>
      </c>
      <c r="N176" s="421" t="s">
        <v>25</v>
      </c>
      <c r="O176" s="422" t="s">
        <v>24</v>
      </c>
      <c r="P176" s="421" t="s">
        <v>25</v>
      </c>
      <c r="Q176" s="422" t="s">
        <v>24</v>
      </c>
      <c r="R176" s="421" t="s">
        <v>25</v>
      </c>
      <c r="S176" s="423" t="s">
        <v>24</v>
      </c>
      <c r="T176" s="424" t="s">
        <v>25</v>
      </c>
      <c r="U176" s="423" t="s">
        <v>24</v>
      </c>
      <c r="V176" s="760" t="s">
        <v>25</v>
      </c>
      <c r="W176" s="924"/>
      <c r="X176" s="965"/>
      <c r="Y176" s="965"/>
      <c r="Z176" s="1081"/>
      <c r="AA176" s="273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BV176" s="3"/>
      <c r="BW176" s="3"/>
      <c r="CG176" s="13"/>
      <c r="CH176" s="13"/>
      <c r="CI176" s="13"/>
      <c r="CJ176" s="13"/>
      <c r="CK176" s="13"/>
      <c r="CL176" s="13"/>
    </row>
    <row r="177" spans="1:90" ht="16.149999999999999" customHeight="1" x14ac:dyDescent="0.2">
      <c r="A177" s="916" t="s">
        <v>201</v>
      </c>
      <c r="B177" s="918" t="s">
        <v>202</v>
      </c>
      <c r="C177" s="919"/>
      <c r="D177" s="425">
        <f t="shared" ref="D177:D207" si="100">SUM(E177+F177)</f>
        <v>92</v>
      </c>
      <c r="E177" s="426">
        <f t="shared" ref="E177:E190" si="101">SUM(G177+I177+K177+M177+O177+Q177+S177+U177)</f>
        <v>34</v>
      </c>
      <c r="F177" s="427">
        <f t="shared" ref="F177:F190" si="102">SUM(H177+J177+L177+N177+P177+R177+T177+V177)</f>
        <v>58</v>
      </c>
      <c r="G177" s="428">
        <v>2</v>
      </c>
      <c r="H177" s="429">
        <v>0</v>
      </c>
      <c r="I177" s="430">
        <v>0</v>
      </c>
      <c r="J177" s="429">
        <v>2</v>
      </c>
      <c r="K177" s="430">
        <v>1</v>
      </c>
      <c r="L177" s="429">
        <v>3</v>
      </c>
      <c r="M177" s="430">
        <v>1</v>
      </c>
      <c r="N177" s="429">
        <v>3</v>
      </c>
      <c r="O177" s="430">
        <v>11</v>
      </c>
      <c r="P177" s="429">
        <v>11</v>
      </c>
      <c r="Q177" s="430">
        <v>9</v>
      </c>
      <c r="R177" s="429">
        <v>6</v>
      </c>
      <c r="S177" s="430">
        <v>6</v>
      </c>
      <c r="T177" s="429">
        <v>23</v>
      </c>
      <c r="U177" s="430">
        <v>4</v>
      </c>
      <c r="V177" s="431">
        <v>10</v>
      </c>
      <c r="W177" s="432">
        <v>0</v>
      </c>
      <c r="X177" s="433">
        <v>0</v>
      </c>
      <c r="Y177" s="433"/>
      <c r="Z177" s="434"/>
      <c r="AA177" s="225" t="str">
        <f>CA177&amp;CB177&amp;CC177</f>
        <v/>
      </c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8"/>
      <c r="BV177" s="3"/>
      <c r="BW177" s="3"/>
      <c r="CA177" s="31" t="str">
        <f>IF(CG177=1,"* El número de pacientes de 60 años NO DEBE Ser mayor a lo registrado en el grupo Etario 20-64 años. ","")</f>
        <v/>
      </c>
      <c r="CB177" s="31" t="str">
        <f>IF(CH177=1,"* La consulta pertinente NO DEBE ser mayor al Total registrado. ","")</f>
        <v/>
      </c>
      <c r="CC177" s="31" t="str">
        <f>IF(AND(D177&lt;&gt;0,W177=""),"* Recuerde que las Embarazadas deben ser incluídas en el ingreso por rango Etario (Digite CEROS si no tiene). ",IF(F177&lt;W177,"* Las Embarazadas NO DEBEN ser mayor al total de Mujeres. ",""))</f>
        <v/>
      </c>
      <c r="CD177" s="31"/>
      <c r="CE177" s="31"/>
      <c r="CF177" s="31"/>
      <c r="CG177" s="32">
        <f>IF((S177+T177)&lt;X177,1,0)</f>
        <v>0</v>
      </c>
      <c r="CH177" s="32">
        <f>IF(D177&lt;Y177,1,0)</f>
        <v>0</v>
      </c>
      <c r="CI177" s="32">
        <f>IF(AND(D177&lt;&gt;0,W177=""),1,IF(F177&lt;W177,1,0))</f>
        <v>0</v>
      </c>
      <c r="CJ177" s="32"/>
      <c r="CK177" s="32"/>
      <c r="CL177" s="32"/>
    </row>
    <row r="178" spans="1:90" ht="16.149999999999999" customHeight="1" x14ac:dyDescent="0.2">
      <c r="A178" s="917"/>
      <c r="B178" s="920" t="s">
        <v>203</v>
      </c>
      <c r="C178" s="921"/>
      <c r="D178" s="435">
        <f t="shared" si="100"/>
        <v>625</v>
      </c>
      <c r="E178" s="436">
        <f t="shared" si="101"/>
        <v>244</v>
      </c>
      <c r="F178" s="437">
        <f t="shared" si="102"/>
        <v>381</v>
      </c>
      <c r="G178" s="438">
        <v>6</v>
      </c>
      <c r="H178" s="439">
        <v>6</v>
      </c>
      <c r="I178" s="440">
        <v>6</v>
      </c>
      <c r="J178" s="439">
        <v>9</v>
      </c>
      <c r="K178" s="440">
        <v>7</v>
      </c>
      <c r="L178" s="439">
        <v>9</v>
      </c>
      <c r="M178" s="440">
        <v>8</v>
      </c>
      <c r="N178" s="439">
        <v>9</v>
      </c>
      <c r="O178" s="440">
        <v>19</v>
      </c>
      <c r="P178" s="439">
        <v>16</v>
      </c>
      <c r="Q178" s="440">
        <v>43</v>
      </c>
      <c r="R178" s="439">
        <v>37</v>
      </c>
      <c r="S178" s="440">
        <v>73</v>
      </c>
      <c r="T178" s="439">
        <v>139</v>
      </c>
      <c r="U178" s="440">
        <v>82</v>
      </c>
      <c r="V178" s="441">
        <v>156</v>
      </c>
      <c r="W178" s="442">
        <v>94</v>
      </c>
      <c r="X178" s="443">
        <v>155</v>
      </c>
      <c r="Y178" s="443">
        <v>93</v>
      </c>
      <c r="Z178" s="444"/>
      <c r="AA178" s="225" t="str">
        <f t="shared" ref="AA178:AA226" si="103">CA178&amp;CB178&amp;CC178</f>
        <v/>
      </c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8"/>
      <c r="BV178" s="3"/>
      <c r="BW178" s="3"/>
      <c r="CA178" s="31" t="str">
        <f t="shared" ref="CA178:CA198" si="104">IF(CG178=1,"* El número de pacientes de 60 años NO DEBE Ser mayor a lo registrado en el grupo Etario 20-64 años. ","")</f>
        <v/>
      </c>
      <c r="CB178" s="31" t="str">
        <f t="shared" ref="CB178:CB224" si="105">IF(CH178=1,"* La consulta pertinente NO DEBE ser mayor al Total registrado. ","")</f>
        <v/>
      </c>
      <c r="CC178" s="31" t="str">
        <f t="shared" ref="CC178:CC198" si="106">IF(AND(D178&lt;&gt;0,W178=""),"* Recuerde que las Embarazadas deben ser incluídas en el ingreso por rango Etario (Digite CEROS si no tiene). ",IF(F178&lt;W178,"* Las Embarazadas NO DEBEN ser mayor al total de Mujeres. ",""))</f>
        <v/>
      </c>
      <c r="CD178" s="31"/>
      <c r="CE178" s="31"/>
      <c r="CF178" s="31"/>
      <c r="CG178" s="32">
        <f t="shared" ref="CG178:CG198" si="107">IF((S178+T178)&lt;X178,1,0)</f>
        <v>0</v>
      </c>
      <c r="CH178" s="32">
        <f t="shared" ref="CH178:CH224" si="108">IF(D178&lt;Y178,1,0)</f>
        <v>0</v>
      </c>
      <c r="CI178" s="32">
        <f t="shared" ref="CI178:CI198" si="109">IF(AND(D178&lt;&gt;0,W178=""),1,IF(F178&lt;W178,1,0))</f>
        <v>0</v>
      </c>
      <c r="CJ178" s="32"/>
      <c r="CK178" s="32"/>
      <c r="CL178" s="32"/>
    </row>
    <row r="179" spans="1:90" ht="16.149999999999999" customHeight="1" x14ac:dyDescent="0.2">
      <c r="A179" s="860" t="s">
        <v>204</v>
      </c>
      <c r="B179" s="913" t="s">
        <v>205</v>
      </c>
      <c r="C179" s="913"/>
      <c r="D179" s="383">
        <f t="shared" si="100"/>
        <v>1</v>
      </c>
      <c r="E179" s="445">
        <f t="shared" si="101"/>
        <v>0</v>
      </c>
      <c r="F179" s="446">
        <f t="shared" si="102"/>
        <v>1</v>
      </c>
      <c r="G179" s="447"/>
      <c r="H179" s="448"/>
      <c r="I179" s="449"/>
      <c r="J179" s="448"/>
      <c r="K179" s="449"/>
      <c r="L179" s="448"/>
      <c r="M179" s="449"/>
      <c r="N179" s="448"/>
      <c r="O179" s="449"/>
      <c r="P179" s="448"/>
      <c r="Q179" s="449"/>
      <c r="R179" s="448"/>
      <c r="S179" s="449"/>
      <c r="T179" s="448"/>
      <c r="U179" s="449"/>
      <c r="V179" s="450">
        <v>1</v>
      </c>
      <c r="W179" s="451">
        <v>0</v>
      </c>
      <c r="X179" s="452"/>
      <c r="Y179" s="452"/>
      <c r="Z179" s="452"/>
      <c r="AA179" s="225" t="str">
        <f t="shared" si="103"/>
        <v/>
      </c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8"/>
      <c r="BV179" s="3"/>
      <c r="BW179" s="3"/>
      <c r="CA179" s="31" t="str">
        <f t="shared" si="104"/>
        <v/>
      </c>
      <c r="CB179" s="31" t="str">
        <f t="shared" si="105"/>
        <v/>
      </c>
      <c r="CC179" s="31" t="str">
        <f t="shared" si="106"/>
        <v/>
      </c>
      <c r="CD179" s="31"/>
      <c r="CE179" s="31"/>
      <c r="CF179" s="31"/>
      <c r="CG179" s="32">
        <f t="shared" si="107"/>
        <v>0</v>
      </c>
      <c r="CH179" s="32">
        <f t="shared" si="108"/>
        <v>0</v>
      </c>
      <c r="CI179" s="32">
        <f t="shared" si="109"/>
        <v>0</v>
      </c>
      <c r="CJ179" s="32"/>
      <c r="CK179" s="32"/>
      <c r="CL179" s="32"/>
    </row>
    <row r="180" spans="1:90" ht="16.149999999999999" customHeight="1" x14ac:dyDescent="0.2">
      <c r="A180" s="860"/>
      <c r="B180" s="911" t="s">
        <v>206</v>
      </c>
      <c r="C180" s="911"/>
      <c r="D180" s="386">
        <f t="shared" si="100"/>
        <v>2</v>
      </c>
      <c r="E180" s="453">
        <f t="shared" si="101"/>
        <v>0</v>
      </c>
      <c r="F180" s="454">
        <f t="shared" si="102"/>
        <v>2</v>
      </c>
      <c r="G180" s="455"/>
      <c r="H180" s="456"/>
      <c r="I180" s="457"/>
      <c r="J180" s="456"/>
      <c r="K180" s="457"/>
      <c r="L180" s="456"/>
      <c r="M180" s="457"/>
      <c r="N180" s="456"/>
      <c r="O180" s="457"/>
      <c r="P180" s="456"/>
      <c r="Q180" s="457"/>
      <c r="R180" s="456"/>
      <c r="S180" s="457"/>
      <c r="T180" s="456">
        <v>1</v>
      </c>
      <c r="U180" s="457"/>
      <c r="V180" s="458">
        <v>1</v>
      </c>
      <c r="W180" s="459">
        <v>0</v>
      </c>
      <c r="X180" s="460"/>
      <c r="Y180" s="460"/>
      <c r="Z180" s="460"/>
      <c r="AA180" s="225" t="str">
        <f t="shared" si="103"/>
        <v/>
      </c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8"/>
      <c r="BV180" s="3"/>
      <c r="BW180" s="3"/>
      <c r="CA180" s="31" t="str">
        <f t="shared" si="104"/>
        <v/>
      </c>
      <c r="CB180" s="31" t="str">
        <f t="shared" si="105"/>
        <v/>
      </c>
      <c r="CC180" s="31" t="str">
        <f t="shared" si="106"/>
        <v/>
      </c>
      <c r="CD180" s="31"/>
      <c r="CE180" s="31"/>
      <c r="CF180" s="31"/>
      <c r="CG180" s="32">
        <f t="shared" si="107"/>
        <v>0</v>
      </c>
      <c r="CH180" s="32">
        <f t="shared" si="108"/>
        <v>0</v>
      </c>
      <c r="CI180" s="32">
        <f t="shared" si="109"/>
        <v>0</v>
      </c>
      <c r="CJ180" s="32"/>
      <c r="CK180" s="32"/>
      <c r="CL180" s="32"/>
    </row>
    <row r="181" spans="1:90" ht="16.149999999999999" customHeight="1" x14ac:dyDescent="0.2">
      <c r="A181" s="860"/>
      <c r="B181" s="911" t="s">
        <v>207</v>
      </c>
      <c r="C181" s="911"/>
      <c r="D181" s="386">
        <f t="shared" si="100"/>
        <v>1</v>
      </c>
      <c r="E181" s="453">
        <f t="shared" si="101"/>
        <v>0</v>
      </c>
      <c r="F181" s="454">
        <f t="shared" si="102"/>
        <v>1</v>
      </c>
      <c r="G181" s="455"/>
      <c r="H181" s="456"/>
      <c r="I181" s="457"/>
      <c r="J181" s="456"/>
      <c r="K181" s="457"/>
      <c r="L181" s="456"/>
      <c r="M181" s="457"/>
      <c r="N181" s="456"/>
      <c r="O181" s="457"/>
      <c r="P181" s="456"/>
      <c r="Q181" s="457"/>
      <c r="R181" s="456"/>
      <c r="S181" s="457"/>
      <c r="T181" s="456"/>
      <c r="U181" s="457"/>
      <c r="V181" s="458">
        <v>1</v>
      </c>
      <c r="W181" s="459">
        <v>0</v>
      </c>
      <c r="X181" s="460"/>
      <c r="Y181" s="460"/>
      <c r="Z181" s="460"/>
      <c r="AA181" s="225" t="str">
        <f t="shared" si="103"/>
        <v/>
      </c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8"/>
      <c r="BV181" s="3"/>
      <c r="BW181" s="3"/>
      <c r="CA181" s="31" t="str">
        <f t="shared" si="104"/>
        <v/>
      </c>
      <c r="CB181" s="31" t="str">
        <f t="shared" si="105"/>
        <v/>
      </c>
      <c r="CC181" s="31" t="str">
        <f t="shared" si="106"/>
        <v/>
      </c>
      <c r="CD181" s="31"/>
      <c r="CE181" s="31"/>
      <c r="CF181" s="31"/>
      <c r="CG181" s="32">
        <f t="shared" si="107"/>
        <v>0</v>
      </c>
      <c r="CH181" s="32">
        <f t="shared" si="108"/>
        <v>0</v>
      </c>
      <c r="CI181" s="32">
        <f t="shared" si="109"/>
        <v>0</v>
      </c>
      <c r="CJ181" s="32"/>
      <c r="CK181" s="32"/>
      <c r="CL181" s="32"/>
    </row>
    <row r="182" spans="1:90" ht="16.149999999999999" customHeight="1" x14ac:dyDescent="0.2">
      <c r="A182" s="861"/>
      <c r="B182" s="912" t="s">
        <v>208</v>
      </c>
      <c r="C182" s="912"/>
      <c r="D182" s="461">
        <f t="shared" si="100"/>
        <v>1</v>
      </c>
      <c r="E182" s="462">
        <f t="shared" si="101"/>
        <v>0</v>
      </c>
      <c r="F182" s="463">
        <f t="shared" si="102"/>
        <v>1</v>
      </c>
      <c r="G182" s="438"/>
      <c r="H182" s="439"/>
      <c r="I182" s="440"/>
      <c r="J182" s="439"/>
      <c r="K182" s="440"/>
      <c r="L182" s="439"/>
      <c r="M182" s="440"/>
      <c r="N182" s="439"/>
      <c r="O182" s="440"/>
      <c r="P182" s="439"/>
      <c r="Q182" s="440"/>
      <c r="R182" s="439"/>
      <c r="S182" s="440"/>
      <c r="T182" s="439"/>
      <c r="U182" s="440"/>
      <c r="V182" s="441">
        <v>1</v>
      </c>
      <c r="W182" s="442">
        <v>0</v>
      </c>
      <c r="X182" s="443"/>
      <c r="Y182" s="443"/>
      <c r="Z182" s="443"/>
      <c r="AA182" s="225" t="str">
        <f t="shared" si="103"/>
        <v/>
      </c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8"/>
      <c r="BV182" s="3"/>
      <c r="BW182" s="3"/>
      <c r="CA182" s="31" t="str">
        <f t="shared" si="104"/>
        <v/>
      </c>
      <c r="CB182" s="31" t="str">
        <f t="shared" si="105"/>
        <v/>
      </c>
      <c r="CC182" s="31" t="str">
        <f t="shared" si="106"/>
        <v/>
      </c>
      <c r="CD182" s="31"/>
      <c r="CE182" s="31"/>
      <c r="CF182" s="31"/>
      <c r="CG182" s="32">
        <f t="shared" si="107"/>
        <v>0</v>
      </c>
      <c r="CH182" s="32">
        <f t="shared" si="108"/>
        <v>0</v>
      </c>
      <c r="CI182" s="32">
        <f t="shared" si="109"/>
        <v>0</v>
      </c>
      <c r="CJ182" s="32"/>
      <c r="CK182" s="32"/>
      <c r="CL182" s="32"/>
    </row>
    <row r="183" spans="1:90" ht="16.149999999999999" customHeight="1" x14ac:dyDescent="0.2">
      <c r="A183" s="859" t="s">
        <v>209</v>
      </c>
      <c r="B183" s="914" t="s">
        <v>205</v>
      </c>
      <c r="C183" s="914"/>
      <c r="D183" s="378">
        <f t="shared" si="100"/>
        <v>65</v>
      </c>
      <c r="E183" s="464">
        <f t="shared" si="101"/>
        <v>28</v>
      </c>
      <c r="F183" s="465">
        <f t="shared" si="102"/>
        <v>37</v>
      </c>
      <c r="G183" s="428">
        <v>3</v>
      </c>
      <c r="H183" s="429">
        <v>1</v>
      </c>
      <c r="I183" s="430"/>
      <c r="J183" s="429"/>
      <c r="K183" s="430"/>
      <c r="L183" s="429"/>
      <c r="M183" s="430"/>
      <c r="N183" s="429"/>
      <c r="O183" s="430">
        <v>1</v>
      </c>
      <c r="P183" s="429">
        <v>1</v>
      </c>
      <c r="Q183" s="430">
        <v>10</v>
      </c>
      <c r="R183" s="429">
        <v>8</v>
      </c>
      <c r="S183" s="430">
        <v>11</v>
      </c>
      <c r="T183" s="429">
        <v>26</v>
      </c>
      <c r="U183" s="430">
        <v>3</v>
      </c>
      <c r="V183" s="431">
        <v>1</v>
      </c>
      <c r="W183" s="432">
        <v>0</v>
      </c>
      <c r="X183" s="433"/>
      <c r="Y183" s="433"/>
      <c r="Z183" s="452"/>
      <c r="AA183" s="225" t="str">
        <f t="shared" si="103"/>
        <v/>
      </c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8"/>
      <c r="BV183" s="3"/>
      <c r="BW183" s="3"/>
      <c r="CA183" s="31" t="str">
        <f t="shared" si="104"/>
        <v/>
      </c>
      <c r="CB183" s="31" t="str">
        <f t="shared" si="105"/>
        <v/>
      </c>
      <c r="CC183" s="31" t="str">
        <f t="shared" si="106"/>
        <v/>
      </c>
      <c r="CD183" s="31"/>
      <c r="CE183" s="31"/>
      <c r="CF183" s="31"/>
      <c r="CG183" s="32">
        <f t="shared" si="107"/>
        <v>0</v>
      </c>
      <c r="CH183" s="32">
        <f t="shared" si="108"/>
        <v>0</v>
      </c>
      <c r="CI183" s="32">
        <f t="shared" si="109"/>
        <v>0</v>
      </c>
      <c r="CJ183" s="32"/>
      <c r="CK183" s="32"/>
      <c r="CL183" s="32"/>
    </row>
    <row r="184" spans="1:90" ht="16.149999999999999" customHeight="1" x14ac:dyDescent="0.2">
      <c r="A184" s="860"/>
      <c r="B184" s="911" t="s">
        <v>206</v>
      </c>
      <c r="C184" s="911"/>
      <c r="D184" s="386">
        <f t="shared" si="100"/>
        <v>129</v>
      </c>
      <c r="E184" s="453">
        <f t="shared" si="101"/>
        <v>64</v>
      </c>
      <c r="F184" s="454">
        <f t="shared" si="102"/>
        <v>65</v>
      </c>
      <c r="G184" s="455">
        <v>5</v>
      </c>
      <c r="H184" s="456">
        <v>1</v>
      </c>
      <c r="I184" s="457"/>
      <c r="J184" s="456"/>
      <c r="K184" s="457">
        <v>2</v>
      </c>
      <c r="L184" s="456"/>
      <c r="M184" s="457">
        <v>1</v>
      </c>
      <c r="N184" s="456"/>
      <c r="O184" s="457">
        <v>5</v>
      </c>
      <c r="P184" s="456">
        <v>3</v>
      </c>
      <c r="Q184" s="457">
        <v>9</v>
      </c>
      <c r="R184" s="456">
        <v>26</v>
      </c>
      <c r="S184" s="457">
        <v>33</v>
      </c>
      <c r="T184" s="456">
        <v>31</v>
      </c>
      <c r="U184" s="457">
        <v>9</v>
      </c>
      <c r="V184" s="458">
        <v>4</v>
      </c>
      <c r="W184" s="459">
        <v>0</v>
      </c>
      <c r="X184" s="460"/>
      <c r="Y184" s="460"/>
      <c r="Z184" s="460"/>
      <c r="AA184" s="225" t="str">
        <f t="shared" si="103"/>
        <v/>
      </c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8"/>
      <c r="BV184" s="3"/>
      <c r="BW184" s="3"/>
      <c r="CA184" s="31" t="str">
        <f t="shared" si="104"/>
        <v/>
      </c>
      <c r="CB184" s="31" t="str">
        <f t="shared" si="105"/>
        <v/>
      </c>
      <c r="CC184" s="31" t="str">
        <f t="shared" si="106"/>
        <v/>
      </c>
      <c r="CD184" s="31"/>
      <c r="CE184" s="31"/>
      <c r="CF184" s="31"/>
      <c r="CG184" s="32">
        <f t="shared" si="107"/>
        <v>0</v>
      </c>
      <c r="CH184" s="32">
        <f t="shared" si="108"/>
        <v>0</v>
      </c>
      <c r="CI184" s="32">
        <f t="shared" si="109"/>
        <v>0</v>
      </c>
      <c r="CJ184" s="32"/>
      <c r="CK184" s="32"/>
      <c r="CL184" s="32"/>
    </row>
    <row r="185" spans="1:90" ht="16.149999999999999" customHeight="1" x14ac:dyDescent="0.2">
      <c r="A185" s="860"/>
      <c r="B185" s="911" t="s">
        <v>207</v>
      </c>
      <c r="C185" s="911"/>
      <c r="D185" s="386">
        <f t="shared" si="100"/>
        <v>64</v>
      </c>
      <c r="E185" s="453">
        <f t="shared" si="101"/>
        <v>26</v>
      </c>
      <c r="F185" s="454">
        <f t="shared" si="102"/>
        <v>38</v>
      </c>
      <c r="G185" s="455">
        <v>3</v>
      </c>
      <c r="H185" s="456">
        <v>1</v>
      </c>
      <c r="I185" s="457"/>
      <c r="J185" s="456"/>
      <c r="K185" s="457"/>
      <c r="L185" s="456"/>
      <c r="M185" s="457"/>
      <c r="N185" s="456"/>
      <c r="O185" s="457">
        <v>2</v>
      </c>
      <c r="P185" s="456">
        <v>1</v>
      </c>
      <c r="Q185" s="457">
        <v>9</v>
      </c>
      <c r="R185" s="456">
        <v>9</v>
      </c>
      <c r="S185" s="457">
        <v>10</v>
      </c>
      <c r="T185" s="456">
        <v>26</v>
      </c>
      <c r="U185" s="457">
        <v>2</v>
      </c>
      <c r="V185" s="458">
        <v>1</v>
      </c>
      <c r="W185" s="459">
        <v>0</v>
      </c>
      <c r="X185" s="460"/>
      <c r="Y185" s="460"/>
      <c r="Z185" s="460"/>
      <c r="AA185" s="225" t="str">
        <f t="shared" si="103"/>
        <v/>
      </c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8"/>
      <c r="BV185" s="3"/>
      <c r="BW185" s="3"/>
      <c r="CA185" s="31" t="str">
        <f t="shared" si="104"/>
        <v/>
      </c>
      <c r="CB185" s="31" t="str">
        <f t="shared" si="105"/>
        <v/>
      </c>
      <c r="CC185" s="31" t="str">
        <f t="shared" si="106"/>
        <v/>
      </c>
      <c r="CD185" s="31"/>
      <c r="CE185" s="31"/>
      <c r="CF185" s="31"/>
      <c r="CG185" s="32">
        <f t="shared" si="107"/>
        <v>0</v>
      </c>
      <c r="CH185" s="32">
        <f t="shared" si="108"/>
        <v>0</v>
      </c>
      <c r="CI185" s="32">
        <f t="shared" si="109"/>
        <v>0</v>
      </c>
      <c r="CJ185" s="32"/>
      <c r="CK185" s="32"/>
      <c r="CL185" s="32"/>
    </row>
    <row r="186" spans="1:90" ht="16.149999999999999" customHeight="1" x14ac:dyDescent="0.2">
      <c r="A186" s="861"/>
      <c r="B186" s="912" t="s">
        <v>208</v>
      </c>
      <c r="C186" s="912"/>
      <c r="D186" s="461">
        <f t="shared" si="100"/>
        <v>36</v>
      </c>
      <c r="E186" s="462">
        <f t="shared" si="101"/>
        <v>17</v>
      </c>
      <c r="F186" s="463">
        <f t="shared" si="102"/>
        <v>19</v>
      </c>
      <c r="G186" s="438">
        <v>5</v>
      </c>
      <c r="H186" s="439">
        <v>1</v>
      </c>
      <c r="I186" s="440"/>
      <c r="J186" s="439"/>
      <c r="K186" s="440">
        <v>1</v>
      </c>
      <c r="L186" s="439"/>
      <c r="M186" s="440"/>
      <c r="N186" s="439"/>
      <c r="O186" s="440"/>
      <c r="P186" s="439">
        <v>1</v>
      </c>
      <c r="Q186" s="440">
        <v>2</v>
      </c>
      <c r="R186" s="439">
        <v>7</v>
      </c>
      <c r="S186" s="440">
        <v>9</v>
      </c>
      <c r="T186" s="439">
        <v>8</v>
      </c>
      <c r="U186" s="440"/>
      <c r="V186" s="441">
        <v>2</v>
      </c>
      <c r="W186" s="442">
        <v>0</v>
      </c>
      <c r="X186" s="443"/>
      <c r="Y186" s="443"/>
      <c r="Z186" s="443"/>
      <c r="AA186" s="225" t="str">
        <f t="shared" si="103"/>
        <v/>
      </c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8"/>
      <c r="BV186" s="3"/>
      <c r="BW186" s="3"/>
      <c r="CA186" s="31" t="str">
        <f t="shared" si="104"/>
        <v/>
      </c>
      <c r="CB186" s="31" t="str">
        <f t="shared" si="105"/>
        <v/>
      </c>
      <c r="CC186" s="31" t="str">
        <f t="shared" si="106"/>
        <v/>
      </c>
      <c r="CD186" s="31"/>
      <c r="CE186" s="31"/>
      <c r="CF186" s="31"/>
      <c r="CG186" s="32">
        <f t="shared" si="107"/>
        <v>0</v>
      </c>
      <c r="CH186" s="32">
        <f t="shared" si="108"/>
        <v>0</v>
      </c>
      <c r="CI186" s="32">
        <f t="shared" si="109"/>
        <v>0</v>
      </c>
      <c r="CJ186" s="32"/>
      <c r="CK186" s="32"/>
      <c r="CL186" s="32"/>
    </row>
    <row r="187" spans="1:90" ht="16.149999999999999" customHeight="1" x14ac:dyDescent="0.2">
      <c r="A187" s="859" t="s">
        <v>78</v>
      </c>
      <c r="B187" s="914" t="s">
        <v>205</v>
      </c>
      <c r="C187" s="914"/>
      <c r="D187" s="378">
        <f t="shared" si="100"/>
        <v>39</v>
      </c>
      <c r="E187" s="464">
        <f t="shared" si="101"/>
        <v>7</v>
      </c>
      <c r="F187" s="465">
        <f t="shared" si="102"/>
        <v>32</v>
      </c>
      <c r="G187" s="428"/>
      <c r="H187" s="429"/>
      <c r="I187" s="430"/>
      <c r="J187" s="429">
        <v>1</v>
      </c>
      <c r="K187" s="430"/>
      <c r="L187" s="429"/>
      <c r="M187" s="430">
        <v>1</v>
      </c>
      <c r="N187" s="429"/>
      <c r="O187" s="430">
        <v>2</v>
      </c>
      <c r="P187" s="429"/>
      <c r="Q187" s="430">
        <v>2</v>
      </c>
      <c r="R187" s="429">
        <v>1</v>
      </c>
      <c r="S187" s="430">
        <v>2</v>
      </c>
      <c r="T187" s="429">
        <v>30</v>
      </c>
      <c r="U187" s="430"/>
      <c r="V187" s="431"/>
      <c r="W187" s="432">
        <v>0</v>
      </c>
      <c r="X187" s="433"/>
      <c r="Y187" s="433"/>
      <c r="Z187" s="452"/>
      <c r="AA187" s="225" t="str">
        <f t="shared" si="103"/>
        <v/>
      </c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8"/>
      <c r="BV187" s="3"/>
      <c r="BW187" s="3"/>
      <c r="CA187" s="31" t="str">
        <f t="shared" si="104"/>
        <v/>
      </c>
      <c r="CB187" s="31" t="str">
        <f t="shared" si="105"/>
        <v/>
      </c>
      <c r="CC187" s="31" t="str">
        <f t="shared" si="106"/>
        <v/>
      </c>
      <c r="CD187" s="31"/>
      <c r="CE187" s="31"/>
      <c r="CF187" s="31"/>
      <c r="CG187" s="32">
        <f t="shared" si="107"/>
        <v>0</v>
      </c>
      <c r="CH187" s="32">
        <f t="shared" si="108"/>
        <v>0</v>
      </c>
      <c r="CI187" s="32">
        <f t="shared" si="109"/>
        <v>0</v>
      </c>
      <c r="CJ187" s="32"/>
      <c r="CK187" s="32"/>
      <c r="CL187" s="32"/>
    </row>
    <row r="188" spans="1:90" ht="16.149999999999999" customHeight="1" x14ac:dyDescent="0.2">
      <c r="A188" s="860"/>
      <c r="B188" s="911" t="s">
        <v>206</v>
      </c>
      <c r="C188" s="911"/>
      <c r="D188" s="386">
        <f t="shared" si="100"/>
        <v>114</v>
      </c>
      <c r="E188" s="453">
        <f t="shared" si="101"/>
        <v>20</v>
      </c>
      <c r="F188" s="454">
        <f t="shared" si="102"/>
        <v>94</v>
      </c>
      <c r="G188" s="455"/>
      <c r="H188" s="456"/>
      <c r="I188" s="457"/>
      <c r="J188" s="456"/>
      <c r="K188" s="457">
        <v>1</v>
      </c>
      <c r="L188" s="456"/>
      <c r="M188" s="457"/>
      <c r="N188" s="456"/>
      <c r="O188" s="457">
        <v>2</v>
      </c>
      <c r="P188" s="456">
        <v>5</v>
      </c>
      <c r="Q188" s="457">
        <v>5</v>
      </c>
      <c r="R188" s="456"/>
      <c r="S188" s="457">
        <v>11</v>
      </c>
      <c r="T188" s="456">
        <v>88</v>
      </c>
      <c r="U188" s="457">
        <v>1</v>
      </c>
      <c r="V188" s="458">
        <v>1</v>
      </c>
      <c r="W188" s="459">
        <v>0</v>
      </c>
      <c r="X188" s="460">
        <v>1</v>
      </c>
      <c r="Y188" s="460"/>
      <c r="Z188" s="460"/>
      <c r="AA188" s="225" t="str">
        <f t="shared" si="103"/>
        <v/>
      </c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8"/>
      <c r="BV188" s="3"/>
      <c r="BW188" s="3"/>
      <c r="CA188" s="31" t="str">
        <f t="shared" si="104"/>
        <v/>
      </c>
      <c r="CB188" s="31" t="str">
        <f t="shared" si="105"/>
        <v/>
      </c>
      <c r="CC188" s="31" t="str">
        <f t="shared" si="106"/>
        <v/>
      </c>
      <c r="CD188" s="31"/>
      <c r="CE188" s="31"/>
      <c r="CF188" s="31"/>
      <c r="CG188" s="32">
        <f t="shared" si="107"/>
        <v>0</v>
      </c>
      <c r="CH188" s="32">
        <f t="shared" si="108"/>
        <v>0</v>
      </c>
      <c r="CI188" s="32">
        <f t="shared" si="109"/>
        <v>0</v>
      </c>
      <c r="CJ188" s="32"/>
      <c r="CK188" s="32"/>
      <c r="CL188" s="32"/>
    </row>
    <row r="189" spans="1:90" ht="16.149999999999999" customHeight="1" x14ac:dyDescent="0.2">
      <c r="A189" s="860"/>
      <c r="B189" s="911" t="s">
        <v>207</v>
      </c>
      <c r="C189" s="911"/>
      <c r="D189" s="386">
        <f t="shared" si="100"/>
        <v>39</v>
      </c>
      <c r="E189" s="453">
        <f t="shared" si="101"/>
        <v>9</v>
      </c>
      <c r="F189" s="454">
        <f t="shared" si="102"/>
        <v>30</v>
      </c>
      <c r="G189" s="455"/>
      <c r="H189" s="456"/>
      <c r="I189" s="457"/>
      <c r="J189" s="456"/>
      <c r="K189" s="457"/>
      <c r="L189" s="456"/>
      <c r="M189" s="457">
        <v>1</v>
      </c>
      <c r="N189" s="456"/>
      <c r="O189" s="457">
        <v>2</v>
      </c>
      <c r="P189" s="456"/>
      <c r="Q189" s="457">
        <v>2</v>
      </c>
      <c r="R189" s="456">
        <v>1</v>
      </c>
      <c r="S189" s="457">
        <v>4</v>
      </c>
      <c r="T189" s="456">
        <v>29</v>
      </c>
      <c r="U189" s="457"/>
      <c r="V189" s="458"/>
      <c r="W189" s="459">
        <v>0</v>
      </c>
      <c r="X189" s="460"/>
      <c r="Y189" s="460"/>
      <c r="Z189" s="460"/>
      <c r="AA189" s="225" t="str">
        <f t="shared" si="103"/>
        <v/>
      </c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8"/>
      <c r="BV189" s="3"/>
      <c r="BW189" s="3"/>
      <c r="CA189" s="31" t="str">
        <f t="shared" si="104"/>
        <v/>
      </c>
      <c r="CB189" s="31" t="str">
        <f t="shared" si="105"/>
        <v/>
      </c>
      <c r="CC189" s="31" t="str">
        <f t="shared" si="106"/>
        <v/>
      </c>
      <c r="CD189" s="31"/>
      <c r="CE189" s="31"/>
      <c r="CF189" s="31"/>
      <c r="CG189" s="32">
        <f t="shared" si="107"/>
        <v>0</v>
      </c>
      <c r="CH189" s="32">
        <f t="shared" si="108"/>
        <v>0</v>
      </c>
      <c r="CI189" s="32">
        <f t="shared" si="109"/>
        <v>0</v>
      </c>
      <c r="CJ189" s="32"/>
      <c r="CK189" s="32"/>
      <c r="CL189" s="32"/>
    </row>
    <row r="190" spans="1:90" ht="16.149999999999999" customHeight="1" x14ac:dyDescent="0.2">
      <c r="A190" s="861"/>
      <c r="B190" s="912" t="s">
        <v>208</v>
      </c>
      <c r="C190" s="912"/>
      <c r="D190" s="461">
        <f t="shared" si="100"/>
        <v>45</v>
      </c>
      <c r="E190" s="462">
        <f t="shared" si="101"/>
        <v>8</v>
      </c>
      <c r="F190" s="463">
        <f t="shared" si="102"/>
        <v>37</v>
      </c>
      <c r="G190" s="438"/>
      <c r="H190" s="439"/>
      <c r="I190" s="440"/>
      <c r="J190" s="439"/>
      <c r="K190" s="440"/>
      <c r="L190" s="439"/>
      <c r="M190" s="440"/>
      <c r="N190" s="439"/>
      <c r="O190" s="440">
        <v>2</v>
      </c>
      <c r="P190" s="439">
        <v>2</v>
      </c>
      <c r="Q190" s="440">
        <v>2</v>
      </c>
      <c r="R190" s="439"/>
      <c r="S190" s="440">
        <v>3</v>
      </c>
      <c r="T190" s="439">
        <v>34</v>
      </c>
      <c r="U190" s="440">
        <v>1</v>
      </c>
      <c r="V190" s="441">
        <v>1</v>
      </c>
      <c r="W190" s="442">
        <v>0</v>
      </c>
      <c r="X190" s="443">
        <v>1</v>
      </c>
      <c r="Y190" s="443"/>
      <c r="Z190" s="443"/>
      <c r="AA190" s="225" t="str">
        <f t="shared" si="103"/>
        <v/>
      </c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8"/>
      <c r="BV190" s="3"/>
      <c r="BW190" s="3"/>
      <c r="CA190" s="31" t="str">
        <f t="shared" si="104"/>
        <v/>
      </c>
      <c r="CB190" s="31" t="str">
        <f t="shared" si="105"/>
        <v/>
      </c>
      <c r="CC190" s="31" t="str">
        <f t="shared" si="106"/>
        <v/>
      </c>
      <c r="CD190" s="31"/>
      <c r="CE190" s="31"/>
      <c r="CF190" s="31"/>
      <c r="CG190" s="32">
        <f t="shared" si="107"/>
        <v>0</v>
      </c>
      <c r="CH190" s="32">
        <f t="shared" si="108"/>
        <v>0</v>
      </c>
      <c r="CI190" s="32">
        <f t="shared" si="109"/>
        <v>0</v>
      </c>
      <c r="CJ190" s="32"/>
      <c r="CK190" s="32"/>
      <c r="CL190" s="32"/>
    </row>
    <row r="191" spans="1:90" ht="16.149999999999999" customHeight="1" x14ac:dyDescent="0.2">
      <c r="A191" s="859" t="s">
        <v>210</v>
      </c>
      <c r="B191" s="914" t="s">
        <v>205</v>
      </c>
      <c r="C191" s="914"/>
      <c r="D191" s="378">
        <f t="shared" si="100"/>
        <v>27</v>
      </c>
      <c r="E191" s="464">
        <f>SUM(G191+I191+K191+M191+O191+Q191+U191)</f>
        <v>14</v>
      </c>
      <c r="F191" s="465">
        <f>SUM(H191+J191+L191+N191+P191+R191+V191)</f>
        <v>13</v>
      </c>
      <c r="G191" s="428">
        <v>3</v>
      </c>
      <c r="H191" s="429">
        <v>5</v>
      </c>
      <c r="I191" s="430">
        <v>2</v>
      </c>
      <c r="J191" s="429">
        <v>2</v>
      </c>
      <c r="K191" s="430">
        <v>2</v>
      </c>
      <c r="L191" s="429">
        <v>1</v>
      </c>
      <c r="M191" s="430"/>
      <c r="N191" s="429">
        <v>1</v>
      </c>
      <c r="O191" s="430">
        <v>6</v>
      </c>
      <c r="P191" s="429">
        <v>2</v>
      </c>
      <c r="Q191" s="430">
        <v>1</v>
      </c>
      <c r="R191" s="429">
        <v>2</v>
      </c>
      <c r="S191" s="466"/>
      <c r="T191" s="467"/>
      <c r="U191" s="466"/>
      <c r="V191" s="468"/>
      <c r="W191" s="469"/>
      <c r="X191" s="470"/>
      <c r="Y191" s="433"/>
      <c r="Z191" s="452"/>
      <c r="AA191" s="225" t="str">
        <f t="shared" si="103"/>
        <v/>
      </c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8"/>
      <c r="BV191" s="3"/>
      <c r="BW191" s="3"/>
      <c r="CA191" s="31"/>
      <c r="CB191" s="31" t="str">
        <f t="shared" si="105"/>
        <v/>
      </c>
      <c r="CC191" s="31"/>
      <c r="CD191" s="31"/>
      <c r="CE191" s="31"/>
      <c r="CF191" s="31"/>
      <c r="CG191" s="32"/>
      <c r="CH191" s="32">
        <f t="shared" si="108"/>
        <v>0</v>
      </c>
      <c r="CI191" s="32"/>
      <c r="CJ191" s="32"/>
      <c r="CK191" s="32"/>
      <c r="CL191" s="32"/>
    </row>
    <row r="192" spans="1:90" ht="16.149999999999999" customHeight="1" x14ac:dyDescent="0.2">
      <c r="A192" s="860"/>
      <c r="B192" s="911" t="s">
        <v>206</v>
      </c>
      <c r="C192" s="911"/>
      <c r="D192" s="386">
        <f t="shared" si="100"/>
        <v>70</v>
      </c>
      <c r="E192" s="453">
        <f>SUM(G192+I192+K192+M192+O192+Q192+U192)</f>
        <v>29</v>
      </c>
      <c r="F192" s="454">
        <f>SUM(H192+J192+L192+N192+P192+R192+V192)</f>
        <v>41</v>
      </c>
      <c r="G192" s="455">
        <v>6</v>
      </c>
      <c r="H192" s="456">
        <v>19</v>
      </c>
      <c r="I192" s="457">
        <v>4</v>
      </c>
      <c r="J192" s="456">
        <v>3</v>
      </c>
      <c r="K192" s="457">
        <v>5</v>
      </c>
      <c r="L192" s="456">
        <v>7</v>
      </c>
      <c r="M192" s="457"/>
      <c r="N192" s="456">
        <v>1</v>
      </c>
      <c r="O192" s="457">
        <v>11</v>
      </c>
      <c r="P192" s="456">
        <v>9</v>
      </c>
      <c r="Q192" s="457">
        <v>3</v>
      </c>
      <c r="R192" s="456">
        <v>2</v>
      </c>
      <c r="S192" s="471"/>
      <c r="T192" s="472"/>
      <c r="U192" s="471"/>
      <c r="V192" s="473"/>
      <c r="W192" s="474"/>
      <c r="X192" s="475"/>
      <c r="Y192" s="460"/>
      <c r="Z192" s="460"/>
      <c r="AA192" s="225" t="str">
        <f t="shared" si="103"/>
        <v/>
      </c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8"/>
      <c r="BV192" s="3"/>
      <c r="BW192" s="3"/>
      <c r="CA192" s="31"/>
      <c r="CB192" s="31" t="str">
        <f t="shared" si="105"/>
        <v/>
      </c>
      <c r="CC192" s="31"/>
      <c r="CD192" s="31"/>
      <c r="CE192" s="31"/>
      <c r="CF192" s="31"/>
      <c r="CG192" s="32"/>
      <c r="CH192" s="32">
        <f t="shared" si="108"/>
        <v>0</v>
      </c>
      <c r="CI192" s="32"/>
      <c r="CJ192" s="32"/>
      <c r="CK192" s="32"/>
      <c r="CL192" s="32"/>
    </row>
    <row r="193" spans="1:90" ht="16.149999999999999" customHeight="1" x14ac:dyDescent="0.2">
      <c r="A193" s="860"/>
      <c r="B193" s="911" t="s">
        <v>207</v>
      </c>
      <c r="C193" s="911"/>
      <c r="D193" s="386">
        <f t="shared" si="100"/>
        <v>36</v>
      </c>
      <c r="E193" s="453">
        <f t="shared" ref="E193:F227" si="110">SUM(G193+I193+K193+M193+O193+Q193+S193+U193)</f>
        <v>21</v>
      </c>
      <c r="F193" s="454">
        <f t="shared" ref="F193:F226" si="111">SUM(H193+J193+L193+N193+P193+R193+T193+V193)</f>
        <v>15</v>
      </c>
      <c r="G193" s="455">
        <v>5</v>
      </c>
      <c r="H193" s="456">
        <v>5</v>
      </c>
      <c r="I193" s="457">
        <v>2</v>
      </c>
      <c r="J193" s="456">
        <v>2</v>
      </c>
      <c r="K193" s="457">
        <v>3</v>
      </c>
      <c r="L193" s="456">
        <v>1</v>
      </c>
      <c r="M193" s="457"/>
      <c r="N193" s="456">
        <v>2</v>
      </c>
      <c r="O193" s="457">
        <v>9</v>
      </c>
      <c r="P193" s="456">
        <v>3</v>
      </c>
      <c r="Q193" s="457">
        <v>2</v>
      </c>
      <c r="R193" s="456">
        <v>2</v>
      </c>
      <c r="S193" s="471"/>
      <c r="T193" s="472"/>
      <c r="U193" s="471"/>
      <c r="V193" s="473"/>
      <c r="W193" s="474"/>
      <c r="X193" s="475"/>
      <c r="Y193" s="460"/>
      <c r="Z193" s="460"/>
      <c r="AA193" s="225" t="str">
        <f t="shared" si="103"/>
        <v/>
      </c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8"/>
      <c r="BV193" s="3"/>
      <c r="BW193" s="3"/>
      <c r="CA193" s="31"/>
      <c r="CB193" s="31" t="str">
        <f t="shared" si="105"/>
        <v/>
      </c>
      <c r="CC193" s="31"/>
      <c r="CD193" s="31"/>
      <c r="CE193" s="31"/>
      <c r="CF193" s="31"/>
      <c r="CG193" s="32"/>
      <c r="CH193" s="32">
        <f t="shared" si="108"/>
        <v>0</v>
      </c>
      <c r="CI193" s="32"/>
      <c r="CJ193" s="32"/>
      <c r="CK193" s="32"/>
      <c r="CL193" s="32"/>
    </row>
    <row r="194" spans="1:90" ht="16.149999999999999" customHeight="1" x14ac:dyDescent="0.2">
      <c r="A194" s="861"/>
      <c r="B194" s="912" t="s">
        <v>208</v>
      </c>
      <c r="C194" s="912"/>
      <c r="D194" s="461">
        <f t="shared" si="100"/>
        <v>16</v>
      </c>
      <c r="E194" s="462">
        <f t="shared" si="110"/>
        <v>10</v>
      </c>
      <c r="F194" s="463">
        <f t="shared" si="111"/>
        <v>6</v>
      </c>
      <c r="G194" s="438">
        <v>3</v>
      </c>
      <c r="H194" s="439">
        <v>2</v>
      </c>
      <c r="I194" s="440">
        <v>2</v>
      </c>
      <c r="J194" s="439">
        <v>3</v>
      </c>
      <c r="K194" s="440">
        <v>1</v>
      </c>
      <c r="L194" s="439"/>
      <c r="M194" s="440"/>
      <c r="N194" s="439"/>
      <c r="O194" s="440">
        <v>3</v>
      </c>
      <c r="P194" s="439">
        <v>1</v>
      </c>
      <c r="Q194" s="440">
        <v>1</v>
      </c>
      <c r="R194" s="439"/>
      <c r="S194" s="476"/>
      <c r="T194" s="477"/>
      <c r="U194" s="476"/>
      <c r="V194" s="478"/>
      <c r="W194" s="479"/>
      <c r="X194" s="480"/>
      <c r="Y194" s="443"/>
      <c r="Z194" s="443"/>
      <c r="AA194" s="225" t="str">
        <f t="shared" si="103"/>
        <v/>
      </c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8"/>
      <c r="BV194" s="3"/>
      <c r="BW194" s="3"/>
      <c r="CA194" s="31"/>
      <c r="CB194" s="31" t="str">
        <f t="shared" si="105"/>
        <v/>
      </c>
      <c r="CC194" s="31"/>
      <c r="CD194" s="31"/>
      <c r="CE194" s="31"/>
      <c r="CF194" s="31"/>
      <c r="CG194" s="32"/>
      <c r="CH194" s="32">
        <f t="shared" si="108"/>
        <v>0</v>
      </c>
      <c r="CI194" s="32"/>
      <c r="CJ194" s="32"/>
      <c r="CK194" s="32"/>
      <c r="CL194" s="32"/>
    </row>
    <row r="195" spans="1:90" ht="16.149999999999999" customHeight="1" x14ac:dyDescent="0.2">
      <c r="A195" s="859" t="s">
        <v>211</v>
      </c>
      <c r="B195" s="913" t="s">
        <v>205</v>
      </c>
      <c r="C195" s="913"/>
      <c r="D195" s="383">
        <f t="shared" si="100"/>
        <v>32</v>
      </c>
      <c r="E195" s="445">
        <f t="shared" si="110"/>
        <v>10</v>
      </c>
      <c r="F195" s="446">
        <f t="shared" si="111"/>
        <v>22</v>
      </c>
      <c r="G195" s="447"/>
      <c r="H195" s="448"/>
      <c r="I195" s="449"/>
      <c r="J195" s="448"/>
      <c r="K195" s="449"/>
      <c r="L195" s="448"/>
      <c r="M195" s="449"/>
      <c r="N195" s="448"/>
      <c r="O195" s="449">
        <v>1</v>
      </c>
      <c r="P195" s="448">
        <v>2</v>
      </c>
      <c r="Q195" s="449">
        <v>2</v>
      </c>
      <c r="R195" s="448">
        <v>2</v>
      </c>
      <c r="S195" s="449">
        <v>6</v>
      </c>
      <c r="T195" s="448">
        <v>13</v>
      </c>
      <c r="U195" s="449">
        <v>1</v>
      </c>
      <c r="V195" s="450">
        <v>5</v>
      </c>
      <c r="W195" s="451">
        <v>0</v>
      </c>
      <c r="X195" s="452"/>
      <c r="Y195" s="433"/>
      <c r="Z195" s="452"/>
      <c r="AA195" s="225" t="str">
        <f t="shared" si="103"/>
        <v/>
      </c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8"/>
      <c r="BV195" s="3"/>
      <c r="BW195" s="3"/>
      <c r="CA195" s="31" t="str">
        <f t="shared" si="104"/>
        <v/>
      </c>
      <c r="CB195" s="31" t="str">
        <f t="shared" si="105"/>
        <v/>
      </c>
      <c r="CC195" s="31" t="str">
        <f t="shared" si="106"/>
        <v/>
      </c>
      <c r="CD195" s="31"/>
      <c r="CE195" s="31"/>
      <c r="CF195" s="31"/>
      <c r="CG195" s="32">
        <f t="shared" si="107"/>
        <v>0</v>
      </c>
      <c r="CH195" s="32">
        <f t="shared" si="108"/>
        <v>0</v>
      </c>
      <c r="CI195" s="32">
        <f t="shared" si="109"/>
        <v>0</v>
      </c>
      <c r="CJ195" s="32"/>
      <c r="CK195" s="32"/>
      <c r="CL195" s="32"/>
    </row>
    <row r="196" spans="1:90" ht="16.149999999999999" customHeight="1" x14ac:dyDescent="0.2">
      <c r="A196" s="860"/>
      <c r="B196" s="911" t="s">
        <v>206</v>
      </c>
      <c r="C196" s="911"/>
      <c r="D196" s="386">
        <f t="shared" si="100"/>
        <v>58</v>
      </c>
      <c r="E196" s="453">
        <f t="shared" si="110"/>
        <v>17</v>
      </c>
      <c r="F196" s="454">
        <f t="shared" si="111"/>
        <v>41</v>
      </c>
      <c r="G196" s="455">
        <v>1</v>
      </c>
      <c r="H196" s="456"/>
      <c r="I196" s="457"/>
      <c r="J196" s="456"/>
      <c r="K196" s="457">
        <v>1</v>
      </c>
      <c r="L196" s="456"/>
      <c r="M196" s="457"/>
      <c r="N196" s="456"/>
      <c r="O196" s="457"/>
      <c r="P196" s="456"/>
      <c r="Q196" s="457">
        <v>1</v>
      </c>
      <c r="R196" s="456">
        <v>1</v>
      </c>
      <c r="S196" s="457">
        <v>13</v>
      </c>
      <c r="T196" s="456">
        <v>35</v>
      </c>
      <c r="U196" s="457">
        <v>1</v>
      </c>
      <c r="V196" s="458">
        <v>5</v>
      </c>
      <c r="W196" s="459">
        <v>0</v>
      </c>
      <c r="X196" s="460">
        <v>2</v>
      </c>
      <c r="Y196" s="460"/>
      <c r="Z196" s="460"/>
      <c r="AA196" s="225" t="str">
        <f t="shared" si="103"/>
        <v/>
      </c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8"/>
      <c r="BV196" s="3"/>
      <c r="BW196" s="3"/>
      <c r="CA196" s="31" t="str">
        <f t="shared" si="104"/>
        <v/>
      </c>
      <c r="CB196" s="31" t="str">
        <f t="shared" si="105"/>
        <v/>
      </c>
      <c r="CC196" s="31" t="str">
        <f t="shared" si="106"/>
        <v/>
      </c>
      <c r="CD196" s="31"/>
      <c r="CE196" s="31"/>
      <c r="CF196" s="31"/>
      <c r="CG196" s="32">
        <f t="shared" si="107"/>
        <v>0</v>
      </c>
      <c r="CH196" s="32">
        <f t="shared" si="108"/>
        <v>0</v>
      </c>
      <c r="CI196" s="32">
        <f t="shared" si="109"/>
        <v>0</v>
      </c>
      <c r="CJ196" s="32"/>
      <c r="CK196" s="32"/>
      <c r="CL196" s="32"/>
    </row>
    <row r="197" spans="1:90" ht="16.149999999999999" customHeight="1" x14ac:dyDescent="0.2">
      <c r="A197" s="860"/>
      <c r="B197" s="911" t="s">
        <v>207</v>
      </c>
      <c r="C197" s="911"/>
      <c r="D197" s="386">
        <f t="shared" si="100"/>
        <v>39</v>
      </c>
      <c r="E197" s="453">
        <f t="shared" si="110"/>
        <v>13</v>
      </c>
      <c r="F197" s="454">
        <f t="shared" si="111"/>
        <v>26</v>
      </c>
      <c r="G197" s="455"/>
      <c r="H197" s="456"/>
      <c r="I197" s="457"/>
      <c r="J197" s="456"/>
      <c r="K197" s="457"/>
      <c r="L197" s="456"/>
      <c r="M197" s="457"/>
      <c r="N197" s="456"/>
      <c r="O197" s="457">
        <v>1</v>
      </c>
      <c r="P197" s="456">
        <v>1</v>
      </c>
      <c r="Q197" s="457"/>
      <c r="R197" s="456">
        <v>1</v>
      </c>
      <c r="S197" s="457">
        <v>9</v>
      </c>
      <c r="T197" s="456">
        <v>18</v>
      </c>
      <c r="U197" s="457">
        <v>3</v>
      </c>
      <c r="V197" s="458">
        <v>6</v>
      </c>
      <c r="W197" s="459">
        <v>0</v>
      </c>
      <c r="X197" s="460">
        <v>2</v>
      </c>
      <c r="Y197" s="460"/>
      <c r="Z197" s="460"/>
      <c r="AA197" s="225" t="str">
        <f t="shared" si="103"/>
        <v/>
      </c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8"/>
      <c r="BV197" s="3"/>
      <c r="BW197" s="3"/>
      <c r="CA197" s="31" t="str">
        <f t="shared" si="104"/>
        <v/>
      </c>
      <c r="CB197" s="31" t="str">
        <f t="shared" si="105"/>
        <v/>
      </c>
      <c r="CC197" s="31" t="str">
        <f t="shared" si="106"/>
        <v/>
      </c>
      <c r="CD197" s="31"/>
      <c r="CE197" s="31"/>
      <c r="CF197" s="31"/>
      <c r="CG197" s="32">
        <f t="shared" si="107"/>
        <v>0</v>
      </c>
      <c r="CH197" s="32">
        <f t="shared" si="108"/>
        <v>0</v>
      </c>
      <c r="CI197" s="32">
        <f t="shared" si="109"/>
        <v>0</v>
      </c>
      <c r="CJ197" s="32"/>
      <c r="CK197" s="32"/>
      <c r="CL197" s="32"/>
    </row>
    <row r="198" spans="1:90" ht="16.149999999999999" customHeight="1" x14ac:dyDescent="0.2">
      <c r="A198" s="861"/>
      <c r="B198" s="915" t="s">
        <v>208</v>
      </c>
      <c r="C198" s="915"/>
      <c r="D198" s="481">
        <f t="shared" si="100"/>
        <v>39</v>
      </c>
      <c r="E198" s="482">
        <f t="shared" si="110"/>
        <v>13</v>
      </c>
      <c r="F198" s="483">
        <f t="shared" si="111"/>
        <v>26</v>
      </c>
      <c r="G198" s="484"/>
      <c r="H198" s="485"/>
      <c r="I198" s="486"/>
      <c r="J198" s="485"/>
      <c r="K198" s="486">
        <v>1</v>
      </c>
      <c r="L198" s="485"/>
      <c r="M198" s="486"/>
      <c r="N198" s="485"/>
      <c r="O198" s="486">
        <v>1</v>
      </c>
      <c r="P198" s="485">
        <v>1</v>
      </c>
      <c r="Q198" s="486">
        <v>1</v>
      </c>
      <c r="R198" s="485">
        <v>1</v>
      </c>
      <c r="S198" s="486">
        <v>7</v>
      </c>
      <c r="T198" s="485">
        <v>20</v>
      </c>
      <c r="U198" s="486">
        <v>3</v>
      </c>
      <c r="V198" s="487">
        <v>4</v>
      </c>
      <c r="W198" s="488">
        <v>0</v>
      </c>
      <c r="X198" s="489">
        <v>1</v>
      </c>
      <c r="Y198" s="443"/>
      <c r="Z198" s="443"/>
      <c r="AA198" s="225" t="str">
        <f t="shared" si="103"/>
        <v/>
      </c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8"/>
      <c r="BV198" s="3"/>
      <c r="BW198" s="3"/>
      <c r="CA198" s="31" t="str">
        <f t="shared" si="104"/>
        <v/>
      </c>
      <c r="CB198" s="31" t="str">
        <f t="shared" si="105"/>
        <v/>
      </c>
      <c r="CC198" s="31" t="str">
        <f t="shared" si="106"/>
        <v/>
      </c>
      <c r="CD198" s="31"/>
      <c r="CE198" s="31"/>
      <c r="CF198" s="31"/>
      <c r="CG198" s="32">
        <f t="shared" si="107"/>
        <v>0</v>
      </c>
      <c r="CH198" s="32">
        <f t="shared" si="108"/>
        <v>0</v>
      </c>
      <c r="CI198" s="32">
        <f t="shared" si="109"/>
        <v>0</v>
      </c>
      <c r="CJ198" s="32"/>
      <c r="CK198" s="32"/>
      <c r="CL198" s="32"/>
    </row>
    <row r="199" spans="1:90" ht="16.149999999999999" customHeight="1" x14ac:dyDescent="0.2">
      <c r="A199" s="859" t="s">
        <v>212</v>
      </c>
      <c r="B199" s="914" t="s">
        <v>205</v>
      </c>
      <c r="C199" s="914"/>
      <c r="D199" s="378">
        <f t="shared" si="100"/>
        <v>22</v>
      </c>
      <c r="E199" s="464">
        <f t="shared" si="110"/>
        <v>12</v>
      </c>
      <c r="F199" s="465">
        <f t="shared" si="111"/>
        <v>10</v>
      </c>
      <c r="G199" s="428"/>
      <c r="H199" s="429"/>
      <c r="I199" s="430"/>
      <c r="J199" s="429"/>
      <c r="K199" s="430"/>
      <c r="L199" s="429"/>
      <c r="M199" s="430"/>
      <c r="N199" s="429"/>
      <c r="O199" s="430">
        <v>1</v>
      </c>
      <c r="P199" s="429">
        <v>2</v>
      </c>
      <c r="Q199" s="430">
        <v>9</v>
      </c>
      <c r="R199" s="429">
        <v>8</v>
      </c>
      <c r="S199" s="430">
        <v>2</v>
      </c>
      <c r="T199" s="429"/>
      <c r="U199" s="430"/>
      <c r="V199" s="431"/>
      <c r="W199" s="469"/>
      <c r="X199" s="470"/>
      <c r="Y199" s="433"/>
      <c r="Z199" s="452"/>
      <c r="AA199" s="225" t="str">
        <f t="shared" si="103"/>
        <v/>
      </c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8"/>
      <c r="BV199" s="3"/>
      <c r="BW199" s="3"/>
      <c r="CA199" s="31"/>
      <c r="CB199" s="31" t="str">
        <f t="shared" si="105"/>
        <v/>
      </c>
      <c r="CC199" s="31"/>
      <c r="CD199" s="31"/>
      <c r="CE199" s="31"/>
      <c r="CF199" s="31"/>
      <c r="CG199" s="32"/>
      <c r="CH199" s="32">
        <f t="shared" si="108"/>
        <v>0</v>
      </c>
      <c r="CI199" s="32"/>
      <c r="CJ199" s="32"/>
      <c r="CK199" s="32"/>
      <c r="CL199" s="32"/>
    </row>
    <row r="200" spans="1:90" ht="16.149999999999999" customHeight="1" x14ac:dyDescent="0.2">
      <c r="A200" s="860"/>
      <c r="B200" s="911" t="s">
        <v>206</v>
      </c>
      <c r="C200" s="911"/>
      <c r="D200" s="386">
        <f t="shared" si="100"/>
        <v>271</v>
      </c>
      <c r="E200" s="453">
        <f t="shared" si="110"/>
        <v>132</v>
      </c>
      <c r="F200" s="454">
        <f t="shared" si="111"/>
        <v>139</v>
      </c>
      <c r="G200" s="455"/>
      <c r="H200" s="456"/>
      <c r="I200" s="457"/>
      <c r="J200" s="456"/>
      <c r="K200" s="457"/>
      <c r="L200" s="456">
        <v>3</v>
      </c>
      <c r="M200" s="457">
        <v>13</v>
      </c>
      <c r="N200" s="456">
        <v>7</v>
      </c>
      <c r="O200" s="457">
        <v>47</v>
      </c>
      <c r="P200" s="456">
        <v>51</v>
      </c>
      <c r="Q200" s="457">
        <v>64</v>
      </c>
      <c r="R200" s="456">
        <v>74</v>
      </c>
      <c r="S200" s="457">
        <v>8</v>
      </c>
      <c r="T200" s="456">
        <v>4</v>
      </c>
      <c r="U200" s="457"/>
      <c r="V200" s="458"/>
      <c r="W200" s="474"/>
      <c r="X200" s="475"/>
      <c r="Y200" s="460"/>
      <c r="Z200" s="460"/>
      <c r="AA200" s="225" t="str">
        <f t="shared" si="103"/>
        <v/>
      </c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8"/>
      <c r="BV200" s="3"/>
      <c r="BW200" s="3"/>
      <c r="CA200" s="31"/>
      <c r="CB200" s="31" t="str">
        <f t="shared" si="105"/>
        <v/>
      </c>
      <c r="CC200" s="31"/>
      <c r="CD200" s="31"/>
      <c r="CE200" s="31"/>
      <c r="CF200" s="31"/>
      <c r="CG200" s="32"/>
      <c r="CH200" s="32">
        <f t="shared" si="108"/>
        <v>0</v>
      </c>
      <c r="CI200" s="32"/>
      <c r="CJ200" s="32"/>
      <c r="CK200" s="32"/>
      <c r="CL200" s="32"/>
    </row>
    <row r="201" spans="1:90" ht="16.149999999999999" customHeight="1" x14ac:dyDescent="0.2">
      <c r="A201" s="860"/>
      <c r="B201" s="911" t="s">
        <v>207</v>
      </c>
      <c r="C201" s="911"/>
      <c r="D201" s="386">
        <f t="shared" si="100"/>
        <v>21</v>
      </c>
      <c r="E201" s="453">
        <f t="shared" si="110"/>
        <v>6</v>
      </c>
      <c r="F201" s="454">
        <f t="shared" si="111"/>
        <v>15</v>
      </c>
      <c r="G201" s="455"/>
      <c r="H201" s="456"/>
      <c r="I201" s="457"/>
      <c r="J201" s="456"/>
      <c r="K201" s="457"/>
      <c r="L201" s="456"/>
      <c r="M201" s="457">
        <v>1</v>
      </c>
      <c r="N201" s="456"/>
      <c r="O201" s="457">
        <v>4</v>
      </c>
      <c r="P201" s="456">
        <v>5</v>
      </c>
      <c r="Q201" s="457">
        <v>1</v>
      </c>
      <c r="R201" s="456">
        <v>9</v>
      </c>
      <c r="S201" s="457"/>
      <c r="T201" s="456">
        <v>1</v>
      </c>
      <c r="U201" s="457"/>
      <c r="V201" s="458"/>
      <c r="W201" s="474"/>
      <c r="X201" s="475"/>
      <c r="Y201" s="460"/>
      <c r="Z201" s="460"/>
      <c r="AA201" s="225" t="str">
        <f t="shared" si="103"/>
        <v/>
      </c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8"/>
      <c r="BV201" s="3"/>
      <c r="BW201" s="3"/>
      <c r="CA201" s="31"/>
      <c r="CB201" s="31" t="str">
        <f t="shared" si="105"/>
        <v/>
      </c>
      <c r="CC201" s="31"/>
      <c r="CD201" s="31"/>
      <c r="CE201" s="31"/>
      <c r="CF201" s="31"/>
      <c r="CG201" s="32"/>
      <c r="CH201" s="32">
        <f t="shared" si="108"/>
        <v>0</v>
      </c>
      <c r="CI201" s="32"/>
      <c r="CJ201" s="32"/>
      <c r="CK201" s="32"/>
      <c r="CL201" s="32"/>
    </row>
    <row r="202" spans="1:90" ht="16.149999999999999" customHeight="1" x14ac:dyDescent="0.2">
      <c r="A202" s="861"/>
      <c r="B202" s="912" t="s">
        <v>208</v>
      </c>
      <c r="C202" s="912"/>
      <c r="D202" s="461">
        <f t="shared" si="100"/>
        <v>9</v>
      </c>
      <c r="E202" s="462">
        <f t="shared" si="110"/>
        <v>4</v>
      </c>
      <c r="F202" s="463">
        <f t="shared" si="111"/>
        <v>5</v>
      </c>
      <c r="G202" s="438"/>
      <c r="H202" s="439"/>
      <c r="I202" s="440"/>
      <c r="J202" s="439"/>
      <c r="K202" s="440"/>
      <c r="L202" s="439"/>
      <c r="M202" s="440"/>
      <c r="N202" s="439"/>
      <c r="O202" s="440">
        <v>2</v>
      </c>
      <c r="P202" s="439">
        <v>3</v>
      </c>
      <c r="Q202" s="440">
        <v>2</v>
      </c>
      <c r="R202" s="439">
        <v>2</v>
      </c>
      <c r="S202" s="440"/>
      <c r="T202" s="439"/>
      <c r="U202" s="440"/>
      <c r="V202" s="441"/>
      <c r="W202" s="479"/>
      <c r="X202" s="480"/>
      <c r="Y202" s="443"/>
      <c r="Z202" s="443"/>
      <c r="AA202" s="225" t="str">
        <f t="shared" si="103"/>
        <v/>
      </c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8"/>
      <c r="BV202" s="3"/>
      <c r="BW202" s="3"/>
      <c r="CA202" s="31"/>
      <c r="CB202" s="31" t="str">
        <f t="shared" si="105"/>
        <v/>
      </c>
      <c r="CC202" s="31"/>
      <c r="CD202" s="31"/>
      <c r="CE202" s="31"/>
      <c r="CF202" s="31"/>
      <c r="CG202" s="32"/>
      <c r="CH202" s="32">
        <f t="shared" si="108"/>
        <v>0</v>
      </c>
      <c r="CI202" s="32"/>
      <c r="CJ202" s="32"/>
      <c r="CK202" s="32"/>
      <c r="CL202" s="32"/>
    </row>
    <row r="203" spans="1:90" ht="16.149999999999999" customHeight="1" x14ac:dyDescent="0.2">
      <c r="A203" s="859" t="s">
        <v>85</v>
      </c>
      <c r="B203" s="913" t="s">
        <v>205</v>
      </c>
      <c r="C203" s="913"/>
      <c r="D203" s="383">
        <f t="shared" si="100"/>
        <v>45</v>
      </c>
      <c r="E203" s="445">
        <f t="shared" si="110"/>
        <v>14</v>
      </c>
      <c r="F203" s="446">
        <f t="shared" si="111"/>
        <v>31</v>
      </c>
      <c r="G203" s="447"/>
      <c r="H203" s="448"/>
      <c r="I203" s="449"/>
      <c r="J203" s="448"/>
      <c r="K203" s="449"/>
      <c r="L203" s="448"/>
      <c r="M203" s="449"/>
      <c r="N203" s="448"/>
      <c r="O203" s="449">
        <v>1</v>
      </c>
      <c r="P203" s="448"/>
      <c r="Q203" s="449">
        <v>1</v>
      </c>
      <c r="R203" s="448">
        <v>2</v>
      </c>
      <c r="S203" s="449">
        <v>10</v>
      </c>
      <c r="T203" s="448">
        <v>25</v>
      </c>
      <c r="U203" s="449">
        <v>2</v>
      </c>
      <c r="V203" s="450">
        <v>4</v>
      </c>
      <c r="W203" s="451">
        <v>5</v>
      </c>
      <c r="X203" s="452"/>
      <c r="Y203" s="452"/>
      <c r="Z203" s="452"/>
      <c r="AA203" s="225" t="str">
        <f t="shared" si="103"/>
        <v/>
      </c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8"/>
      <c r="BV203" s="3"/>
      <c r="BW203" s="3"/>
      <c r="CA203" s="31" t="str">
        <f t="shared" ref="CA203:CA224" si="112">IF(CG203=1,"* El número de pacientes de 60 años NO DEBE Ser mayor a lo registrado en el grupo Etario 20-64 años. ","")</f>
        <v/>
      </c>
      <c r="CB203" s="31" t="str">
        <f t="shared" si="105"/>
        <v/>
      </c>
      <c r="CC203" s="31" t="str">
        <f t="shared" ref="CC203:CC224" si="113">IF(AND(D203&lt;&gt;0,W203=""),"* Recuerde que las Embarazadas deben ser incluídas en el ingreso por rango Etario (Digite CEROS si no tiene). ",IF(F203&lt;W203,"* Las Embarazadas NO DEBEN ser mayor al total de Mujeres. ",""))</f>
        <v/>
      </c>
      <c r="CD203" s="31"/>
      <c r="CE203" s="31"/>
      <c r="CF203" s="31"/>
      <c r="CG203" s="32">
        <f t="shared" ref="CG203:CG224" si="114">IF((S203+T203)&lt;X203,1,0)</f>
        <v>0</v>
      </c>
      <c r="CH203" s="32">
        <f t="shared" si="108"/>
        <v>0</v>
      </c>
      <c r="CI203" s="32">
        <f t="shared" ref="CI203:CI224" si="115">IF(AND(D203&lt;&gt;0,W203=""),1,IF(F203&lt;W203,1,0))</f>
        <v>0</v>
      </c>
      <c r="CJ203" s="32"/>
      <c r="CK203" s="32"/>
      <c r="CL203" s="32"/>
    </row>
    <row r="204" spans="1:90" ht="16.149999999999999" customHeight="1" x14ac:dyDescent="0.2">
      <c r="A204" s="860"/>
      <c r="B204" s="911" t="s">
        <v>206</v>
      </c>
      <c r="C204" s="911"/>
      <c r="D204" s="386">
        <f t="shared" si="100"/>
        <v>114</v>
      </c>
      <c r="E204" s="453">
        <f t="shared" si="110"/>
        <v>30</v>
      </c>
      <c r="F204" s="454">
        <f t="shared" si="111"/>
        <v>84</v>
      </c>
      <c r="G204" s="455"/>
      <c r="H204" s="456"/>
      <c r="I204" s="457"/>
      <c r="J204" s="456"/>
      <c r="K204" s="457"/>
      <c r="L204" s="456"/>
      <c r="M204" s="457"/>
      <c r="N204" s="456"/>
      <c r="O204" s="457">
        <v>4</v>
      </c>
      <c r="P204" s="456"/>
      <c r="Q204" s="457">
        <v>1</v>
      </c>
      <c r="R204" s="456">
        <v>4</v>
      </c>
      <c r="S204" s="457">
        <v>21</v>
      </c>
      <c r="T204" s="456">
        <v>68</v>
      </c>
      <c r="U204" s="457">
        <v>4</v>
      </c>
      <c r="V204" s="458">
        <v>12</v>
      </c>
      <c r="W204" s="459">
        <v>0</v>
      </c>
      <c r="X204" s="460"/>
      <c r="Y204" s="460"/>
      <c r="Z204" s="460"/>
      <c r="AA204" s="225" t="str">
        <f t="shared" si="103"/>
        <v/>
      </c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8"/>
      <c r="BV204" s="3"/>
      <c r="BW204" s="3"/>
      <c r="CA204" s="31" t="str">
        <f t="shared" si="112"/>
        <v/>
      </c>
      <c r="CB204" s="31" t="str">
        <f t="shared" si="105"/>
        <v/>
      </c>
      <c r="CC204" s="31" t="str">
        <f t="shared" si="113"/>
        <v/>
      </c>
      <c r="CD204" s="31"/>
      <c r="CE204" s="31"/>
      <c r="CF204" s="31"/>
      <c r="CG204" s="32">
        <f t="shared" si="114"/>
        <v>0</v>
      </c>
      <c r="CH204" s="32">
        <f t="shared" si="108"/>
        <v>0</v>
      </c>
      <c r="CI204" s="32">
        <f t="shared" si="115"/>
        <v>0</v>
      </c>
      <c r="CJ204" s="32"/>
      <c r="CK204" s="32"/>
      <c r="CL204" s="32"/>
    </row>
    <row r="205" spans="1:90" ht="16.149999999999999" customHeight="1" x14ac:dyDescent="0.2">
      <c r="A205" s="860"/>
      <c r="B205" s="911" t="s">
        <v>207</v>
      </c>
      <c r="C205" s="911"/>
      <c r="D205" s="386">
        <f t="shared" si="100"/>
        <v>50</v>
      </c>
      <c r="E205" s="453">
        <f t="shared" si="110"/>
        <v>15</v>
      </c>
      <c r="F205" s="454">
        <f t="shared" si="111"/>
        <v>35</v>
      </c>
      <c r="G205" s="455"/>
      <c r="H205" s="456"/>
      <c r="I205" s="457"/>
      <c r="J205" s="456"/>
      <c r="K205" s="457"/>
      <c r="L205" s="456"/>
      <c r="M205" s="457"/>
      <c r="N205" s="456"/>
      <c r="O205" s="457"/>
      <c r="P205" s="456"/>
      <c r="Q205" s="457">
        <v>1</v>
      </c>
      <c r="R205" s="456">
        <v>1</v>
      </c>
      <c r="S205" s="457">
        <v>12</v>
      </c>
      <c r="T205" s="456">
        <v>30</v>
      </c>
      <c r="U205" s="457">
        <v>2</v>
      </c>
      <c r="V205" s="458">
        <v>4</v>
      </c>
      <c r="W205" s="459">
        <v>5</v>
      </c>
      <c r="X205" s="460"/>
      <c r="Y205" s="460"/>
      <c r="Z205" s="460"/>
      <c r="AA205" s="225" t="str">
        <f t="shared" si="103"/>
        <v/>
      </c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8"/>
      <c r="BV205" s="3"/>
      <c r="BW205" s="3"/>
      <c r="CA205" s="31" t="str">
        <f t="shared" si="112"/>
        <v/>
      </c>
      <c r="CB205" s="31" t="str">
        <f t="shared" si="105"/>
        <v/>
      </c>
      <c r="CC205" s="31" t="str">
        <f t="shared" si="113"/>
        <v/>
      </c>
      <c r="CD205" s="31"/>
      <c r="CE205" s="31"/>
      <c r="CF205" s="31"/>
      <c r="CG205" s="32">
        <f t="shared" si="114"/>
        <v>0</v>
      </c>
      <c r="CH205" s="32">
        <f t="shared" si="108"/>
        <v>0</v>
      </c>
      <c r="CI205" s="32">
        <f t="shared" si="115"/>
        <v>0</v>
      </c>
      <c r="CJ205" s="32"/>
      <c r="CK205" s="32"/>
      <c r="CL205" s="32"/>
    </row>
    <row r="206" spans="1:90" ht="16.149999999999999" customHeight="1" x14ac:dyDescent="0.2">
      <c r="A206" s="861"/>
      <c r="B206" s="915" t="s">
        <v>208</v>
      </c>
      <c r="C206" s="915"/>
      <c r="D206" s="481">
        <f t="shared" si="100"/>
        <v>30</v>
      </c>
      <c r="E206" s="482">
        <f t="shared" si="110"/>
        <v>7</v>
      </c>
      <c r="F206" s="483">
        <f t="shared" si="111"/>
        <v>23</v>
      </c>
      <c r="G206" s="484"/>
      <c r="H206" s="485"/>
      <c r="I206" s="486"/>
      <c r="J206" s="485"/>
      <c r="K206" s="486"/>
      <c r="L206" s="485"/>
      <c r="M206" s="486"/>
      <c r="N206" s="485"/>
      <c r="O206" s="486">
        <v>2</v>
      </c>
      <c r="P206" s="485"/>
      <c r="Q206" s="486"/>
      <c r="R206" s="485">
        <v>1</v>
      </c>
      <c r="S206" s="486">
        <v>4</v>
      </c>
      <c r="T206" s="485">
        <v>18</v>
      </c>
      <c r="U206" s="486">
        <v>1</v>
      </c>
      <c r="V206" s="487">
        <v>4</v>
      </c>
      <c r="W206" s="488">
        <v>0</v>
      </c>
      <c r="X206" s="489"/>
      <c r="Y206" s="489"/>
      <c r="Z206" s="443"/>
      <c r="AA206" s="225" t="str">
        <f t="shared" si="103"/>
        <v/>
      </c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8"/>
      <c r="BV206" s="3"/>
      <c r="BW206" s="3"/>
      <c r="CA206" s="31" t="str">
        <f t="shared" si="112"/>
        <v/>
      </c>
      <c r="CB206" s="31" t="str">
        <f t="shared" si="105"/>
        <v/>
      </c>
      <c r="CC206" s="31" t="str">
        <f t="shared" si="113"/>
        <v/>
      </c>
      <c r="CD206" s="31"/>
      <c r="CE206" s="31"/>
      <c r="CF206" s="31"/>
      <c r="CG206" s="32">
        <f t="shared" si="114"/>
        <v>0</v>
      </c>
      <c r="CH206" s="32">
        <f t="shared" si="108"/>
        <v>0</v>
      </c>
      <c r="CI206" s="32">
        <f t="shared" si="115"/>
        <v>0</v>
      </c>
      <c r="CJ206" s="32"/>
      <c r="CK206" s="32"/>
      <c r="CL206" s="32"/>
    </row>
    <row r="207" spans="1:90" ht="16.149999999999999" customHeight="1" x14ac:dyDescent="0.2">
      <c r="A207" s="859" t="s">
        <v>213</v>
      </c>
      <c r="B207" s="914" t="s">
        <v>205</v>
      </c>
      <c r="C207" s="914"/>
      <c r="D207" s="378">
        <f t="shared" si="100"/>
        <v>0</v>
      </c>
      <c r="E207" s="464">
        <f t="shared" si="110"/>
        <v>0</v>
      </c>
      <c r="F207" s="465">
        <f t="shared" si="111"/>
        <v>0</v>
      </c>
      <c r="G207" s="490"/>
      <c r="H207" s="467"/>
      <c r="I207" s="466"/>
      <c r="J207" s="467"/>
      <c r="K207" s="466"/>
      <c r="L207" s="467"/>
      <c r="M207" s="430"/>
      <c r="N207" s="429"/>
      <c r="O207" s="430"/>
      <c r="P207" s="429"/>
      <c r="Q207" s="430"/>
      <c r="R207" s="429"/>
      <c r="S207" s="430"/>
      <c r="T207" s="429"/>
      <c r="U207" s="430"/>
      <c r="V207" s="431"/>
      <c r="W207" s="432"/>
      <c r="X207" s="433"/>
      <c r="Y207" s="433"/>
      <c r="Z207" s="452"/>
      <c r="AA207" s="225" t="str">
        <f t="shared" si="103"/>
        <v/>
      </c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8"/>
      <c r="BV207" s="3"/>
      <c r="BW207" s="3"/>
      <c r="CA207" s="31" t="str">
        <f t="shared" si="112"/>
        <v/>
      </c>
      <c r="CB207" s="31" t="str">
        <f t="shared" si="105"/>
        <v/>
      </c>
      <c r="CC207" s="31" t="str">
        <f t="shared" si="113"/>
        <v/>
      </c>
      <c r="CD207" s="31"/>
      <c r="CE207" s="31"/>
      <c r="CF207" s="31"/>
      <c r="CG207" s="32">
        <f t="shared" si="114"/>
        <v>0</v>
      </c>
      <c r="CH207" s="32">
        <f t="shared" si="108"/>
        <v>0</v>
      </c>
      <c r="CI207" s="32">
        <f t="shared" si="115"/>
        <v>0</v>
      </c>
      <c r="CJ207" s="32"/>
      <c r="CK207" s="32"/>
      <c r="CL207" s="32"/>
    </row>
    <row r="208" spans="1:90" ht="16.149999999999999" customHeight="1" x14ac:dyDescent="0.2">
      <c r="A208" s="860"/>
      <c r="B208" s="911" t="s">
        <v>206</v>
      </c>
      <c r="C208" s="911"/>
      <c r="D208" s="386">
        <f>SUM(E208+F208)</f>
        <v>0</v>
      </c>
      <c r="E208" s="491">
        <f t="shared" si="110"/>
        <v>0</v>
      </c>
      <c r="F208" s="492">
        <f t="shared" si="111"/>
        <v>0</v>
      </c>
      <c r="G208" s="493"/>
      <c r="H208" s="472"/>
      <c r="I208" s="471"/>
      <c r="J208" s="472"/>
      <c r="K208" s="471"/>
      <c r="L208" s="472"/>
      <c r="M208" s="457"/>
      <c r="N208" s="456"/>
      <c r="O208" s="457"/>
      <c r="P208" s="456"/>
      <c r="Q208" s="457"/>
      <c r="R208" s="456"/>
      <c r="S208" s="457"/>
      <c r="T208" s="456"/>
      <c r="U208" s="457"/>
      <c r="V208" s="458"/>
      <c r="W208" s="459"/>
      <c r="X208" s="460"/>
      <c r="Y208" s="460"/>
      <c r="Z208" s="460"/>
      <c r="AA208" s="225" t="str">
        <f t="shared" si="103"/>
        <v/>
      </c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8"/>
      <c r="BV208" s="3"/>
      <c r="BW208" s="3"/>
      <c r="CA208" s="31" t="str">
        <f t="shared" si="112"/>
        <v/>
      </c>
      <c r="CB208" s="31" t="str">
        <f t="shared" si="105"/>
        <v/>
      </c>
      <c r="CC208" s="31" t="str">
        <f t="shared" si="113"/>
        <v/>
      </c>
      <c r="CD208" s="31"/>
      <c r="CE208" s="31"/>
      <c r="CF208" s="31"/>
      <c r="CG208" s="32">
        <f t="shared" si="114"/>
        <v>0</v>
      </c>
      <c r="CH208" s="32">
        <f t="shared" si="108"/>
        <v>0</v>
      </c>
      <c r="CI208" s="32">
        <f t="shared" si="115"/>
        <v>0</v>
      </c>
      <c r="CJ208" s="32"/>
      <c r="CK208" s="32"/>
      <c r="CL208" s="32"/>
    </row>
    <row r="209" spans="1:90" ht="16.149999999999999" customHeight="1" x14ac:dyDescent="0.2">
      <c r="A209" s="860"/>
      <c r="B209" s="911" t="s">
        <v>207</v>
      </c>
      <c r="C209" s="911"/>
      <c r="D209" s="386">
        <f t="shared" ref="D209:D226" si="116">SUM(E209+F209)</f>
        <v>0</v>
      </c>
      <c r="E209" s="491">
        <f t="shared" si="110"/>
        <v>0</v>
      </c>
      <c r="F209" s="492">
        <f t="shared" si="111"/>
        <v>0</v>
      </c>
      <c r="G209" s="493"/>
      <c r="H209" s="472"/>
      <c r="I209" s="471"/>
      <c r="J209" s="472"/>
      <c r="K209" s="471"/>
      <c r="L209" s="472"/>
      <c r="M209" s="457"/>
      <c r="N209" s="456"/>
      <c r="O209" s="457"/>
      <c r="P209" s="456"/>
      <c r="Q209" s="457"/>
      <c r="R209" s="456"/>
      <c r="S209" s="457"/>
      <c r="T209" s="456"/>
      <c r="U209" s="457"/>
      <c r="V209" s="458"/>
      <c r="W209" s="459"/>
      <c r="X209" s="460"/>
      <c r="Y209" s="460"/>
      <c r="Z209" s="460"/>
      <c r="AA209" s="225" t="str">
        <f t="shared" si="103"/>
        <v/>
      </c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8"/>
      <c r="BV209" s="3"/>
      <c r="BW209" s="3"/>
      <c r="CA209" s="31" t="str">
        <f t="shared" si="112"/>
        <v/>
      </c>
      <c r="CB209" s="31" t="str">
        <f t="shared" si="105"/>
        <v/>
      </c>
      <c r="CC209" s="31" t="str">
        <f t="shared" si="113"/>
        <v/>
      </c>
      <c r="CD209" s="31"/>
      <c r="CE209" s="31"/>
      <c r="CF209" s="31"/>
      <c r="CG209" s="32">
        <f t="shared" si="114"/>
        <v>0</v>
      </c>
      <c r="CH209" s="32">
        <f t="shared" si="108"/>
        <v>0</v>
      </c>
      <c r="CI209" s="32">
        <f t="shared" si="115"/>
        <v>0</v>
      </c>
      <c r="CJ209" s="32"/>
      <c r="CK209" s="32"/>
      <c r="CL209" s="32"/>
    </row>
    <row r="210" spans="1:90" ht="16.149999999999999" customHeight="1" x14ac:dyDescent="0.2">
      <c r="A210" s="861"/>
      <c r="B210" s="912" t="s">
        <v>208</v>
      </c>
      <c r="C210" s="912"/>
      <c r="D210" s="461">
        <f t="shared" si="116"/>
        <v>0</v>
      </c>
      <c r="E210" s="494">
        <f t="shared" si="110"/>
        <v>0</v>
      </c>
      <c r="F210" s="495">
        <f t="shared" si="111"/>
        <v>0</v>
      </c>
      <c r="G210" s="496"/>
      <c r="H210" s="477"/>
      <c r="I210" s="476"/>
      <c r="J210" s="477"/>
      <c r="K210" s="476"/>
      <c r="L210" s="477"/>
      <c r="M210" s="440"/>
      <c r="N210" s="439"/>
      <c r="O210" s="440"/>
      <c r="P210" s="439"/>
      <c r="Q210" s="440"/>
      <c r="R210" s="439"/>
      <c r="S210" s="440"/>
      <c r="T210" s="439"/>
      <c r="U210" s="440"/>
      <c r="V210" s="441"/>
      <c r="W210" s="442"/>
      <c r="X210" s="443"/>
      <c r="Y210" s="443"/>
      <c r="Z210" s="443"/>
      <c r="AA210" s="225" t="str">
        <f t="shared" si="103"/>
        <v/>
      </c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8"/>
      <c r="BV210" s="3"/>
      <c r="BW210" s="3"/>
      <c r="CA210" s="31" t="str">
        <f t="shared" si="112"/>
        <v/>
      </c>
      <c r="CB210" s="31" t="str">
        <f t="shared" si="105"/>
        <v/>
      </c>
      <c r="CC210" s="31" t="str">
        <f t="shared" si="113"/>
        <v/>
      </c>
      <c r="CD210" s="31"/>
      <c r="CE210" s="31"/>
      <c r="CF210" s="31"/>
      <c r="CG210" s="32">
        <f t="shared" si="114"/>
        <v>0</v>
      </c>
      <c r="CH210" s="32">
        <f t="shared" si="108"/>
        <v>0</v>
      </c>
      <c r="CI210" s="32">
        <f t="shared" si="115"/>
        <v>0</v>
      </c>
      <c r="CJ210" s="32"/>
      <c r="CK210" s="32"/>
      <c r="CL210" s="32"/>
    </row>
    <row r="211" spans="1:90" ht="16.149999999999999" customHeight="1" x14ac:dyDescent="0.2">
      <c r="A211" s="859" t="s">
        <v>214</v>
      </c>
      <c r="B211" s="913" t="s">
        <v>205</v>
      </c>
      <c r="C211" s="913"/>
      <c r="D211" s="383">
        <f t="shared" si="116"/>
        <v>24</v>
      </c>
      <c r="E211" s="497">
        <f t="shared" si="110"/>
        <v>5</v>
      </c>
      <c r="F211" s="498">
        <f t="shared" si="111"/>
        <v>19</v>
      </c>
      <c r="G211" s="499"/>
      <c r="H211" s="500"/>
      <c r="I211" s="501"/>
      <c r="J211" s="500"/>
      <c r="K211" s="501"/>
      <c r="L211" s="500"/>
      <c r="M211" s="449"/>
      <c r="N211" s="448"/>
      <c r="O211" s="449"/>
      <c r="P211" s="448"/>
      <c r="Q211" s="449"/>
      <c r="R211" s="448"/>
      <c r="S211" s="449"/>
      <c r="T211" s="448">
        <v>10</v>
      </c>
      <c r="U211" s="449">
        <v>5</v>
      </c>
      <c r="V211" s="450">
        <v>9</v>
      </c>
      <c r="W211" s="451">
        <v>9</v>
      </c>
      <c r="X211" s="452"/>
      <c r="Y211" s="452"/>
      <c r="Z211" s="452"/>
      <c r="AA211" s="225" t="str">
        <f t="shared" si="103"/>
        <v/>
      </c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8"/>
      <c r="BV211" s="3"/>
      <c r="BW211" s="3"/>
      <c r="CA211" s="31" t="str">
        <f t="shared" si="112"/>
        <v/>
      </c>
      <c r="CB211" s="31" t="str">
        <f t="shared" si="105"/>
        <v/>
      </c>
      <c r="CC211" s="31" t="str">
        <f t="shared" si="113"/>
        <v/>
      </c>
      <c r="CD211" s="31"/>
      <c r="CE211" s="31"/>
      <c r="CF211" s="31"/>
      <c r="CG211" s="32">
        <f t="shared" si="114"/>
        <v>0</v>
      </c>
      <c r="CH211" s="32">
        <f t="shared" si="108"/>
        <v>0</v>
      </c>
      <c r="CI211" s="32">
        <f t="shared" si="115"/>
        <v>0</v>
      </c>
      <c r="CJ211" s="32"/>
      <c r="CK211" s="32"/>
      <c r="CL211" s="32"/>
    </row>
    <row r="212" spans="1:90" ht="16.149999999999999" customHeight="1" x14ac:dyDescent="0.2">
      <c r="A212" s="860"/>
      <c r="B212" s="911" t="s">
        <v>206</v>
      </c>
      <c r="C212" s="911"/>
      <c r="D212" s="386">
        <f t="shared" si="116"/>
        <v>90</v>
      </c>
      <c r="E212" s="491">
        <f t="shared" si="110"/>
        <v>26</v>
      </c>
      <c r="F212" s="492">
        <f t="shared" si="111"/>
        <v>64</v>
      </c>
      <c r="G212" s="493"/>
      <c r="H212" s="472"/>
      <c r="I212" s="471"/>
      <c r="J212" s="472"/>
      <c r="K212" s="471"/>
      <c r="L212" s="472"/>
      <c r="M212" s="457"/>
      <c r="N212" s="456"/>
      <c r="O212" s="457"/>
      <c r="P212" s="456"/>
      <c r="Q212" s="457"/>
      <c r="R212" s="456"/>
      <c r="S212" s="457">
        <v>1</v>
      </c>
      <c r="T212" s="456">
        <v>28</v>
      </c>
      <c r="U212" s="457">
        <v>25</v>
      </c>
      <c r="V212" s="458">
        <v>36</v>
      </c>
      <c r="W212" s="459">
        <v>4</v>
      </c>
      <c r="X212" s="460"/>
      <c r="Y212" s="460"/>
      <c r="Z212" s="460"/>
      <c r="AA212" s="225" t="str">
        <f t="shared" si="103"/>
        <v/>
      </c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8"/>
      <c r="BV212" s="3"/>
      <c r="BW212" s="3"/>
      <c r="CA212" s="31" t="str">
        <f t="shared" si="112"/>
        <v/>
      </c>
      <c r="CB212" s="31" t="str">
        <f t="shared" si="105"/>
        <v/>
      </c>
      <c r="CC212" s="31" t="str">
        <f t="shared" si="113"/>
        <v/>
      </c>
      <c r="CD212" s="31"/>
      <c r="CE212" s="31"/>
      <c r="CF212" s="31"/>
      <c r="CG212" s="32">
        <f t="shared" si="114"/>
        <v>0</v>
      </c>
      <c r="CH212" s="32">
        <f t="shared" si="108"/>
        <v>0</v>
      </c>
      <c r="CI212" s="32">
        <f t="shared" si="115"/>
        <v>0</v>
      </c>
      <c r="CJ212" s="32"/>
      <c r="CK212" s="32"/>
      <c r="CL212" s="32"/>
    </row>
    <row r="213" spans="1:90" ht="16.149999999999999" customHeight="1" x14ac:dyDescent="0.2">
      <c r="A213" s="860"/>
      <c r="B213" s="911" t="s">
        <v>207</v>
      </c>
      <c r="C213" s="911"/>
      <c r="D213" s="386">
        <f t="shared" si="116"/>
        <v>33</v>
      </c>
      <c r="E213" s="491">
        <f t="shared" si="110"/>
        <v>7</v>
      </c>
      <c r="F213" s="492">
        <f t="shared" si="111"/>
        <v>26</v>
      </c>
      <c r="G213" s="493"/>
      <c r="H213" s="472"/>
      <c r="I213" s="471"/>
      <c r="J213" s="472"/>
      <c r="K213" s="471"/>
      <c r="L213" s="472"/>
      <c r="M213" s="457"/>
      <c r="N213" s="456"/>
      <c r="O213" s="457"/>
      <c r="P213" s="456"/>
      <c r="Q213" s="457"/>
      <c r="R213" s="456"/>
      <c r="S213" s="457"/>
      <c r="T213" s="456">
        <v>14</v>
      </c>
      <c r="U213" s="457">
        <v>7</v>
      </c>
      <c r="V213" s="458">
        <v>12</v>
      </c>
      <c r="W213" s="459">
        <v>10</v>
      </c>
      <c r="X213" s="460"/>
      <c r="Y213" s="460"/>
      <c r="Z213" s="460"/>
      <c r="AA213" s="225" t="str">
        <f t="shared" si="103"/>
        <v/>
      </c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8"/>
      <c r="BV213" s="3"/>
      <c r="BW213" s="3"/>
      <c r="CA213" s="31" t="str">
        <f t="shared" si="112"/>
        <v/>
      </c>
      <c r="CB213" s="31" t="str">
        <f t="shared" si="105"/>
        <v/>
      </c>
      <c r="CC213" s="31" t="str">
        <f t="shared" si="113"/>
        <v/>
      </c>
      <c r="CD213" s="31"/>
      <c r="CE213" s="31"/>
      <c r="CF213" s="31"/>
      <c r="CG213" s="32">
        <f t="shared" si="114"/>
        <v>0</v>
      </c>
      <c r="CH213" s="32">
        <f t="shared" si="108"/>
        <v>0</v>
      </c>
      <c r="CI213" s="32">
        <f t="shared" si="115"/>
        <v>0</v>
      </c>
      <c r="CJ213" s="32"/>
      <c r="CK213" s="32"/>
      <c r="CL213" s="32"/>
    </row>
    <row r="214" spans="1:90" ht="16.149999999999999" customHeight="1" x14ac:dyDescent="0.2">
      <c r="A214" s="861"/>
      <c r="B214" s="912" t="s">
        <v>208</v>
      </c>
      <c r="C214" s="912"/>
      <c r="D214" s="461">
        <f t="shared" si="116"/>
        <v>30</v>
      </c>
      <c r="E214" s="494">
        <f t="shared" si="110"/>
        <v>8</v>
      </c>
      <c r="F214" s="495">
        <f t="shared" si="111"/>
        <v>22</v>
      </c>
      <c r="G214" s="496"/>
      <c r="H214" s="477"/>
      <c r="I214" s="476"/>
      <c r="J214" s="477"/>
      <c r="K214" s="476"/>
      <c r="L214" s="477"/>
      <c r="M214" s="440"/>
      <c r="N214" s="439"/>
      <c r="O214" s="440"/>
      <c r="P214" s="439"/>
      <c r="Q214" s="440"/>
      <c r="R214" s="439"/>
      <c r="S214" s="440">
        <v>1</v>
      </c>
      <c r="T214" s="439">
        <v>13</v>
      </c>
      <c r="U214" s="440">
        <v>7</v>
      </c>
      <c r="V214" s="441">
        <v>9</v>
      </c>
      <c r="W214" s="442">
        <v>3</v>
      </c>
      <c r="X214" s="443"/>
      <c r="Y214" s="443"/>
      <c r="Z214" s="443"/>
      <c r="AA214" s="225" t="str">
        <f t="shared" si="103"/>
        <v/>
      </c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8"/>
      <c r="BV214" s="3"/>
      <c r="BW214" s="3"/>
      <c r="CA214" s="31" t="str">
        <f t="shared" si="112"/>
        <v/>
      </c>
      <c r="CB214" s="31" t="str">
        <f t="shared" si="105"/>
        <v/>
      </c>
      <c r="CC214" s="31" t="str">
        <f t="shared" si="113"/>
        <v/>
      </c>
      <c r="CD214" s="31"/>
      <c r="CE214" s="31"/>
      <c r="CF214" s="31"/>
      <c r="CG214" s="32">
        <f t="shared" si="114"/>
        <v>0</v>
      </c>
      <c r="CH214" s="32">
        <f t="shared" si="108"/>
        <v>0</v>
      </c>
      <c r="CI214" s="32">
        <f t="shared" si="115"/>
        <v>0</v>
      </c>
      <c r="CJ214" s="32"/>
      <c r="CK214" s="32"/>
      <c r="CL214" s="32"/>
    </row>
    <row r="215" spans="1:90" ht="16.149999999999999" customHeight="1" x14ac:dyDescent="0.2">
      <c r="A215" s="859" t="s">
        <v>88</v>
      </c>
      <c r="B215" s="913" t="s">
        <v>205</v>
      </c>
      <c r="C215" s="913"/>
      <c r="D215" s="383">
        <f t="shared" si="116"/>
        <v>0</v>
      </c>
      <c r="E215" s="445">
        <f t="shared" si="110"/>
        <v>0</v>
      </c>
      <c r="F215" s="446">
        <f t="shared" si="111"/>
        <v>0</v>
      </c>
      <c r="G215" s="447"/>
      <c r="H215" s="448"/>
      <c r="I215" s="449"/>
      <c r="J215" s="448"/>
      <c r="K215" s="449"/>
      <c r="L215" s="448"/>
      <c r="M215" s="449"/>
      <c r="N215" s="448"/>
      <c r="O215" s="449"/>
      <c r="P215" s="448"/>
      <c r="Q215" s="449"/>
      <c r="R215" s="448"/>
      <c r="S215" s="449"/>
      <c r="T215" s="448"/>
      <c r="U215" s="449"/>
      <c r="V215" s="450"/>
      <c r="W215" s="451"/>
      <c r="X215" s="452"/>
      <c r="Y215" s="452"/>
      <c r="Z215" s="452"/>
      <c r="AA215" s="225" t="str">
        <f t="shared" si="103"/>
        <v/>
      </c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8"/>
      <c r="BV215" s="3"/>
      <c r="BW215" s="3"/>
      <c r="CA215" s="31" t="str">
        <f t="shared" si="112"/>
        <v/>
      </c>
      <c r="CB215" s="31" t="str">
        <f t="shared" si="105"/>
        <v/>
      </c>
      <c r="CC215" s="31" t="str">
        <f t="shared" si="113"/>
        <v/>
      </c>
      <c r="CD215" s="31"/>
      <c r="CE215" s="31"/>
      <c r="CF215" s="31"/>
      <c r="CG215" s="32">
        <f t="shared" si="114"/>
        <v>0</v>
      </c>
      <c r="CH215" s="32">
        <f t="shared" si="108"/>
        <v>0</v>
      </c>
      <c r="CI215" s="32">
        <f t="shared" si="115"/>
        <v>0</v>
      </c>
      <c r="CJ215" s="32"/>
      <c r="CK215" s="32"/>
      <c r="CL215" s="32"/>
    </row>
    <row r="216" spans="1:90" ht="16.149999999999999" customHeight="1" x14ac:dyDescent="0.2">
      <c r="A216" s="860"/>
      <c r="B216" s="911" t="s">
        <v>206</v>
      </c>
      <c r="C216" s="911"/>
      <c r="D216" s="386">
        <f t="shared" si="116"/>
        <v>0</v>
      </c>
      <c r="E216" s="453">
        <f t="shared" si="110"/>
        <v>0</v>
      </c>
      <c r="F216" s="454">
        <f t="shared" si="111"/>
        <v>0</v>
      </c>
      <c r="G216" s="455"/>
      <c r="H216" s="456"/>
      <c r="I216" s="457"/>
      <c r="J216" s="456"/>
      <c r="K216" s="457"/>
      <c r="L216" s="456"/>
      <c r="M216" s="457"/>
      <c r="N216" s="456"/>
      <c r="O216" s="457"/>
      <c r="P216" s="456"/>
      <c r="Q216" s="457"/>
      <c r="R216" s="456"/>
      <c r="S216" s="457"/>
      <c r="T216" s="456"/>
      <c r="U216" s="457"/>
      <c r="V216" s="458"/>
      <c r="W216" s="459"/>
      <c r="X216" s="460"/>
      <c r="Y216" s="460"/>
      <c r="Z216" s="460"/>
      <c r="AA216" s="225" t="str">
        <f t="shared" si="103"/>
        <v/>
      </c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8"/>
      <c r="BV216" s="3"/>
      <c r="BW216" s="3"/>
      <c r="CA216" s="31" t="str">
        <f t="shared" si="112"/>
        <v/>
      </c>
      <c r="CB216" s="31" t="str">
        <f t="shared" si="105"/>
        <v/>
      </c>
      <c r="CC216" s="31" t="str">
        <f t="shared" si="113"/>
        <v/>
      </c>
      <c r="CD216" s="31"/>
      <c r="CE216" s="31"/>
      <c r="CF216" s="31"/>
      <c r="CG216" s="32">
        <f t="shared" si="114"/>
        <v>0</v>
      </c>
      <c r="CH216" s="32">
        <f t="shared" si="108"/>
        <v>0</v>
      </c>
      <c r="CI216" s="32">
        <f t="shared" si="115"/>
        <v>0</v>
      </c>
      <c r="CJ216" s="32"/>
      <c r="CK216" s="32"/>
      <c r="CL216" s="32"/>
    </row>
    <row r="217" spans="1:90" ht="16.149999999999999" customHeight="1" x14ac:dyDescent="0.2">
      <c r="A217" s="860"/>
      <c r="B217" s="911" t="s">
        <v>207</v>
      </c>
      <c r="C217" s="911"/>
      <c r="D217" s="386">
        <f t="shared" si="116"/>
        <v>0</v>
      </c>
      <c r="E217" s="453">
        <f t="shared" si="110"/>
        <v>0</v>
      </c>
      <c r="F217" s="454">
        <f t="shared" si="111"/>
        <v>0</v>
      </c>
      <c r="G217" s="455"/>
      <c r="H217" s="456"/>
      <c r="I217" s="457"/>
      <c r="J217" s="456"/>
      <c r="K217" s="457"/>
      <c r="L217" s="456"/>
      <c r="M217" s="457"/>
      <c r="N217" s="456"/>
      <c r="O217" s="457"/>
      <c r="P217" s="456"/>
      <c r="Q217" s="457"/>
      <c r="R217" s="456"/>
      <c r="S217" s="457"/>
      <c r="T217" s="456"/>
      <c r="U217" s="457"/>
      <c r="V217" s="458"/>
      <c r="W217" s="459"/>
      <c r="X217" s="460"/>
      <c r="Y217" s="460"/>
      <c r="Z217" s="460"/>
      <c r="AA217" s="225" t="str">
        <f t="shared" si="103"/>
        <v/>
      </c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8"/>
      <c r="BV217" s="3"/>
      <c r="BW217" s="3"/>
      <c r="CA217" s="31" t="str">
        <f t="shared" si="112"/>
        <v/>
      </c>
      <c r="CB217" s="31" t="str">
        <f t="shared" si="105"/>
        <v/>
      </c>
      <c r="CC217" s="31" t="str">
        <f t="shared" si="113"/>
        <v/>
      </c>
      <c r="CD217" s="31"/>
      <c r="CE217" s="31"/>
      <c r="CF217" s="31"/>
      <c r="CG217" s="32">
        <f t="shared" si="114"/>
        <v>0</v>
      </c>
      <c r="CH217" s="32">
        <f t="shared" si="108"/>
        <v>0</v>
      </c>
      <c r="CI217" s="32">
        <f t="shared" si="115"/>
        <v>0</v>
      </c>
      <c r="CJ217" s="32"/>
      <c r="CK217" s="32"/>
      <c r="CL217" s="32"/>
    </row>
    <row r="218" spans="1:90" ht="16.149999999999999" customHeight="1" x14ac:dyDescent="0.2">
      <c r="A218" s="861"/>
      <c r="B218" s="912" t="s">
        <v>208</v>
      </c>
      <c r="C218" s="912"/>
      <c r="D218" s="461">
        <f t="shared" si="116"/>
        <v>0</v>
      </c>
      <c r="E218" s="462">
        <f t="shared" si="110"/>
        <v>0</v>
      </c>
      <c r="F218" s="463">
        <f t="shared" si="111"/>
        <v>0</v>
      </c>
      <c r="G218" s="438"/>
      <c r="H218" s="439"/>
      <c r="I218" s="440"/>
      <c r="J218" s="439"/>
      <c r="K218" s="440"/>
      <c r="L218" s="439"/>
      <c r="M218" s="440"/>
      <c r="N218" s="439"/>
      <c r="O218" s="440"/>
      <c r="P218" s="439"/>
      <c r="Q218" s="440"/>
      <c r="R218" s="439"/>
      <c r="S218" s="440"/>
      <c r="T218" s="439"/>
      <c r="U218" s="440"/>
      <c r="V218" s="441"/>
      <c r="W218" s="442"/>
      <c r="X218" s="443"/>
      <c r="Y218" s="443"/>
      <c r="Z218" s="443"/>
      <c r="AA218" s="225" t="str">
        <f t="shared" si="103"/>
        <v/>
      </c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8"/>
      <c r="BV218" s="3"/>
      <c r="BW218" s="3"/>
      <c r="CA218" s="31" t="str">
        <f t="shared" si="112"/>
        <v/>
      </c>
      <c r="CB218" s="31" t="str">
        <f t="shared" si="105"/>
        <v/>
      </c>
      <c r="CC218" s="31" t="str">
        <f t="shared" si="113"/>
        <v/>
      </c>
      <c r="CD218" s="31"/>
      <c r="CE218" s="31"/>
      <c r="CF218" s="31"/>
      <c r="CG218" s="32">
        <f t="shared" si="114"/>
        <v>0</v>
      </c>
      <c r="CH218" s="32">
        <f t="shared" si="108"/>
        <v>0</v>
      </c>
      <c r="CI218" s="32">
        <f t="shared" si="115"/>
        <v>0</v>
      </c>
      <c r="CJ218" s="32"/>
      <c r="CK218" s="32"/>
      <c r="CL218" s="32"/>
    </row>
    <row r="219" spans="1:90" ht="16.149999999999999" customHeight="1" x14ac:dyDescent="0.2">
      <c r="A219" s="859" t="s">
        <v>87</v>
      </c>
      <c r="B219" s="913" t="s">
        <v>205</v>
      </c>
      <c r="C219" s="913"/>
      <c r="D219" s="383">
        <f t="shared" si="116"/>
        <v>0</v>
      </c>
      <c r="E219" s="445">
        <f t="shared" si="110"/>
        <v>0</v>
      </c>
      <c r="F219" s="446">
        <f t="shared" si="111"/>
        <v>0</v>
      </c>
      <c r="G219" s="447"/>
      <c r="H219" s="448"/>
      <c r="I219" s="449"/>
      <c r="J219" s="448"/>
      <c r="K219" s="449"/>
      <c r="L219" s="448"/>
      <c r="M219" s="449"/>
      <c r="N219" s="448"/>
      <c r="O219" s="449"/>
      <c r="P219" s="448"/>
      <c r="Q219" s="449"/>
      <c r="R219" s="448"/>
      <c r="S219" s="449"/>
      <c r="T219" s="448"/>
      <c r="U219" s="449"/>
      <c r="V219" s="450"/>
      <c r="W219" s="451"/>
      <c r="X219" s="452"/>
      <c r="Y219" s="452"/>
      <c r="Z219" s="452"/>
      <c r="AA219" s="225" t="str">
        <f t="shared" si="103"/>
        <v/>
      </c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8"/>
      <c r="BV219" s="3"/>
      <c r="BW219" s="3"/>
      <c r="CA219" s="31" t="str">
        <f t="shared" si="112"/>
        <v/>
      </c>
      <c r="CB219" s="31" t="str">
        <f t="shared" si="105"/>
        <v/>
      </c>
      <c r="CC219" s="31" t="str">
        <f t="shared" si="113"/>
        <v/>
      </c>
      <c r="CD219" s="31"/>
      <c r="CE219" s="31"/>
      <c r="CF219" s="31"/>
      <c r="CG219" s="32">
        <f t="shared" si="114"/>
        <v>0</v>
      </c>
      <c r="CH219" s="32">
        <f t="shared" si="108"/>
        <v>0</v>
      </c>
      <c r="CI219" s="32">
        <f t="shared" si="115"/>
        <v>0</v>
      </c>
      <c r="CJ219" s="32"/>
      <c r="CK219" s="32"/>
      <c r="CL219" s="32"/>
    </row>
    <row r="220" spans="1:90" ht="16.149999999999999" customHeight="1" x14ac:dyDescent="0.2">
      <c r="A220" s="860"/>
      <c r="B220" s="911" t="s">
        <v>206</v>
      </c>
      <c r="C220" s="911"/>
      <c r="D220" s="386">
        <f t="shared" si="116"/>
        <v>0</v>
      </c>
      <c r="E220" s="453">
        <f t="shared" si="110"/>
        <v>0</v>
      </c>
      <c r="F220" s="454">
        <f t="shared" si="111"/>
        <v>0</v>
      </c>
      <c r="G220" s="455"/>
      <c r="H220" s="456"/>
      <c r="I220" s="457"/>
      <c r="J220" s="456"/>
      <c r="K220" s="457"/>
      <c r="L220" s="456"/>
      <c r="M220" s="457"/>
      <c r="N220" s="456"/>
      <c r="O220" s="457"/>
      <c r="P220" s="456"/>
      <c r="Q220" s="457"/>
      <c r="R220" s="456"/>
      <c r="S220" s="457"/>
      <c r="T220" s="456"/>
      <c r="U220" s="457"/>
      <c r="V220" s="458"/>
      <c r="W220" s="459"/>
      <c r="X220" s="460"/>
      <c r="Y220" s="460"/>
      <c r="Z220" s="460"/>
      <c r="AA220" s="225" t="str">
        <f t="shared" si="103"/>
        <v/>
      </c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8"/>
      <c r="BV220" s="3"/>
      <c r="BW220" s="3"/>
      <c r="CA220" s="31" t="str">
        <f t="shared" si="112"/>
        <v/>
      </c>
      <c r="CB220" s="31" t="str">
        <f t="shared" si="105"/>
        <v/>
      </c>
      <c r="CC220" s="31" t="str">
        <f t="shared" si="113"/>
        <v/>
      </c>
      <c r="CD220" s="31"/>
      <c r="CE220" s="31"/>
      <c r="CF220" s="31"/>
      <c r="CG220" s="32">
        <f t="shared" si="114"/>
        <v>0</v>
      </c>
      <c r="CH220" s="32">
        <f t="shared" si="108"/>
        <v>0</v>
      </c>
      <c r="CI220" s="32">
        <f t="shared" si="115"/>
        <v>0</v>
      </c>
      <c r="CJ220" s="32"/>
      <c r="CK220" s="32"/>
      <c r="CL220" s="32"/>
    </row>
    <row r="221" spans="1:90" ht="16.149999999999999" customHeight="1" x14ac:dyDescent="0.2">
      <c r="A221" s="860"/>
      <c r="B221" s="911" t="s">
        <v>207</v>
      </c>
      <c r="C221" s="911"/>
      <c r="D221" s="386">
        <f t="shared" si="116"/>
        <v>0</v>
      </c>
      <c r="E221" s="453">
        <f t="shared" si="110"/>
        <v>0</v>
      </c>
      <c r="F221" s="454">
        <f t="shared" si="111"/>
        <v>0</v>
      </c>
      <c r="G221" s="455"/>
      <c r="H221" s="456"/>
      <c r="I221" s="457"/>
      <c r="J221" s="456"/>
      <c r="K221" s="457"/>
      <c r="L221" s="456"/>
      <c r="M221" s="457"/>
      <c r="N221" s="456"/>
      <c r="O221" s="457"/>
      <c r="P221" s="456"/>
      <c r="Q221" s="457"/>
      <c r="R221" s="456"/>
      <c r="S221" s="457"/>
      <c r="T221" s="456"/>
      <c r="U221" s="457"/>
      <c r="V221" s="458"/>
      <c r="W221" s="459"/>
      <c r="X221" s="460"/>
      <c r="Y221" s="460"/>
      <c r="Z221" s="460"/>
      <c r="AA221" s="225" t="str">
        <f t="shared" si="103"/>
        <v/>
      </c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8"/>
      <c r="BV221" s="3"/>
      <c r="BW221" s="3"/>
      <c r="CA221" s="31" t="str">
        <f t="shared" si="112"/>
        <v/>
      </c>
      <c r="CB221" s="31" t="str">
        <f t="shared" si="105"/>
        <v/>
      </c>
      <c r="CC221" s="31" t="str">
        <f t="shared" si="113"/>
        <v/>
      </c>
      <c r="CD221" s="31"/>
      <c r="CE221" s="31"/>
      <c r="CF221" s="31"/>
      <c r="CG221" s="32">
        <f t="shared" si="114"/>
        <v>0</v>
      </c>
      <c r="CH221" s="32">
        <f t="shared" si="108"/>
        <v>0</v>
      </c>
      <c r="CI221" s="32">
        <f t="shared" si="115"/>
        <v>0</v>
      </c>
      <c r="CJ221" s="32"/>
      <c r="CK221" s="32"/>
      <c r="CL221" s="32"/>
    </row>
    <row r="222" spans="1:90" ht="16.149999999999999" customHeight="1" x14ac:dyDescent="0.2">
      <c r="A222" s="861"/>
      <c r="B222" s="912" t="s">
        <v>208</v>
      </c>
      <c r="C222" s="912"/>
      <c r="D222" s="461">
        <f t="shared" si="116"/>
        <v>0</v>
      </c>
      <c r="E222" s="462">
        <f t="shared" si="110"/>
        <v>0</v>
      </c>
      <c r="F222" s="463">
        <f t="shared" si="111"/>
        <v>0</v>
      </c>
      <c r="G222" s="438"/>
      <c r="H222" s="439"/>
      <c r="I222" s="440"/>
      <c r="J222" s="439"/>
      <c r="K222" s="440"/>
      <c r="L222" s="439"/>
      <c r="M222" s="440"/>
      <c r="N222" s="439"/>
      <c r="O222" s="440"/>
      <c r="P222" s="439"/>
      <c r="Q222" s="440"/>
      <c r="R222" s="439"/>
      <c r="S222" s="440"/>
      <c r="T222" s="439"/>
      <c r="U222" s="440"/>
      <c r="V222" s="441"/>
      <c r="W222" s="442"/>
      <c r="X222" s="443"/>
      <c r="Y222" s="443"/>
      <c r="Z222" s="443"/>
      <c r="AA222" s="225" t="str">
        <f t="shared" si="103"/>
        <v/>
      </c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8"/>
      <c r="BV222" s="3"/>
      <c r="BW222" s="3"/>
      <c r="CA222" s="31" t="str">
        <f t="shared" si="112"/>
        <v/>
      </c>
      <c r="CB222" s="31" t="str">
        <f t="shared" si="105"/>
        <v/>
      </c>
      <c r="CC222" s="31" t="str">
        <f t="shared" si="113"/>
        <v/>
      </c>
      <c r="CD222" s="31"/>
      <c r="CE222" s="31"/>
      <c r="CF222" s="31"/>
      <c r="CG222" s="32">
        <f t="shared" si="114"/>
        <v>0</v>
      </c>
      <c r="CH222" s="32">
        <f t="shared" si="108"/>
        <v>0</v>
      </c>
      <c r="CI222" s="32">
        <f t="shared" si="115"/>
        <v>0</v>
      </c>
      <c r="CJ222" s="32"/>
      <c r="CK222" s="32"/>
      <c r="CL222" s="32"/>
    </row>
    <row r="223" spans="1:90" ht="16.149999999999999" customHeight="1" x14ac:dyDescent="0.2">
      <c r="A223" s="903" t="s">
        <v>89</v>
      </c>
      <c r="B223" s="905" t="s">
        <v>205</v>
      </c>
      <c r="C223" s="906"/>
      <c r="D223" s="502">
        <f t="shared" si="116"/>
        <v>0</v>
      </c>
      <c r="E223" s="503">
        <f t="shared" si="110"/>
        <v>0</v>
      </c>
      <c r="F223" s="504">
        <f t="shared" si="111"/>
        <v>0</v>
      </c>
      <c r="G223" s="505"/>
      <c r="H223" s="506"/>
      <c r="I223" s="507"/>
      <c r="J223" s="506"/>
      <c r="K223" s="507"/>
      <c r="L223" s="506"/>
      <c r="M223" s="507"/>
      <c r="N223" s="506"/>
      <c r="O223" s="507"/>
      <c r="P223" s="506"/>
      <c r="Q223" s="507"/>
      <c r="R223" s="506"/>
      <c r="S223" s="507"/>
      <c r="T223" s="506"/>
      <c r="U223" s="507"/>
      <c r="V223" s="508"/>
      <c r="W223" s="509"/>
      <c r="X223" s="510"/>
      <c r="Y223" s="510"/>
      <c r="Z223" s="452"/>
      <c r="AA223" s="225" t="str">
        <f t="shared" si="103"/>
        <v/>
      </c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8"/>
      <c r="BV223" s="3"/>
      <c r="BW223" s="3"/>
      <c r="CA223" s="31" t="str">
        <f t="shared" si="112"/>
        <v/>
      </c>
      <c r="CB223" s="31" t="str">
        <f t="shared" si="105"/>
        <v/>
      </c>
      <c r="CC223" s="31" t="str">
        <f t="shared" si="113"/>
        <v/>
      </c>
      <c r="CD223" s="31"/>
      <c r="CE223" s="31"/>
      <c r="CF223" s="31"/>
      <c r="CG223" s="32">
        <f t="shared" si="114"/>
        <v>0</v>
      </c>
      <c r="CH223" s="32">
        <f t="shared" si="108"/>
        <v>0</v>
      </c>
      <c r="CI223" s="32">
        <f t="shared" si="115"/>
        <v>0</v>
      </c>
      <c r="CJ223" s="32"/>
      <c r="CK223" s="32"/>
      <c r="CL223" s="32"/>
    </row>
    <row r="224" spans="1:90" ht="16.149999999999999" customHeight="1" x14ac:dyDescent="0.2">
      <c r="A224" s="904"/>
      <c r="B224" s="905" t="s">
        <v>206</v>
      </c>
      <c r="C224" s="906"/>
      <c r="D224" s="511">
        <f t="shared" si="116"/>
        <v>0</v>
      </c>
      <c r="E224" s="503">
        <f t="shared" si="110"/>
        <v>0</v>
      </c>
      <c r="F224" s="512">
        <f t="shared" si="111"/>
        <v>0</v>
      </c>
      <c r="G224" s="513"/>
      <c r="H224" s="514"/>
      <c r="I224" s="515"/>
      <c r="J224" s="514"/>
      <c r="K224" s="515"/>
      <c r="L224" s="514"/>
      <c r="M224" s="515"/>
      <c r="N224" s="514"/>
      <c r="O224" s="515"/>
      <c r="P224" s="514"/>
      <c r="Q224" s="515"/>
      <c r="R224" s="514"/>
      <c r="S224" s="515"/>
      <c r="T224" s="514"/>
      <c r="U224" s="515"/>
      <c r="V224" s="508"/>
      <c r="W224" s="516"/>
      <c r="X224" s="510"/>
      <c r="Y224" s="510"/>
      <c r="Z224" s="460"/>
      <c r="AA224" s="225" t="str">
        <f t="shared" si="103"/>
        <v/>
      </c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8"/>
      <c r="BV224" s="3"/>
      <c r="BW224" s="3"/>
      <c r="CA224" s="31" t="str">
        <f t="shared" si="112"/>
        <v/>
      </c>
      <c r="CB224" s="31" t="str">
        <f t="shared" si="105"/>
        <v/>
      </c>
      <c r="CC224" s="31" t="str">
        <f t="shared" si="113"/>
        <v/>
      </c>
      <c r="CD224" s="31"/>
      <c r="CE224" s="31"/>
      <c r="CF224" s="31"/>
      <c r="CG224" s="32">
        <f t="shared" si="114"/>
        <v>0</v>
      </c>
      <c r="CH224" s="32">
        <f t="shared" si="108"/>
        <v>0</v>
      </c>
      <c r="CI224" s="32">
        <f t="shared" si="115"/>
        <v>0</v>
      </c>
      <c r="CJ224" s="32"/>
      <c r="CK224" s="32"/>
      <c r="CL224" s="32"/>
    </row>
    <row r="225" spans="1:90" ht="16.149999999999999" customHeight="1" x14ac:dyDescent="0.2">
      <c r="A225" s="904"/>
      <c r="B225" s="905" t="s">
        <v>207</v>
      </c>
      <c r="C225" s="906"/>
      <c r="D225" s="511">
        <f t="shared" si="116"/>
        <v>0</v>
      </c>
      <c r="E225" s="503">
        <f t="shared" si="110"/>
        <v>0</v>
      </c>
      <c r="F225" s="512">
        <f t="shared" si="111"/>
        <v>0</v>
      </c>
      <c r="G225" s="513"/>
      <c r="H225" s="514"/>
      <c r="I225" s="515"/>
      <c r="J225" s="514"/>
      <c r="K225" s="515"/>
      <c r="L225" s="514"/>
      <c r="M225" s="515"/>
      <c r="N225" s="514"/>
      <c r="O225" s="515"/>
      <c r="P225" s="514"/>
      <c r="Q225" s="515"/>
      <c r="R225" s="514"/>
      <c r="S225" s="515"/>
      <c r="T225" s="514"/>
      <c r="U225" s="515"/>
      <c r="V225" s="508"/>
      <c r="W225" s="516"/>
      <c r="X225" s="510"/>
      <c r="Y225" s="510"/>
      <c r="Z225" s="460"/>
      <c r="AA225" s="225" t="str">
        <f t="shared" si="103"/>
        <v/>
      </c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8"/>
      <c r="BV225" s="3"/>
      <c r="BW225" s="3"/>
      <c r="CA225" s="31" t="str">
        <f>IF(CG225=1,"* El número de pacientes de 60 años NO DEBE Ser mayor a lo registrado en el grupo Etario 20-64 años. ","")</f>
        <v/>
      </c>
      <c r="CB225" s="31" t="str">
        <f>IF(CH225=1,"* La consulta pertinente NO DEBE ser mayor al Total registrado. ","")</f>
        <v/>
      </c>
      <c r="CC225" s="31" t="str">
        <f>IF(AND(D225&lt;&gt;0,W225=""),"* Recuerde que las Embarazadas deben ser incluídas en el ingreso por rango Etario (Digite CEROS si no tiene). ",IF(F225&lt;W225,"* Las Embarazadas NO DEBEN ser mayor al total de Mujeres. ",""))</f>
        <v/>
      </c>
      <c r="CD225" s="31"/>
      <c r="CE225" s="31"/>
      <c r="CF225" s="31"/>
      <c r="CG225" s="32">
        <f>IF((S225+T225)&lt;X225,1,0)</f>
        <v>0</v>
      </c>
      <c r="CH225" s="32">
        <f>IF(D225&lt;Y225,1,0)</f>
        <v>0</v>
      </c>
      <c r="CI225" s="32">
        <f>IF(AND(D225&lt;&gt;0,W225=""),1,IF(F225&lt;W225,1,0))</f>
        <v>0</v>
      </c>
      <c r="CJ225" s="32"/>
      <c r="CK225" s="32"/>
      <c r="CL225" s="32"/>
    </row>
    <row r="226" spans="1:90" ht="16.149999999999999" customHeight="1" thickBot="1" x14ac:dyDescent="0.25">
      <c r="A226" s="904"/>
      <c r="B226" s="905" t="s">
        <v>208</v>
      </c>
      <c r="C226" s="906"/>
      <c r="D226" s="517">
        <f t="shared" si="116"/>
        <v>0</v>
      </c>
      <c r="E226" s="518">
        <f t="shared" si="110"/>
        <v>0</v>
      </c>
      <c r="F226" s="519">
        <f t="shared" si="111"/>
        <v>0</v>
      </c>
      <c r="G226" s="520"/>
      <c r="H226" s="521"/>
      <c r="I226" s="522"/>
      <c r="J226" s="521"/>
      <c r="K226" s="522"/>
      <c r="L226" s="521"/>
      <c r="M226" s="522"/>
      <c r="N226" s="521"/>
      <c r="O226" s="522"/>
      <c r="P226" s="521"/>
      <c r="Q226" s="522"/>
      <c r="R226" s="521"/>
      <c r="S226" s="522"/>
      <c r="T226" s="521"/>
      <c r="U226" s="520"/>
      <c r="V226" s="523"/>
      <c r="W226" s="524"/>
      <c r="X226" s="525"/>
      <c r="Y226" s="525"/>
      <c r="Z226" s="526"/>
      <c r="AA226" s="225" t="str">
        <f t="shared" si="103"/>
        <v/>
      </c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8"/>
      <c r="BV226" s="3"/>
      <c r="BW226" s="3"/>
      <c r="CA226" s="31" t="str">
        <f t="shared" ref="CA226" si="117">IF(CG226=1,"* El número de pacientes de 60 años NO DEBE Ser mayor a lo registrado en el grupo Etario 20-64 años. ","")</f>
        <v/>
      </c>
      <c r="CB226" s="31" t="str">
        <f t="shared" ref="CB226" si="118">IF(CH226=1,"* La consulta pertinente NO DEBE ser mayor al Total registrado. ","")</f>
        <v/>
      </c>
      <c r="CC226" s="31" t="str">
        <f t="shared" ref="CC226" si="119">IF(AND(D226&lt;&gt;0,W226=""),"* Recuerde que las Embarazadas deben ser incluídas en el ingreso por rango Etario (Digite CEROS si no tiene). ",IF(F226&lt;W226,"* Las Embarazadas NO DEBEN ser mayor al total de Mujeres. ",""))</f>
        <v/>
      </c>
      <c r="CD226" s="31"/>
      <c r="CE226" s="31"/>
      <c r="CF226" s="31"/>
      <c r="CG226" s="32">
        <f t="shared" ref="CG226" si="120">IF((S226+T226)&lt;X226,1,0)</f>
        <v>0</v>
      </c>
      <c r="CH226" s="32">
        <f t="shared" ref="CH226" si="121">IF(D226&lt;Y226,1,0)</f>
        <v>0</v>
      </c>
      <c r="CI226" s="32">
        <f t="shared" ref="CI226" si="122">IF(AND(D226&lt;&gt;0,W226=""),1,IF(F226&lt;W226,1,0))</f>
        <v>0</v>
      </c>
      <c r="CJ226" s="32"/>
      <c r="CK226" s="32"/>
      <c r="CL226" s="32"/>
    </row>
    <row r="227" spans="1:90" ht="16.149999999999999" customHeight="1" thickTop="1" x14ac:dyDescent="0.2">
      <c r="A227" s="907" t="s">
        <v>4</v>
      </c>
      <c r="B227" s="910" t="s">
        <v>205</v>
      </c>
      <c r="C227" s="910"/>
      <c r="D227" s="527">
        <f>SUM(E227+F227)</f>
        <v>255</v>
      </c>
      <c r="E227" s="528">
        <f t="shared" si="110"/>
        <v>90</v>
      </c>
      <c r="F227" s="529">
        <f t="shared" si="110"/>
        <v>165</v>
      </c>
      <c r="G227" s="530">
        <f t="shared" ref="G227:L230" si="123">SUM(G179+G183+G187+G191+G195+G199+G203+G215+G219+G223)</f>
        <v>6</v>
      </c>
      <c r="H227" s="529">
        <f t="shared" si="123"/>
        <v>6</v>
      </c>
      <c r="I227" s="530">
        <f t="shared" si="123"/>
        <v>2</v>
      </c>
      <c r="J227" s="529">
        <f t="shared" si="123"/>
        <v>3</v>
      </c>
      <c r="K227" s="530">
        <f t="shared" si="123"/>
        <v>2</v>
      </c>
      <c r="L227" s="529">
        <f t="shared" si="123"/>
        <v>1</v>
      </c>
      <c r="M227" s="530">
        <f>SUM(M179+M183+M187+M191+M195+M199+M203+M207+M211+M215+M219+M223)</f>
        <v>1</v>
      </c>
      <c r="N227" s="529">
        <f t="shared" ref="N227:R227" si="124">SUM(N179+N183+N187+N191+N195+N199+N203+N207+N211+N215+N219+N223)</f>
        <v>1</v>
      </c>
      <c r="O227" s="530">
        <f t="shared" si="124"/>
        <v>12</v>
      </c>
      <c r="P227" s="529">
        <f t="shared" si="124"/>
        <v>7</v>
      </c>
      <c r="Q227" s="530">
        <f t="shared" si="124"/>
        <v>25</v>
      </c>
      <c r="R227" s="529">
        <f t="shared" si="124"/>
        <v>23</v>
      </c>
      <c r="S227" s="530">
        <f t="shared" ref="S227:V230" si="125">SUM(S179+S183+S187+S195+S199+S203+S207+S211+S215+S219+S223)</f>
        <v>31</v>
      </c>
      <c r="T227" s="529">
        <f t="shared" si="125"/>
        <v>104</v>
      </c>
      <c r="U227" s="530">
        <f t="shared" si="125"/>
        <v>11</v>
      </c>
      <c r="V227" s="531">
        <f t="shared" si="125"/>
        <v>20</v>
      </c>
      <c r="W227" s="530">
        <f t="shared" ref="W227:X230" si="126">SUM(W179+W183+W187+W195+W203+W207+W211+W215+W219+W223)</f>
        <v>14</v>
      </c>
      <c r="X227" s="532">
        <f t="shared" si="126"/>
        <v>0</v>
      </c>
      <c r="Y227" s="532">
        <f t="shared" ref="Y227:Z230" si="127">SUM(Y179+Y183+Y187+Y195+Y203+Y207+Y211+Y215+Y219+Y223)</f>
        <v>0</v>
      </c>
      <c r="Z227" s="529">
        <f t="shared" si="127"/>
        <v>0</v>
      </c>
      <c r="AA227" s="273" t="s">
        <v>215</v>
      </c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BV227" s="3"/>
      <c r="BW227" s="3"/>
      <c r="CG227" s="13"/>
      <c r="CH227" s="13"/>
      <c r="CI227" s="13"/>
      <c r="CJ227" s="13"/>
      <c r="CK227" s="13"/>
      <c r="CL227" s="13"/>
    </row>
    <row r="228" spans="1:90" ht="16.149999999999999" customHeight="1" x14ac:dyDescent="0.2">
      <c r="A228" s="908"/>
      <c r="B228" s="911" t="s">
        <v>206</v>
      </c>
      <c r="C228" s="911"/>
      <c r="D228" s="386">
        <f>SUM(E228+F228)</f>
        <v>848</v>
      </c>
      <c r="E228" s="533">
        <f t="shared" ref="E228:F230" si="128">SUM(G228+I228+K228+M228+O228+Q228+S228+U228)</f>
        <v>318</v>
      </c>
      <c r="F228" s="534">
        <f>SUM(H228+J228+L228+N228+P228+R228+T228+V228)</f>
        <v>530</v>
      </c>
      <c r="G228" s="535">
        <f t="shared" si="123"/>
        <v>12</v>
      </c>
      <c r="H228" s="534">
        <f>SUM(H180+H184+H188+H192+H196+H200+H204+H216+H220+H224)</f>
        <v>20</v>
      </c>
      <c r="I228" s="535">
        <f t="shared" si="123"/>
        <v>4</v>
      </c>
      <c r="J228" s="534">
        <f>SUM(J180+J184+J188+J192+J196+J200+J204+J216+J220+J224)</f>
        <v>3</v>
      </c>
      <c r="K228" s="535">
        <f t="shared" si="123"/>
        <v>9</v>
      </c>
      <c r="L228" s="534">
        <f>SUM(L180+L184+L188+L192+L196+L200+L204+L216+L220+L224)</f>
        <v>10</v>
      </c>
      <c r="M228" s="535">
        <f t="shared" ref="M228:R230" si="129">SUM(M180+M184+M188+M192+M196+M200+M204+M208+M212+M216+M220+M224)</f>
        <v>14</v>
      </c>
      <c r="N228" s="534">
        <f t="shared" si="129"/>
        <v>8</v>
      </c>
      <c r="O228" s="535">
        <f t="shared" si="129"/>
        <v>69</v>
      </c>
      <c r="P228" s="534">
        <f t="shared" si="129"/>
        <v>68</v>
      </c>
      <c r="Q228" s="535">
        <f t="shared" si="129"/>
        <v>83</v>
      </c>
      <c r="R228" s="534">
        <f t="shared" si="129"/>
        <v>107</v>
      </c>
      <c r="S228" s="535">
        <f t="shared" si="125"/>
        <v>87</v>
      </c>
      <c r="T228" s="534">
        <f t="shared" si="125"/>
        <v>255</v>
      </c>
      <c r="U228" s="535">
        <f t="shared" si="125"/>
        <v>40</v>
      </c>
      <c r="V228" s="536">
        <f t="shared" si="125"/>
        <v>59</v>
      </c>
      <c r="W228" s="535">
        <f t="shared" si="126"/>
        <v>4</v>
      </c>
      <c r="X228" s="533">
        <f t="shared" si="126"/>
        <v>3</v>
      </c>
      <c r="Y228" s="533">
        <f t="shared" si="127"/>
        <v>0</v>
      </c>
      <c r="Z228" s="534">
        <f t="shared" si="127"/>
        <v>0</v>
      </c>
      <c r="AA228" s="273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BV228" s="3"/>
      <c r="BW228" s="3"/>
      <c r="CG228" s="13"/>
      <c r="CH228" s="13"/>
      <c r="CI228" s="13"/>
      <c r="CJ228" s="13"/>
      <c r="CK228" s="13"/>
      <c r="CL228" s="13"/>
    </row>
    <row r="229" spans="1:90" ht="16.149999999999999" customHeight="1" x14ac:dyDescent="0.2">
      <c r="A229" s="908"/>
      <c r="B229" s="911" t="s">
        <v>207</v>
      </c>
      <c r="C229" s="911"/>
      <c r="D229" s="386">
        <f>SUM(E229+F229)</f>
        <v>283</v>
      </c>
      <c r="E229" s="533">
        <f t="shared" si="128"/>
        <v>97</v>
      </c>
      <c r="F229" s="534">
        <f t="shared" si="128"/>
        <v>186</v>
      </c>
      <c r="G229" s="535">
        <f t="shared" ref="G229:G230" si="130">SUM(G181+G185+G189+G193+G197+G201+G205+G217+G221+G225)</f>
        <v>8</v>
      </c>
      <c r="H229" s="534">
        <f>SUM(H181+H185+H189+H193+H197+H201+H205+H217+H221+H225)</f>
        <v>6</v>
      </c>
      <c r="I229" s="535">
        <f t="shared" si="123"/>
        <v>2</v>
      </c>
      <c r="J229" s="534">
        <f>SUM(J181+J185+J189+J193+J197+J201+J205+J217+J221+J225)</f>
        <v>2</v>
      </c>
      <c r="K229" s="535">
        <f t="shared" si="123"/>
        <v>3</v>
      </c>
      <c r="L229" s="534">
        <f>SUM(L181+L185+L189+L193+L197+L201+L205+L217+L221+L225)</f>
        <v>1</v>
      </c>
      <c r="M229" s="535">
        <f t="shared" si="129"/>
        <v>2</v>
      </c>
      <c r="N229" s="534">
        <f t="shared" si="129"/>
        <v>2</v>
      </c>
      <c r="O229" s="535">
        <f t="shared" si="129"/>
        <v>18</v>
      </c>
      <c r="P229" s="534">
        <f t="shared" si="129"/>
        <v>10</v>
      </c>
      <c r="Q229" s="535">
        <f t="shared" si="129"/>
        <v>15</v>
      </c>
      <c r="R229" s="534">
        <f t="shared" si="129"/>
        <v>23</v>
      </c>
      <c r="S229" s="535">
        <f t="shared" si="125"/>
        <v>35</v>
      </c>
      <c r="T229" s="534">
        <f t="shared" si="125"/>
        <v>118</v>
      </c>
      <c r="U229" s="535">
        <f t="shared" si="125"/>
        <v>14</v>
      </c>
      <c r="V229" s="536">
        <f t="shared" si="125"/>
        <v>24</v>
      </c>
      <c r="W229" s="535">
        <f t="shared" si="126"/>
        <v>15</v>
      </c>
      <c r="X229" s="533">
        <f t="shared" si="126"/>
        <v>2</v>
      </c>
      <c r="Y229" s="533">
        <f t="shared" si="127"/>
        <v>0</v>
      </c>
      <c r="Z229" s="534">
        <f t="shared" si="127"/>
        <v>0</v>
      </c>
      <c r="AA229" s="273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BV229" s="3"/>
      <c r="BW229" s="3"/>
      <c r="CG229" s="13"/>
      <c r="CH229" s="13"/>
      <c r="CI229" s="13"/>
      <c r="CJ229" s="13"/>
      <c r="CK229" s="13"/>
      <c r="CL229" s="13"/>
    </row>
    <row r="230" spans="1:90" ht="16.149999999999999" customHeight="1" x14ac:dyDescent="0.2">
      <c r="A230" s="909"/>
      <c r="B230" s="912" t="s">
        <v>208</v>
      </c>
      <c r="C230" s="912"/>
      <c r="D230" s="461">
        <f>SUM(E230+F230)</f>
        <v>206</v>
      </c>
      <c r="E230" s="537">
        <f t="shared" si="128"/>
        <v>67</v>
      </c>
      <c r="F230" s="538">
        <f>SUM(H230+J230+L230+N230+P230+R230+T230+V230)</f>
        <v>139</v>
      </c>
      <c r="G230" s="539">
        <f t="shared" si="130"/>
        <v>8</v>
      </c>
      <c r="H230" s="538">
        <f>SUM(H182+H186+H190+H194+H198+H202+H206+H218+H222+H226)</f>
        <v>3</v>
      </c>
      <c r="I230" s="539">
        <f t="shared" si="123"/>
        <v>2</v>
      </c>
      <c r="J230" s="538">
        <f>SUM(J182+J186+J190+J194+J198+J202+J206+J218+J222+J226)</f>
        <v>3</v>
      </c>
      <c r="K230" s="539">
        <f t="shared" si="123"/>
        <v>3</v>
      </c>
      <c r="L230" s="538">
        <f>SUM(L182+L186+L190+L194+L198+L202+L206+L218+L222+L226)</f>
        <v>0</v>
      </c>
      <c r="M230" s="539">
        <f t="shared" si="129"/>
        <v>0</v>
      </c>
      <c r="N230" s="538">
        <f t="shared" si="129"/>
        <v>0</v>
      </c>
      <c r="O230" s="539">
        <f t="shared" si="129"/>
        <v>10</v>
      </c>
      <c r="P230" s="538">
        <f t="shared" si="129"/>
        <v>8</v>
      </c>
      <c r="Q230" s="539">
        <f t="shared" si="129"/>
        <v>8</v>
      </c>
      <c r="R230" s="538">
        <f t="shared" si="129"/>
        <v>11</v>
      </c>
      <c r="S230" s="539">
        <f t="shared" si="125"/>
        <v>24</v>
      </c>
      <c r="T230" s="538">
        <f t="shared" si="125"/>
        <v>93</v>
      </c>
      <c r="U230" s="539">
        <f t="shared" si="125"/>
        <v>12</v>
      </c>
      <c r="V230" s="540">
        <f>SUM(V182+V186+V190+V198+V202+V206+V210+V214+V218+V222+V226)</f>
        <v>21</v>
      </c>
      <c r="W230" s="541">
        <f t="shared" si="126"/>
        <v>3</v>
      </c>
      <c r="X230" s="537">
        <f t="shared" si="126"/>
        <v>2</v>
      </c>
      <c r="Y230" s="537">
        <f t="shared" si="127"/>
        <v>0</v>
      </c>
      <c r="Z230" s="538">
        <f t="shared" si="127"/>
        <v>0</v>
      </c>
      <c r="AA230" s="273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BV230" s="3"/>
      <c r="BW230" s="3"/>
      <c r="CG230" s="13"/>
      <c r="CH230" s="13"/>
      <c r="CI230" s="13"/>
      <c r="CJ230" s="13"/>
      <c r="CK230" s="13"/>
      <c r="CL230" s="13"/>
    </row>
    <row r="231" spans="1:90" ht="31.9" customHeight="1" x14ac:dyDescent="0.2">
      <c r="A231" s="236" t="s">
        <v>216</v>
      </c>
      <c r="B231" s="123"/>
      <c r="C231" s="123"/>
      <c r="D231" s="124"/>
      <c r="E231" s="124"/>
      <c r="F231" s="124"/>
      <c r="G231" s="124"/>
      <c r="H231" s="124"/>
      <c r="I231" s="124"/>
      <c r="BV231" s="3"/>
      <c r="BW231" s="3"/>
      <c r="CG231" s="13"/>
      <c r="CH231" s="13"/>
      <c r="CI231" s="13"/>
      <c r="CJ231" s="13"/>
      <c r="CK231" s="13"/>
      <c r="CL231" s="13"/>
    </row>
    <row r="232" spans="1:90" ht="16.149999999999999" customHeight="1" x14ac:dyDescent="0.2">
      <c r="A232" s="885" t="s">
        <v>31</v>
      </c>
      <c r="B232" s="886"/>
      <c r="C232" s="887"/>
      <c r="D232" s="894" t="s">
        <v>4</v>
      </c>
      <c r="E232" s="895"/>
      <c r="F232" s="896"/>
      <c r="G232" s="862" t="s">
        <v>56</v>
      </c>
      <c r="H232" s="900"/>
      <c r="I232" s="900"/>
      <c r="J232" s="900"/>
      <c r="K232" s="900"/>
      <c r="L232" s="900"/>
      <c r="M232" s="900"/>
      <c r="N232" s="901"/>
      <c r="O232" s="896" t="s">
        <v>6</v>
      </c>
      <c r="P232" s="859" t="s">
        <v>7</v>
      </c>
      <c r="BV232" s="3"/>
      <c r="BW232" s="3"/>
      <c r="CG232" s="13"/>
      <c r="CH232" s="13"/>
      <c r="CI232" s="13"/>
      <c r="CJ232" s="13"/>
      <c r="CK232" s="13"/>
      <c r="CL232" s="13"/>
    </row>
    <row r="233" spans="1:90" ht="16.149999999999999" customHeight="1" x14ac:dyDescent="0.2">
      <c r="A233" s="888"/>
      <c r="B233" s="889"/>
      <c r="C233" s="890"/>
      <c r="D233" s="897"/>
      <c r="E233" s="898"/>
      <c r="F233" s="899"/>
      <c r="G233" s="859" t="s">
        <v>186</v>
      </c>
      <c r="H233" s="859" t="s">
        <v>17</v>
      </c>
      <c r="I233" s="859" t="s">
        <v>198</v>
      </c>
      <c r="J233" s="859" t="s">
        <v>57</v>
      </c>
      <c r="K233" s="859" t="s">
        <v>199</v>
      </c>
      <c r="L233" s="859" t="s">
        <v>217</v>
      </c>
      <c r="M233" s="859" t="s">
        <v>21</v>
      </c>
      <c r="N233" s="877" t="s">
        <v>22</v>
      </c>
      <c r="O233" s="902"/>
      <c r="P233" s="860"/>
      <c r="BV233" s="3"/>
      <c r="BW233" s="3"/>
      <c r="CG233" s="13"/>
      <c r="CH233" s="13"/>
      <c r="CI233" s="13"/>
      <c r="CJ233" s="13"/>
      <c r="CK233" s="13"/>
      <c r="CL233" s="13"/>
    </row>
    <row r="234" spans="1:90" ht="16.149999999999999" customHeight="1" x14ac:dyDescent="0.2">
      <c r="A234" s="891"/>
      <c r="B234" s="892"/>
      <c r="C234" s="893"/>
      <c r="D234" s="748" t="s">
        <v>23</v>
      </c>
      <c r="E234" s="748" t="s">
        <v>24</v>
      </c>
      <c r="F234" s="754" t="s">
        <v>25</v>
      </c>
      <c r="G234" s="861"/>
      <c r="H234" s="861"/>
      <c r="I234" s="861"/>
      <c r="J234" s="861"/>
      <c r="K234" s="861"/>
      <c r="L234" s="861"/>
      <c r="M234" s="861"/>
      <c r="N234" s="878"/>
      <c r="O234" s="899"/>
      <c r="P234" s="861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BV234" s="3"/>
      <c r="BW234" s="3"/>
      <c r="CG234" s="13"/>
      <c r="CH234" s="13"/>
      <c r="CI234" s="13"/>
      <c r="CJ234" s="13"/>
      <c r="CK234" s="13"/>
      <c r="CL234" s="13"/>
    </row>
    <row r="235" spans="1:90" ht="16.149999999999999" customHeight="1" x14ac:dyDescent="0.2">
      <c r="A235" s="879" t="s">
        <v>38</v>
      </c>
      <c r="B235" s="880"/>
      <c r="C235" s="881"/>
      <c r="D235" s="427">
        <f>SUM(G235:N235)</f>
        <v>0</v>
      </c>
      <c r="E235" s="243"/>
      <c r="F235" s="243"/>
      <c r="G235" s="113"/>
      <c r="H235" s="113"/>
      <c r="I235" s="113"/>
      <c r="J235" s="113"/>
      <c r="K235" s="113"/>
      <c r="L235" s="113"/>
      <c r="M235" s="113"/>
      <c r="N235" s="544"/>
      <c r="O235" s="114"/>
      <c r="P235" s="326"/>
      <c r="Q235" s="225" t="str">
        <f>CA235&amp;CB235&amp;CC235</f>
        <v/>
      </c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8"/>
      <c r="AD235" s="8"/>
      <c r="BV235" s="3"/>
      <c r="BW235" s="3"/>
      <c r="CA235" s="31" t="str">
        <f t="shared" ref="CA235:CA240" si="131">IF(CG235=1,"* La suma de los sexos NO DEBE ser diferente al Total. ","")</f>
        <v/>
      </c>
      <c r="CB235" s="31" t="str">
        <f>IF(CH235=1,"* Las actividades de 60 años NO DEBE ser mayor que el de 20-64 Años. ","")</f>
        <v/>
      </c>
      <c r="CC235" s="31" t="str">
        <f>IF(AND(D235&lt;&gt;0,O235=""),"* Recuerde que las Embarazadas deben ser incluídas en el ingreso por rango Etario (Digite CEROS si no tiene). ",IF(F235&lt;O235,"* Las Embarazadas NO DEBEN ser mayor al total de Mujeres. ",""))</f>
        <v/>
      </c>
      <c r="CG235" s="32">
        <f>IF(D235&lt;&gt;(E235+F235),1,0)</f>
        <v>0</v>
      </c>
      <c r="CH235" s="32">
        <f>IF(M235&lt;P235,1,0)</f>
        <v>0</v>
      </c>
      <c r="CI235" s="32">
        <f>IF(AND(D235&lt;&gt;0,O235=""),1,IF(F235&lt;O235,1,0))</f>
        <v>0</v>
      </c>
      <c r="CJ235" s="13"/>
      <c r="CK235" s="13"/>
      <c r="CL235" s="13"/>
    </row>
    <row r="236" spans="1:90" ht="16.149999999999999" customHeight="1" x14ac:dyDescent="0.2">
      <c r="A236" s="882" t="s">
        <v>218</v>
      </c>
      <c r="B236" s="883"/>
      <c r="C236" s="884"/>
      <c r="D236" s="545">
        <f>SUM(G236:N236)</f>
        <v>0</v>
      </c>
      <c r="E236" s="38"/>
      <c r="F236" s="113"/>
      <c r="G236" s="33"/>
      <c r="H236" s="33"/>
      <c r="I236" s="33"/>
      <c r="J236" s="33"/>
      <c r="K236" s="33"/>
      <c r="L236" s="33"/>
      <c r="M236" s="33"/>
      <c r="N236" s="284"/>
      <c r="O236" s="34"/>
      <c r="P236" s="38"/>
      <c r="Q236" s="225" t="str">
        <f t="shared" ref="Q236:Q240" si="132">CA236&amp;CB236&amp;CC236</f>
        <v/>
      </c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8"/>
      <c r="AD236" s="8"/>
      <c r="BV236" s="3"/>
      <c r="BW236" s="3"/>
      <c r="CA236" s="31" t="str">
        <f t="shared" si="131"/>
        <v/>
      </c>
      <c r="CB236" s="31" t="str">
        <f t="shared" ref="CB236:CB240" si="133">IF(CH236=1,"* Las actividades de 60 años NO DEBE ser mayor que el de 20-64 Años. ","")</f>
        <v/>
      </c>
      <c r="CC236" s="31" t="str">
        <f t="shared" ref="CC236:CC240" si="134">IF(AND(D236&lt;&gt;0,O236=""),"* Recuerde que las Embarazadas deben ser incluídas en el ingreso por rango Etario (Digite CEROS si no tiene). ",IF(F236&lt;O236,"* Las Embarazadas NO DEBEN ser mayor al total de Mujeres. ",""))</f>
        <v/>
      </c>
      <c r="CG236" s="32">
        <f t="shared" ref="CG236:CG240" si="135">IF(D236&lt;&gt;(E236+F236),1,0)</f>
        <v>0</v>
      </c>
      <c r="CH236" s="32">
        <f t="shared" ref="CH236:CH240" si="136">IF(M236&lt;P236,1,0)</f>
        <v>0</v>
      </c>
      <c r="CI236" s="32">
        <f t="shared" ref="CI236:CI240" si="137">IF(AND(D236&lt;&gt;0,O236=""),1,IF(F236&lt;O236,1,0))</f>
        <v>0</v>
      </c>
      <c r="CJ236" s="13"/>
      <c r="CK236" s="13"/>
      <c r="CL236" s="13"/>
    </row>
    <row r="237" spans="1:90" ht="16.149999999999999" customHeight="1" x14ac:dyDescent="0.2">
      <c r="A237" s="882" t="s">
        <v>219</v>
      </c>
      <c r="B237" s="883"/>
      <c r="C237" s="884"/>
      <c r="D237" s="546">
        <f>SUM(G237:N237)</f>
        <v>0</v>
      </c>
      <c r="E237" s="33"/>
      <c r="F237" s="38"/>
      <c r="G237" s="33"/>
      <c r="H237" s="33"/>
      <c r="I237" s="33"/>
      <c r="J237" s="33"/>
      <c r="K237" s="33"/>
      <c r="L237" s="33"/>
      <c r="M237" s="33"/>
      <c r="N237" s="284"/>
      <c r="O237" s="34"/>
      <c r="P237" s="38"/>
      <c r="Q237" s="225" t="str">
        <f t="shared" si="132"/>
        <v/>
      </c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8"/>
      <c r="AD237" s="8"/>
      <c r="BV237" s="3"/>
      <c r="BW237" s="3"/>
      <c r="CA237" s="31" t="str">
        <f t="shared" si="131"/>
        <v/>
      </c>
      <c r="CB237" s="31" t="str">
        <f t="shared" si="133"/>
        <v/>
      </c>
      <c r="CC237" s="31" t="str">
        <f t="shared" si="134"/>
        <v/>
      </c>
      <c r="CG237" s="32">
        <f t="shared" si="135"/>
        <v>0</v>
      </c>
      <c r="CH237" s="32">
        <f t="shared" si="136"/>
        <v>0</v>
      </c>
      <c r="CI237" s="32">
        <f t="shared" si="137"/>
        <v>0</v>
      </c>
      <c r="CJ237" s="13"/>
      <c r="CK237" s="13"/>
      <c r="CL237" s="13"/>
    </row>
    <row r="238" spans="1:90" ht="16.149999999999999" customHeight="1" x14ac:dyDescent="0.2">
      <c r="A238" s="868"/>
      <c r="B238" s="869"/>
      <c r="C238" s="870"/>
      <c r="D238" s="547"/>
      <c r="E238" s="548"/>
      <c r="F238" s="547"/>
      <c r="G238" s="549"/>
      <c r="H238" s="549"/>
      <c r="I238" s="549"/>
      <c r="J238" s="549"/>
      <c r="K238" s="549"/>
      <c r="L238" s="549"/>
      <c r="M238" s="548"/>
      <c r="N238" s="550"/>
      <c r="O238" s="547"/>
      <c r="P238" s="549"/>
      <c r="Q238" s="225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BV238" s="3"/>
      <c r="BW238" s="3"/>
      <c r="CA238" s="31"/>
      <c r="CB238" s="31"/>
      <c r="CC238" s="31"/>
      <c r="CG238" s="32"/>
      <c r="CH238" s="32"/>
      <c r="CI238" s="32"/>
      <c r="CJ238" s="13"/>
      <c r="CK238" s="13"/>
      <c r="CL238" s="13"/>
    </row>
    <row r="239" spans="1:90" ht="16.149999999999999" customHeight="1" x14ac:dyDescent="0.2">
      <c r="A239" s="871" t="s">
        <v>35</v>
      </c>
      <c r="B239" s="872"/>
      <c r="C239" s="873"/>
      <c r="D239" s="551">
        <f>SUM(G239:N239)</f>
        <v>0</v>
      </c>
      <c r="E239" s="285"/>
      <c r="F239" s="38"/>
      <c r="G239" s="255"/>
      <c r="H239" s="255"/>
      <c r="I239" s="255"/>
      <c r="J239" s="255"/>
      <c r="K239" s="255"/>
      <c r="L239" s="255"/>
      <c r="M239" s="255"/>
      <c r="N239" s="552"/>
      <c r="O239" s="259"/>
      <c r="P239" s="285"/>
      <c r="Q239" s="225" t="str">
        <f t="shared" si="132"/>
        <v/>
      </c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8"/>
      <c r="AD239" s="8"/>
      <c r="BV239" s="3"/>
      <c r="BW239" s="3"/>
      <c r="CA239" s="31" t="str">
        <f t="shared" si="131"/>
        <v/>
      </c>
      <c r="CB239" s="31" t="str">
        <f t="shared" si="133"/>
        <v/>
      </c>
      <c r="CC239" s="31" t="str">
        <f t="shared" si="134"/>
        <v/>
      </c>
      <c r="CG239" s="32">
        <f t="shared" si="135"/>
        <v>0</v>
      </c>
      <c r="CH239" s="32">
        <f t="shared" si="136"/>
        <v>0</v>
      </c>
      <c r="CI239" s="32">
        <f t="shared" si="137"/>
        <v>0</v>
      </c>
      <c r="CJ239" s="13"/>
      <c r="CK239" s="13"/>
      <c r="CL239" s="13"/>
    </row>
    <row r="240" spans="1:90" ht="16.149999999999999" customHeight="1" x14ac:dyDescent="0.2">
      <c r="A240" s="874" t="s">
        <v>220</v>
      </c>
      <c r="B240" s="875"/>
      <c r="C240" s="876"/>
      <c r="D240" s="553">
        <f>SUM(G240:N240)</f>
        <v>0</v>
      </c>
      <c r="E240" s="285"/>
      <c r="F240" s="285"/>
      <c r="G240" s="42"/>
      <c r="H240" s="42"/>
      <c r="I240" s="42"/>
      <c r="J240" s="42"/>
      <c r="K240" s="42"/>
      <c r="L240" s="42"/>
      <c r="M240" s="42"/>
      <c r="N240" s="554"/>
      <c r="O240" s="43"/>
      <c r="P240" s="46"/>
      <c r="Q240" s="225" t="str">
        <f t="shared" si="132"/>
        <v/>
      </c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8"/>
      <c r="AD240" s="8"/>
      <c r="BV240" s="3"/>
      <c r="BW240" s="3"/>
      <c r="CA240" s="31" t="str">
        <f t="shared" si="131"/>
        <v/>
      </c>
      <c r="CB240" s="31" t="str">
        <f t="shared" si="133"/>
        <v/>
      </c>
      <c r="CC240" s="31" t="str">
        <f t="shared" si="134"/>
        <v/>
      </c>
      <c r="CG240" s="32">
        <f t="shared" si="135"/>
        <v>0</v>
      </c>
      <c r="CH240" s="32">
        <f t="shared" si="136"/>
        <v>0</v>
      </c>
      <c r="CI240" s="32">
        <f t="shared" si="137"/>
        <v>0</v>
      </c>
      <c r="CJ240" s="13"/>
      <c r="CK240" s="13"/>
      <c r="CL240" s="13"/>
    </row>
    <row r="241" spans="1:90" ht="31.9" customHeight="1" x14ac:dyDescent="0.2">
      <c r="A241" s="236" t="s">
        <v>221</v>
      </c>
      <c r="B241" s="555"/>
      <c r="C241" s="555"/>
      <c r="D241" s="555"/>
      <c r="E241" s="556"/>
      <c r="F241" s="557"/>
      <c r="G241" s="8"/>
      <c r="H241" s="8"/>
      <c r="I241" s="8"/>
      <c r="J241" s="8"/>
      <c r="Q241" s="8" t="s">
        <v>215</v>
      </c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BV241" s="3"/>
      <c r="BW241" s="3"/>
      <c r="CG241" s="13"/>
      <c r="CH241" s="13"/>
      <c r="CI241" s="13"/>
      <c r="CJ241" s="13"/>
      <c r="CK241" s="13"/>
      <c r="CL241" s="13"/>
    </row>
    <row r="242" spans="1:90" ht="16.149999999999999" customHeight="1" x14ac:dyDescent="0.2">
      <c r="A242" s="859" t="s">
        <v>201</v>
      </c>
      <c r="B242" s="859" t="s">
        <v>222</v>
      </c>
      <c r="C242" s="859" t="s">
        <v>223</v>
      </c>
      <c r="D242" s="859" t="s">
        <v>224</v>
      </c>
      <c r="E242" s="859" t="s">
        <v>225</v>
      </c>
      <c r="F242" s="8"/>
      <c r="G242" s="8"/>
      <c r="H242" s="8"/>
      <c r="I242" s="8"/>
      <c r="J242" s="8"/>
      <c r="BV242" s="3"/>
      <c r="BW242" s="3"/>
      <c r="CG242" s="13"/>
      <c r="CH242" s="13"/>
      <c r="CI242" s="13"/>
      <c r="CJ242" s="13"/>
      <c r="CK242" s="13"/>
      <c r="CL242" s="13"/>
    </row>
    <row r="243" spans="1:90" ht="16.149999999999999" customHeight="1" x14ac:dyDescent="0.2">
      <c r="A243" s="860"/>
      <c r="B243" s="860"/>
      <c r="C243" s="860"/>
      <c r="D243" s="860"/>
      <c r="E243" s="860"/>
      <c r="F243" s="8"/>
      <c r="G243" s="8"/>
      <c r="H243" s="8"/>
      <c r="I243" s="8"/>
      <c r="J243" s="8"/>
      <c r="BV243" s="3"/>
      <c r="BW243" s="3"/>
      <c r="CG243" s="13"/>
      <c r="CH243" s="13"/>
      <c r="CI243" s="13"/>
      <c r="CJ243" s="13"/>
      <c r="CK243" s="13"/>
      <c r="CL243" s="13"/>
    </row>
    <row r="244" spans="1:90" ht="16.149999999999999" customHeight="1" x14ac:dyDescent="0.2">
      <c r="A244" s="860"/>
      <c r="B244" s="860"/>
      <c r="C244" s="860"/>
      <c r="D244" s="860"/>
      <c r="E244" s="860"/>
      <c r="F244" s="8"/>
      <c r="G244" s="8"/>
      <c r="H244" s="8"/>
      <c r="I244" s="8"/>
      <c r="J244" s="8"/>
      <c r="BV244" s="3"/>
      <c r="BW244" s="3"/>
      <c r="CG244" s="13"/>
      <c r="CH244" s="13"/>
      <c r="CI244" s="13"/>
      <c r="CJ244" s="13"/>
      <c r="CK244" s="13"/>
      <c r="CL244" s="13"/>
    </row>
    <row r="245" spans="1:90" ht="16.149999999999999" customHeight="1" x14ac:dyDescent="0.2">
      <c r="A245" s="861"/>
      <c r="B245" s="861"/>
      <c r="C245" s="861"/>
      <c r="D245" s="861"/>
      <c r="E245" s="861"/>
      <c r="F245" s="8"/>
      <c r="G245" s="8"/>
      <c r="H245" s="8"/>
      <c r="I245" s="8"/>
      <c r="J245" s="8"/>
      <c r="BV245" s="3"/>
      <c r="BW245" s="3"/>
      <c r="CG245" s="13"/>
      <c r="CH245" s="13"/>
      <c r="CI245" s="13"/>
      <c r="CJ245" s="13"/>
      <c r="CK245" s="13"/>
      <c r="CL245" s="13"/>
    </row>
    <row r="246" spans="1:90" ht="16.149999999999999" customHeight="1" x14ac:dyDescent="0.2">
      <c r="A246" s="558" t="s">
        <v>226</v>
      </c>
      <c r="B246" s="559"/>
      <c r="C246" s="560"/>
      <c r="D246" s="561">
        <f>SUM(D247:D249)</f>
        <v>0</v>
      </c>
      <c r="E246" s="561">
        <f>SUM(E247:E249)</f>
        <v>0</v>
      </c>
      <c r="F246" s="8"/>
      <c r="G246" s="8"/>
      <c r="H246" s="8"/>
      <c r="I246" s="8"/>
      <c r="J246" s="8"/>
      <c r="BV246" s="3"/>
      <c r="BW246" s="3"/>
      <c r="CG246" s="13"/>
      <c r="CH246" s="13"/>
      <c r="CI246" s="13"/>
      <c r="CJ246" s="13"/>
      <c r="CK246" s="13"/>
      <c r="CL246" s="13"/>
    </row>
    <row r="247" spans="1:90" ht="16.149999999999999" customHeight="1" x14ac:dyDescent="0.2">
      <c r="A247" s="562" t="s">
        <v>227</v>
      </c>
      <c r="B247" s="563"/>
      <c r="C247" s="564"/>
      <c r="D247" s="63"/>
      <c r="E247" s="243"/>
      <c r="F247" s="8"/>
      <c r="G247" s="8"/>
      <c r="H247" s="8"/>
      <c r="I247" s="8"/>
      <c r="J247" s="8"/>
      <c r="BV247" s="3"/>
      <c r="BW247" s="3"/>
      <c r="CG247" s="13"/>
      <c r="CH247" s="13"/>
      <c r="CI247" s="13"/>
      <c r="CJ247" s="13"/>
      <c r="CK247" s="13"/>
      <c r="CL247" s="13"/>
    </row>
    <row r="248" spans="1:90" ht="16.149999999999999" customHeight="1" x14ac:dyDescent="0.2">
      <c r="A248" s="565" t="s">
        <v>228</v>
      </c>
      <c r="B248" s="150"/>
      <c r="C248" s="252"/>
      <c r="D248" s="86"/>
      <c r="E248" s="38"/>
      <c r="F248" s="8"/>
      <c r="G248" s="8"/>
      <c r="H248" s="8"/>
      <c r="I248" s="8"/>
      <c r="J248" s="8"/>
      <c r="BV248" s="3"/>
      <c r="BW248" s="3"/>
      <c r="CG248" s="13"/>
      <c r="CH248" s="13"/>
      <c r="CI248" s="13"/>
      <c r="CJ248" s="13"/>
      <c r="CK248" s="13"/>
      <c r="CL248" s="13"/>
    </row>
    <row r="249" spans="1:90" ht="16.149999999999999" customHeight="1" x14ac:dyDescent="0.2">
      <c r="A249" s="235" t="s">
        <v>229</v>
      </c>
      <c r="B249" s="566"/>
      <c r="C249" s="567"/>
      <c r="D249" s="568"/>
      <c r="E249" s="46"/>
      <c r="F249" s="8"/>
      <c r="G249" s="8"/>
      <c r="H249" s="8"/>
      <c r="I249" s="8"/>
      <c r="J249" s="8"/>
      <c r="BV249" s="3"/>
      <c r="BW249" s="3"/>
      <c r="CG249" s="13"/>
      <c r="CH249" s="13"/>
      <c r="CI249" s="13"/>
      <c r="CJ249" s="13"/>
      <c r="CK249" s="13"/>
      <c r="CL249" s="13"/>
    </row>
    <row r="250" spans="1:90" ht="31.9" customHeight="1" x14ac:dyDescent="0.2">
      <c r="A250" s="569" t="s">
        <v>230</v>
      </c>
      <c r="B250" s="570"/>
      <c r="C250" s="570"/>
      <c r="D250" s="570"/>
      <c r="E250" s="571"/>
      <c r="F250" s="8"/>
      <c r="G250" s="8"/>
      <c r="H250" s="8"/>
      <c r="I250" s="8"/>
      <c r="J250" s="8"/>
      <c r="BV250" s="3"/>
      <c r="BW250" s="3"/>
      <c r="CG250" s="13"/>
      <c r="CH250" s="13"/>
      <c r="CI250" s="13"/>
      <c r="CJ250" s="13"/>
      <c r="CK250" s="13"/>
      <c r="CL250" s="13"/>
    </row>
    <row r="251" spans="1:90" ht="37.15" customHeight="1" x14ac:dyDescent="0.2">
      <c r="A251" s="862" t="s">
        <v>231</v>
      </c>
      <c r="B251" s="863"/>
      <c r="C251" s="572" t="s">
        <v>232</v>
      </c>
      <c r="D251" s="572" t="s">
        <v>233</v>
      </c>
      <c r="E251" s="572" t="s">
        <v>234</v>
      </c>
      <c r="F251" s="8"/>
      <c r="G251" s="8"/>
      <c r="H251" s="8"/>
      <c r="I251" s="8"/>
      <c r="J251" s="8"/>
      <c r="BV251" s="3"/>
      <c r="BW251" s="3"/>
    </row>
    <row r="252" spans="1:90" ht="16.149999999999999" customHeight="1" x14ac:dyDescent="0.2">
      <c r="A252" s="864" t="s">
        <v>78</v>
      </c>
      <c r="B252" s="865"/>
      <c r="C252" s="243"/>
      <c r="D252" s="243"/>
      <c r="E252" s="243"/>
      <c r="F252" s="8"/>
      <c r="G252" s="8"/>
      <c r="H252" s="8"/>
      <c r="I252" s="8"/>
      <c r="J252" s="8"/>
      <c r="BV252" s="3"/>
      <c r="BW252" s="3"/>
    </row>
    <row r="253" spans="1:90" ht="16.149999999999999" customHeight="1" x14ac:dyDescent="0.2">
      <c r="A253" s="855" t="s">
        <v>86</v>
      </c>
      <c r="B253" s="856"/>
      <c r="C253" s="38"/>
      <c r="D253" s="38"/>
      <c r="E253" s="38"/>
      <c r="F253" s="8"/>
      <c r="G253" s="8"/>
      <c r="H253" s="8"/>
      <c r="I253" s="8"/>
      <c r="J253" s="8"/>
      <c r="BV253" s="3"/>
      <c r="BW253" s="3"/>
    </row>
    <row r="254" spans="1:90" ht="16.149999999999999" customHeight="1" x14ac:dyDescent="0.2">
      <c r="A254" s="866" t="s">
        <v>84</v>
      </c>
      <c r="B254" s="867"/>
      <c r="C254" s="38"/>
      <c r="D254" s="38"/>
      <c r="E254" s="38"/>
      <c r="F254" s="8"/>
      <c r="G254" s="8"/>
      <c r="H254" s="8"/>
      <c r="I254" s="8"/>
      <c r="J254" s="8"/>
      <c r="BV254" s="3"/>
      <c r="BW254" s="3"/>
    </row>
    <row r="255" spans="1:90" ht="16.149999999999999" customHeight="1" x14ac:dyDescent="0.2">
      <c r="A255" s="855" t="s">
        <v>210</v>
      </c>
      <c r="B255" s="856"/>
      <c r="C255" s="38"/>
      <c r="D255" s="38"/>
      <c r="E255" s="38"/>
      <c r="F255" s="8"/>
      <c r="G255" s="8"/>
      <c r="H255" s="8"/>
      <c r="I255" s="8"/>
      <c r="J255" s="8"/>
      <c r="BV255" s="3"/>
      <c r="BW255" s="3"/>
    </row>
    <row r="256" spans="1:90" ht="16.149999999999999" customHeight="1" x14ac:dyDescent="0.2">
      <c r="A256" s="855" t="s">
        <v>85</v>
      </c>
      <c r="B256" s="856"/>
      <c r="C256" s="38"/>
      <c r="D256" s="38"/>
      <c r="E256" s="38"/>
      <c r="F256" s="8"/>
      <c r="G256" s="8"/>
      <c r="H256" s="8"/>
      <c r="I256" s="8"/>
      <c r="J256" s="8"/>
      <c r="BV256" s="3"/>
      <c r="BW256" s="3"/>
    </row>
    <row r="257" spans="1:75" ht="16.149999999999999" customHeight="1" x14ac:dyDescent="0.2">
      <c r="A257" s="855" t="s">
        <v>79</v>
      </c>
      <c r="B257" s="856"/>
      <c r="C257" s="38"/>
      <c r="D257" s="38"/>
      <c r="E257" s="38"/>
      <c r="F257" s="8"/>
      <c r="G257" s="8"/>
      <c r="H257" s="8"/>
      <c r="I257" s="8"/>
      <c r="J257" s="8"/>
      <c r="BV257" s="3"/>
      <c r="BW257" s="3"/>
    </row>
    <row r="258" spans="1:75" ht="16.149999999999999" customHeight="1" x14ac:dyDescent="0.2">
      <c r="A258" s="857" t="s">
        <v>209</v>
      </c>
      <c r="B258" s="858"/>
      <c r="C258" s="573"/>
      <c r="D258" s="573"/>
      <c r="E258" s="573"/>
      <c r="F258" s="8"/>
      <c r="G258" s="8"/>
      <c r="H258" s="8"/>
      <c r="I258" s="8"/>
      <c r="J258" s="8"/>
      <c r="BV258" s="3"/>
      <c r="BW258" s="3"/>
    </row>
    <row r="259" spans="1:75" x14ac:dyDescent="0.2">
      <c r="F259" s="8"/>
      <c r="G259" s="8"/>
      <c r="H259" s="8"/>
      <c r="I259" s="8"/>
      <c r="J259" s="8"/>
      <c r="BV259" s="3"/>
      <c r="BW259" s="3"/>
    </row>
    <row r="260" spans="1:75" x14ac:dyDescent="0.2">
      <c r="F260" s="8"/>
      <c r="G260" s="8"/>
      <c r="H260" s="8"/>
      <c r="I260" s="8"/>
      <c r="J260" s="8"/>
      <c r="BV260" s="3"/>
      <c r="BW260" s="3"/>
    </row>
    <row r="261" spans="1:75" x14ac:dyDescent="0.2">
      <c r="F261" s="8"/>
      <c r="G261" s="8"/>
      <c r="H261" s="8"/>
      <c r="I261" s="8"/>
      <c r="J261" s="8"/>
      <c r="BV261" s="3"/>
      <c r="BW261" s="3"/>
    </row>
    <row r="262" spans="1:75" x14ac:dyDescent="0.2">
      <c r="BV262" s="3"/>
      <c r="BW262" s="3"/>
    </row>
    <row r="263" spans="1:75" x14ac:dyDescent="0.2">
      <c r="BV263" s="3"/>
      <c r="BW263" s="3"/>
    </row>
    <row r="264" spans="1:75" x14ac:dyDescent="0.2">
      <c r="BV264" s="3"/>
      <c r="BW264" s="3"/>
    </row>
    <row r="265" spans="1:75" x14ac:dyDescent="0.2">
      <c r="BV265" s="3"/>
      <c r="BW265" s="3"/>
    </row>
    <row r="266" spans="1:75" x14ac:dyDescent="0.2">
      <c r="BV266" s="3"/>
      <c r="BW266" s="3"/>
    </row>
    <row r="267" spans="1:75" x14ac:dyDescent="0.2">
      <c r="BV267" s="3"/>
      <c r="BW267" s="3"/>
    </row>
    <row r="268" spans="1:75" x14ac:dyDescent="0.2">
      <c r="BV268" s="3"/>
      <c r="BW268" s="3"/>
    </row>
    <row r="269" spans="1:75" x14ac:dyDescent="0.2">
      <c r="BV269" s="3"/>
      <c r="BW269" s="3"/>
    </row>
    <row r="270" spans="1:75" x14ac:dyDescent="0.2">
      <c r="BV270" s="3"/>
      <c r="BW270" s="3"/>
    </row>
    <row r="271" spans="1:75" x14ac:dyDescent="0.2">
      <c r="BV271" s="3"/>
      <c r="BW271" s="3"/>
    </row>
    <row r="272" spans="1:75" x14ac:dyDescent="0.2">
      <c r="BV272" s="3"/>
      <c r="BW272" s="3"/>
    </row>
    <row r="273" spans="74:75" x14ac:dyDescent="0.2">
      <c r="BV273" s="3"/>
      <c r="BW273" s="3"/>
    </row>
    <row r="274" spans="74:75" x14ac:dyDescent="0.2">
      <c r="BV274" s="3"/>
      <c r="BW274" s="3"/>
    </row>
    <row r="275" spans="74:75" x14ac:dyDescent="0.2">
      <c r="BV275" s="3"/>
      <c r="BW275" s="3"/>
    </row>
    <row r="276" spans="74:75" x14ac:dyDescent="0.2">
      <c r="BV276" s="3"/>
      <c r="BW276" s="3"/>
    </row>
    <row r="277" spans="74:75" x14ac:dyDescent="0.2">
      <c r="BV277" s="3"/>
      <c r="BW277" s="3"/>
    </row>
    <row r="278" spans="74:75" x14ac:dyDescent="0.2">
      <c r="BV278" s="3"/>
      <c r="BW278" s="3"/>
    </row>
    <row r="279" spans="74:75" x14ac:dyDescent="0.2">
      <c r="BV279" s="3"/>
      <c r="BW279" s="3"/>
    </row>
    <row r="280" spans="74:75" x14ac:dyDescent="0.2">
      <c r="BV280" s="3"/>
      <c r="BW280" s="3"/>
    </row>
    <row r="281" spans="74:75" x14ac:dyDescent="0.2">
      <c r="BV281" s="3"/>
      <c r="BW281" s="3"/>
    </row>
    <row r="282" spans="74:75" x14ac:dyDescent="0.2">
      <c r="BV282" s="3"/>
      <c r="BW282" s="3"/>
    </row>
    <row r="283" spans="74:75" x14ac:dyDescent="0.2">
      <c r="BV283" s="3"/>
      <c r="BW283" s="3"/>
    </row>
    <row r="284" spans="74:75" x14ac:dyDescent="0.2">
      <c r="BV284" s="3"/>
      <c r="BW284" s="3"/>
    </row>
    <row r="285" spans="74:75" x14ac:dyDescent="0.2">
      <c r="BV285" s="3"/>
      <c r="BW285" s="3"/>
    </row>
    <row r="286" spans="74:75" x14ac:dyDescent="0.2">
      <c r="BV286" s="3"/>
      <c r="BW286" s="3"/>
    </row>
    <row r="287" spans="74:75" x14ac:dyDescent="0.2">
      <c r="BV287" s="3"/>
      <c r="BW287" s="3"/>
    </row>
    <row r="288" spans="74:75" x14ac:dyDescent="0.2">
      <c r="BV288" s="3"/>
      <c r="BW288" s="3"/>
    </row>
    <row r="289" spans="1:118" x14ac:dyDescent="0.2">
      <c r="BV289" s="3"/>
      <c r="BW289" s="3"/>
    </row>
    <row r="290" spans="1:118" x14ac:dyDescent="0.2">
      <c r="BV290" s="3"/>
      <c r="BW290" s="3"/>
    </row>
    <row r="291" spans="1:118" x14ac:dyDescent="0.2">
      <c r="BV291" s="3"/>
      <c r="BW291" s="3"/>
    </row>
    <row r="292" spans="1:118" x14ac:dyDescent="0.2">
      <c r="BV292" s="3"/>
      <c r="BW292" s="3"/>
    </row>
    <row r="293" spans="1:118" x14ac:dyDescent="0.2">
      <c r="BV293" s="3"/>
      <c r="BW293" s="3"/>
    </row>
    <row r="294" spans="1:118" x14ac:dyDescent="0.2">
      <c r="BV294" s="3"/>
      <c r="BW294" s="3"/>
    </row>
    <row r="295" spans="1:118" x14ac:dyDescent="0.2">
      <c r="BV295" s="3"/>
      <c r="BW295" s="3"/>
    </row>
    <row r="296" spans="1:118" x14ac:dyDescent="0.2">
      <c r="BV296" s="3"/>
      <c r="BW296" s="3"/>
    </row>
    <row r="297" spans="1:118" x14ac:dyDescent="0.2">
      <c r="BV297" s="3"/>
      <c r="BW297" s="3"/>
    </row>
    <row r="298" spans="1:118" x14ac:dyDescent="0.2">
      <c r="BV298" s="3"/>
      <c r="BW298" s="3"/>
    </row>
    <row r="299" spans="1:118" x14ac:dyDescent="0.2">
      <c r="BV299" s="3"/>
      <c r="BW299" s="3"/>
    </row>
    <row r="300" spans="1:118" ht="12" customHeight="1" x14ac:dyDescent="0.2">
      <c r="BV300" s="3"/>
      <c r="BW300" s="3"/>
    </row>
    <row r="301" spans="1:118" s="574" customFormat="1" hidden="1" x14ac:dyDescent="0.2">
      <c r="A301" s="574">
        <f>SUM(D12:D15,D38,D56,D63:D73,D77:D78,D111,D122,D127:D155,D160:D163,D169:D171,D172,D227:D230,D235:D237,D239:D240,C252:C258,B246:C246,D247:E249)</f>
        <v>5140</v>
      </c>
      <c r="B301" s="574">
        <f>SUM(CG9:CL250)</f>
        <v>0</v>
      </c>
      <c r="BV301" s="575"/>
      <c r="BW301" s="575"/>
      <c r="BX301" s="575"/>
      <c r="BY301" s="575"/>
      <c r="BZ301" s="575"/>
      <c r="CA301" s="575"/>
      <c r="CB301" s="575"/>
      <c r="CC301" s="575"/>
      <c r="CD301" s="575"/>
      <c r="CE301" s="575"/>
      <c r="CF301" s="575"/>
      <c r="CG301" s="575"/>
      <c r="CH301" s="575"/>
      <c r="CI301" s="575"/>
      <c r="CJ301" s="575"/>
      <c r="CK301" s="575"/>
      <c r="CL301" s="575"/>
      <c r="CM301" s="575"/>
      <c r="CN301" s="575"/>
      <c r="CO301" s="575"/>
      <c r="CP301" s="575"/>
      <c r="CQ301" s="575"/>
      <c r="CR301" s="575"/>
      <c r="CS301" s="575"/>
      <c r="CT301" s="575"/>
      <c r="CU301" s="575"/>
      <c r="CV301" s="575"/>
      <c r="CW301" s="575"/>
      <c r="CX301" s="575"/>
      <c r="CY301" s="575"/>
      <c r="CZ301" s="575"/>
      <c r="DA301" s="575"/>
      <c r="DB301" s="575"/>
      <c r="DC301" s="575"/>
      <c r="DD301" s="575"/>
      <c r="DE301" s="575"/>
      <c r="DF301" s="575"/>
      <c r="DG301" s="575"/>
      <c r="DH301" s="575"/>
      <c r="DI301" s="575"/>
      <c r="DJ301" s="575"/>
      <c r="DK301" s="575"/>
      <c r="DL301" s="575"/>
      <c r="DM301" s="575"/>
      <c r="DN301" s="575"/>
    </row>
    <row r="302" spans="1:118" x14ac:dyDescent="0.2">
      <c r="BV302" s="3"/>
      <c r="BW302" s="3"/>
    </row>
    <row r="303" spans="1:118" x14ac:dyDescent="0.2">
      <c r="BV303" s="3"/>
      <c r="BW303" s="3"/>
    </row>
    <row r="304" spans="1:118" x14ac:dyDescent="0.2">
      <c r="BV304" s="3"/>
      <c r="BW304" s="3"/>
    </row>
    <row r="305" spans="74:75" x14ac:dyDescent="0.2">
      <c r="BV305" s="3"/>
      <c r="BW305" s="3"/>
    </row>
    <row r="306" spans="74:75" x14ac:dyDescent="0.2">
      <c r="BV306" s="3"/>
      <c r="BW306" s="3"/>
    </row>
    <row r="307" spans="74:75" x14ac:dyDescent="0.2">
      <c r="BV307" s="3"/>
      <c r="BW307" s="3"/>
    </row>
    <row r="308" spans="74:75" x14ac:dyDescent="0.2">
      <c r="BV308" s="3"/>
      <c r="BW308" s="3"/>
    </row>
    <row r="309" spans="74:75" x14ac:dyDescent="0.2">
      <c r="BV309" s="3"/>
      <c r="BW309" s="3"/>
    </row>
    <row r="310" spans="74:75" x14ac:dyDescent="0.2">
      <c r="BV310" s="3"/>
      <c r="BW310" s="3"/>
    </row>
    <row r="311" spans="74:75" x14ac:dyDescent="0.2">
      <c r="BV311" s="3"/>
      <c r="BW311" s="3"/>
    </row>
    <row r="312" spans="74:75" x14ac:dyDescent="0.2">
      <c r="BV312" s="3"/>
      <c r="BW312" s="3"/>
    </row>
    <row r="313" spans="74:75" x14ac:dyDescent="0.2">
      <c r="BV313" s="3"/>
      <c r="BW313" s="3"/>
    </row>
    <row r="314" spans="74:75" x14ac:dyDescent="0.2">
      <c r="BV314" s="3"/>
      <c r="BW314" s="3"/>
    </row>
    <row r="315" spans="74:75" x14ac:dyDescent="0.2">
      <c r="BV315" s="3"/>
      <c r="BW315" s="3"/>
    </row>
    <row r="316" spans="74:75" x14ac:dyDescent="0.2">
      <c r="BV316" s="3"/>
      <c r="BW316" s="3"/>
    </row>
    <row r="317" spans="74:75" x14ac:dyDescent="0.2">
      <c r="BV317" s="3"/>
      <c r="BW317" s="3"/>
    </row>
    <row r="318" spans="74:75" x14ac:dyDescent="0.2">
      <c r="BV318" s="3"/>
      <c r="BW318" s="3"/>
    </row>
    <row r="319" spans="74:75" x14ac:dyDescent="0.2">
      <c r="BV319" s="3"/>
      <c r="BW319" s="3"/>
    </row>
    <row r="320" spans="74:75" x14ac:dyDescent="0.2">
      <c r="BV320" s="3"/>
      <c r="BW320" s="3"/>
    </row>
    <row r="321" spans="74:75" x14ac:dyDescent="0.2">
      <c r="BV321" s="3"/>
      <c r="BW321" s="3"/>
    </row>
    <row r="322" spans="74:75" x14ac:dyDescent="0.2">
      <c r="BV322" s="3"/>
      <c r="BW322" s="3"/>
    </row>
    <row r="323" spans="74:75" x14ac:dyDescent="0.2">
      <c r="BV323" s="3"/>
      <c r="BW323" s="3"/>
    </row>
    <row r="324" spans="74:75" x14ac:dyDescent="0.2">
      <c r="BV324" s="3"/>
      <c r="BW324" s="3"/>
    </row>
    <row r="325" spans="74:75" x14ac:dyDescent="0.2">
      <c r="BV325" s="3"/>
      <c r="BW325" s="3"/>
    </row>
    <row r="326" spans="74:75" x14ac:dyDescent="0.2">
      <c r="BV326" s="3"/>
      <c r="BW326" s="3"/>
    </row>
    <row r="327" spans="74:75" x14ac:dyDescent="0.2">
      <c r="BV327" s="3"/>
      <c r="BW327" s="3"/>
    </row>
    <row r="328" spans="74:75" x14ac:dyDescent="0.2">
      <c r="BV328" s="3"/>
      <c r="BW328" s="3"/>
    </row>
    <row r="329" spans="74:75" x14ac:dyDescent="0.2">
      <c r="BV329" s="3"/>
      <c r="BW329" s="3"/>
    </row>
    <row r="330" spans="74:75" x14ac:dyDescent="0.2">
      <c r="BV330" s="3"/>
      <c r="BW330" s="3"/>
    </row>
    <row r="331" spans="74:75" x14ac:dyDescent="0.2">
      <c r="BV331" s="3"/>
      <c r="BW331" s="3"/>
    </row>
    <row r="332" spans="74:75" x14ac:dyDescent="0.2">
      <c r="BV332" s="3"/>
      <c r="BW332" s="3"/>
    </row>
    <row r="333" spans="74:75" x14ac:dyDescent="0.2">
      <c r="BV333" s="3"/>
      <c r="BW333" s="3"/>
    </row>
    <row r="334" spans="74:75" x14ac:dyDescent="0.2">
      <c r="BV334" s="3"/>
      <c r="BW334" s="3"/>
    </row>
    <row r="335" spans="74:75" x14ac:dyDescent="0.2">
      <c r="BV335" s="3"/>
      <c r="BW335" s="3"/>
    </row>
    <row r="336" spans="74:75" x14ac:dyDescent="0.2">
      <c r="BV336" s="3"/>
      <c r="BW336" s="3"/>
    </row>
    <row r="337" spans="74:75" x14ac:dyDescent="0.2">
      <c r="BV337" s="3"/>
      <c r="BW337" s="3"/>
    </row>
    <row r="338" spans="74:75" x14ac:dyDescent="0.2">
      <c r="BV338" s="3"/>
      <c r="BW338" s="3"/>
    </row>
    <row r="339" spans="74:75" x14ac:dyDescent="0.2">
      <c r="BV339" s="3"/>
      <c r="BW339" s="3"/>
    </row>
    <row r="340" spans="74:75" x14ac:dyDescent="0.2">
      <c r="BV340" s="3"/>
      <c r="BW340" s="3"/>
    </row>
    <row r="341" spans="74:75" x14ac:dyDescent="0.2">
      <c r="BV341" s="3"/>
      <c r="BW341" s="3"/>
    </row>
    <row r="342" spans="74:75" x14ac:dyDescent="0.2">
      <c r="BV342" s="3"/>
      <c r="BW342" s="3"/>
    </row>
    <row r="343" spans="74:75" x14ac:dyDescent="0.2">
      <c r="BV343" s="3"/>
      <c r="BW343" s="3"/>
    </row>
    <row r="344" spans="74:75" x14ac:dyDescent="0.2">
      <c r="BV344" s="3"/>
      <c r="BW344" s="3"/>
    </row>
    <row r="345" spans="74:75" x14ac:dyDescent="0.2">
      <c r="BV345" s="3"/>
      <c r="BW345" s="3"/>
    </row>
    <row r="346" spans="74:75" x14ac:dyDescent="0.2">
      <c r="BV346" s="3"/>
      <c r="BW346" s="3"/>
    </row>
    <row r="347" spans="74:75" x14ac:dyDescent="0.2">
      <c r="BV347" s="3"/>
      <c r="BW347" s="3"/>
    </row>
    <row r="348" spans="74:75" x14ac:dyDescent="0.2">
      <c r="BV348" s="3"/>
      <c r="BW348" s="3"/>
    </row>
    <row r="349" spans="74:75" x14ac:dyDescent="0.2">
      <c r="BV349" s="3"/>
      <c r="BW349" s="3"/>
    </row>
    <row r="350" spans="74:75" x14ac:dyDescent="0.2">
      <c r="BV350" s="3"/>
      <c r="BW350" s="3"/>
    </row>
    <row r="351" spans="74:75" x14ac:dyDescent="0.2">
      <c r="BV351" s="3"/>
      <c r="BW351" s="3"/>
    </row>
    <row r="352" spans="74:75" x14ac:dyDescent="0.2">
      <c r="BV352" s="3"/>
      <c r="BW352" s="3"/>
    </row>
    <row r="353" spans="74:75" x14ac:dyDescent="0.2">
      <c r="BV353" s="3"/>
      <c r="BW353" s="3"/>
    </row>
    <row r="354" spans="74:75" x14ac:dyDescent="0.2">
      <c r="BV354" s="3"/>
      <c r="BW354" s="3"/>
    </row>
    <row r="355" spans="74:75" x14ac:dyDescent="0.2">
      <c r="BV355" s="3"/>
      <c r="BW355" s="3"/>
    </row>
    <row r="356" spans="74:75" x14ac:dyDescent="0.2">
      <c r="BV356" s="3"/>
      <c r="BW356" s="3"/>
    </row>
    <row r="357" spans="74:75" x14ac:dyDescent="0.2">
      <c r="BV357" s="3"/>
      <c r="BW357" s="3"/>
    </row>
    <row r="358" spans="74:75" x14ac:dyDescent="0.2">
      <c r="BV358" s="3"/>
      <c r="BW358" s="3"/>
    </row>
    <row r="359" spans="74:75" x14ac:dyDescent="0.2">
      <c r="BV359" s="3"/>
      <c r="BW359" s="3"/>
    </row>
    <row r="360" spans="74:75" x14ac:dyDescent="0.2">
      <c r="BV360" s="3"/>
      <c r="BW360" s="3"/>
    </row>
    <row r="361" spans="74:75" x14ac:dyDescent="0.2">
      <c r="BV361" s="3"/>
      <c r="BW361" s="3"/>
    </row>
    <row r="362" spans="74:75" x14ac:dyDescent="0.2">
      <c r="BV362" s="3"/>
      <c r="BW362" s="3"/>
    </row>
    <row r="363" spans="74:75" x14ac:dyDescent="0.2">
      <c r="BV363" s="3"/>
      <c r="BW363" s="3"/>
    </row>
    <row r="364" spans="74:75" x14ac:dyDescent="0.2">
      <c r="BV364" s="3"/>
      <c r="BW364" s="3"/>
    </row>
    <row r="365" spans="74:75" x14ac:dyDescent="0.2">
      <c r="BV365" s="3"/>
      <c r="BW365" s="3"/>
    </row>
    <row r="366" spans="74:75" x14ac:dyDescent="0.2">
      <c r="BV366" s="3"/>
      <c r="BW366" s="3"/>
    </row>
    <row r="367" spans="74:75" x14ac:dyDescent="0.2">
      <c r="BV367" s="3"/>
      <c r="BW367" s="3"/>
    </row>
    <row r="368" spans="74:75" x14ac:dyDescent="0.2">
      <c r="BV368" s="3"/>
      <c r="BW368" s="3"/>
    </row>
    <row r="369" spans="74:75" x14ac:dyDescent="0.2">
      <c r="BV369" s="3"/>
      <c r="BW369" s="3"/>
    </row>
    <row r="370" spans="74:75" x14ac:dyDescent="0.2">
      <c r="BV370" s="3"/>
      <c r="BW370" s="3"/>
    </row>
    <row r="371" spans="74:75" x14ac:dyDescent="0.2">
      <c r="BV371" s="3"/>
      <c r="BW371" s="3"/>
    </row>
    <row r="372" spans="74:75" x14ac:dyDescent="0.2">
      <c r="BV372" s="3"/>
      <c r="BW372" s="3"/>
    </row>
    <row r="373" spans="74:75" x14ac:dyDescent="0.2">
      <c r="BV373" s="3"/>
      <c r="BW373" s="3"/>
    </row>
    <row r="374" spans="74:75" x14ac:dyDescent="0.2">
      <c r="BV374" s="3"/>
      <c r="BW374" s="3"/>
    </row>
    <row r="375" spans="74:75" x14ac:dyDescent="0.2">
      <c r="BV375" s="3"/>
      <c r="BW375" s="3"/>
    </row>
    <row r="376" spans="74:75" x14ac:dyDescent="0.2">
      <c r="BV376" s="3"/>
      <c r="BW376" s="3"/>
    </row>
    <row r="377" spans="74:75" x14ac:dyDescent="0.2">
      <c r="BV377" s="3"/>
      <c r="BW377" s="3"/>
    </row>
    <row r="378" spans="74:75" x14ac:dyDescent="0.2">
      <c r="BV378" s="3"/>
      <c r="BW378" s="3"/>
    </row>
    <row r="379" spans="74:75" x14ac:dyDescent="0.2">
      <c r="BV379" s="3"/>
      <c r="BW379" s="3"/>
    </row>
    <row r="380" spans="74:75" x14ac:dyDescent="0.2">
      <c r="BV380" s="3"/>
      <c r="BW380" s="3"/>
    </row>
    <row r="381" spans="74:75" x14ac:dyDescent="0.2">
      <c r="BV381" s="3"/>
      <c r="BW381" s="3"/>
    </row>
    <row r="382" spans="74:75" x14ac:dyDescent="0.2">
      <c r="BV382" s="3"/>
      <c r="BW382" s="3"/>
    </row>
    <row r="383" spans="74:75" x14ac:dyDescent="0.2">
      <c r="BV383" s="3"/>
      <c r="BW383" s="3"/>
    </row>
    <row r="384" spans="74:75" x14ac:dyDescent="0.2">
      <c r="BV384" s="3"/>
      <c r="BW384" s="3"/>
    </row>
    <row r="385" spans="74:75" x14ac:dyDescent="0.2">
      <c r="BV385" s="3"/>
      <c r="BW385" s="3"/>
    </row>
    <row r="386" spans="74:75" x14ac:dyDescent="0.2">
      <c r="BV386" s="3"/>
      <c r="BW386" s="3"/>
    </row>
    <row r="387" spans="74:75" x14ac:dyDescent="0.2">
      <c r="BV387" s="3"/>
      <c r="BW387" s="3"/>
    </row>
    <row r="388" spans="74:75" x14ac:dyDescent="0.2">
      <c r="BV388" s="3"/>
      <c r="BW388" s="3"/>
    </row>
    <row r="389" spans="74:75" x14ac:dyDescent="0.2">
      <c r="BV389" s="3"/>
      <c r="BW389" s="3"/>
    </row>
    <row r="390" spans="74:75" x14ac:dyDescent="0.2">
      <c r="BV390" s="3"/>
      <c r="BW390" s="3"/>
    </row>
    <row r="391" spans="74:75" x14ac:dyDescent="0.2">
      <c r="BV391" s="3"/>
      <c r="BW391" s="3"/>
    </row>
    <row r="392" spans="74:75" x14ac:dyDescent="0.2">
      <c r="BV392" s="3"/>
      <c r="BW392" s="3"/>
    </row>
    <row r="393" spans="74:75" x14ac:dyDescent="0.2">
      <c r="BV393" s="3"/>
      <c r="BW393" s="3"/>
    </row>
  </sheetData>
  <mergeCells count="348">
    <mergeCell ref="O124:O126"/>
    <mergeCell ref="P124:P126"/>
    <mergeCell ref="M125:N125"/>
    <mergeCell ref="A6:P6"/>
    <mergeCell ref="A9:C11"/>
    <mergeCell ref="D9:F10"/>
    <mergeCell ref="G9:AD9"/>
    <mergeCell ref="AE9:AE11"/>
    <mergeCell ref="AF9:AF11"/>
    <mergeCell ref="U10:V10"/>
    <mergeCell ref="W10:X10"/>
    <mergeCell ref="Y10:Z10"/>
    <mergeCell ref="AA10:AB10"/>
    <mergeCell ref="A12:C12"/>
    <mergeCell ref="A13:C13"/>
    <mergeCell ref="A14:C14"/>
    <mergeCell ref="A15:C15"/>
    <mergeCell ref="A17:C18"/>
    <mergeCell ref="D17:F17"/>
    <mergeCell ref="G17:H17"/>
    <mergeCell ref="I17:J17"/>
    <mergeCell ref="K17:L17"/>
    <mergeCell ref="A21:C21"/>
    <mergeCell ref="A22:C22"/>
    <mergeCell ref="AG9:AG11"/>
    <mergeCell ref="AH9:AH11"/>
    <mergeCell ref="AI9:AI11"/>
    <mergeCell ref="G10:H10"/>
    <mergeCell ref="I10:J10"/>
    <mergeCell ref="K10:L10"/>
    <mergeCell ref="M10:N10"/>
    <mergeCell ref="O10:P10"/>
    <mergeCell ref="Q10:R10"/>
    <mergeCell ref="S10:T10"/>
    <mergeCell ref="AC10:AD10"/>
    <mergeCell ref="AK17:AK18"/>
    <mergeCell ref="A19:C19"/>
    <mergeCell ref="A20:C20"/>
    <mergeCell ref="Y17:Z17"/>
    <mergeCell ref="AA17:AB17"/>
    <mergeCell ref="AC17:AD17"/>
    <mergeCell ref="AE17:AE18"/>
    <mergeCell ref="AF17:AF18"/>
    <mergeCell ref="AG17:AG18"/>
    <mergeCell ref="M17:N17"/>
    <mergeCell ref="O17:P17"/>
    <mergeCell ref="Q17:R17"/>
    <mergeCell ref="S17:T17"/>
    <mergeCell ref="U17:V17"/>
    <mergeCell ref="W17:X17"/>
    <mergeCell ref="A23:C23"/>
    <mergeCell ref="A24:C24"/>
    <mergeCell ref="A25:C25"/>
    <mergeCell ref="A26:C26"/>
    <mergeCell ref="AH17:AH18"/>
    <mergeCell ref="AI17:AI18"/>
    <mergeCell ref="AJ17:AJ18"/>
    <mergeCell ref="A33:C33"/>
    <mergeCell ref="A34:C34"/>
    <mergeCell ref="A35:C35"/>
    <mergeCell ref="A36:C36"/>
    <mergeCell ref="A37:C37"/>
    <mergeCell ref="A38:C38"/>
    <mergeCell ref="A27:C27"/>
    <mergeCell ref="A28:C28"/>
    <mergeCell ref="A29:C29"/>
    <mergeCell ref="A30:C30"/>
    <mergeCell ref="A31:C31"/>
    <mergeCell ref="A32:C32"/>
    <mergeCell ref="A40:C42"/>
    <mergeCell ref="D40:F41"/>
    <mergeCell ref="G40:AD40"/>
    <mergeCell ref="AE40:AE42"/>
    <mergeCell ref="AF40:AF42"/>
    <mergeCell ref="AG40:AG42"/>
    <mergeCell ref="W41:X41"/>
    <mergeCell ref="Y41:Z41"/>
    <mergeCell ref="AA41:AB41"/>
    <mergeCell ref="AC41:AD41"/>
    <mergeCell ref="AH40:AH42"/>
    <mergeCell ref="AI40:AI42"/>
    <mergeCell ref="G41:H41"/>
    <mergeCell ref="I41:J41"/>
    <mergeCell ref="K41:L41"/>
    <mergeCell ref="M41:N41"/>
    <mergeCell ref="O41:P41"/>
    <mergeCell ref="Q41:R41"/>
    <mergeCell ref="S41:T41"/>
    <mergeCell ref="U41:V41"/>
    <mergeCell ref="A49:C49"/>
    <mergeCell ref="A50:B56"/>
    <mergeCell ref="A57:B60"/>
    <mergeCell ref="A62:C62"/>
    <mergeCell ref="A63:C63"/>
    <mergeCell ref="A64:A65"/>
    <mergeCell ref="B64:C64"/>
    <mergeCell ref="B65:C65"/>
    <mergeCell ref="A43:C43"/>
    <mergeCell ref="A44:C44"/>
    <mergeCell ref="A45:C45"/>
    <mergeCell ref="A46:C46"/>
    <mergeCell ref="A47:C47"/>
    <mergeCell ref="A48:C48"/>
    <mergeCell ref="A72:C72"/>
    <mergeCell ref="A73:C73"/>
    <mergeCell ref="A75:C76"/>
    <mergeCell ref="D75:F75"/>
    <mergeCell ref="A77:A78"/>
    <mergeCell ref="B77:C77"/>
    <mergeCell ref="B78:C78"/>
    <mergeCell ref="A66:C66"/>
    <mergeCell ref="A67:C67"/>
    <mergeCell ref="A68:C68"/>
    <mergeCell ref="A69:C69"/>
    <mergeCell ref="A70:C70"/>
    <mergeCell ref="A71:C71"/>
    <mergeCell ref="A86:C86"/>
    <mergeCell ref="A87:C87"/>
    <mergeCell ref="A88:C88"/>
    <mergeCell ref="A89:C89"/>
    <mergeCell ref="A90:C90"/>
    <mergeCell ref="A91:C91"/>
    <mergeCell ref="R80:R81"/>
    <mergeCell ref="S80:S81"/>
    <mergeCell ref="A82:C82"/>
    <mergeCell ref="A83:C83"/>
    <mergeCell ref="A84:C84"/>
    <mergeCell ref="A85:C85"/>
    <mergeCell ref="A80:C81"/>
    <mergeCell ref="D80:F80"/>
    <mergeCell ref="G80:N80"/>
    <mergeCell ref="O80:O81"/>
    <mergeCell ref="P80:P81"/>
    <mergeCell ref="Q80:Q81"/>
    <mergeCell ref="A98:C98"/>
    <mergeCell ref="A99:C99"/>
    <mergeCell ref="A100:C100"/>
    <mergeCell ref="A101:C101"/>
    <mergeCell ref="A102:C102"/>
    <mergeCell ref="A103:C103"/>
    <mergeCell ref="A92:C92"/>
    <mergeCell ref="A93:C93"/>
    <mergeCell ref="A94:C94"/>
    <mergeCell ref="A95:C95"/>
    <mergeCell ref="A96:C96"/>
    <mergeCell ref="A97:C97"/>
    <mergeCell ref="A110:C110"/>
    <mergeCell ref="A111:C111"/>
    <mergeCell ref="A113:C115"/>
    <mergeCell ref="D113:F114"/>
    <mergeCell ref="G113:N113"/>
    <mergeCell ref="O113:O115"/>
    <mergeCell ref="N114:N115"/>
    <mergeCell ref="A104:C104"/>
    <mergeCell ref="A105:C105"/>
    <mergeCell ref="A106:C106"/>
    <mergeCell ref="A107:C107"/>
    <mergeCell ref="A108:C108"/>
    <mergeCell ref="A109:C109"/>
    <mergeCell ref="A116:C116"/>
    <mergeCell ref="A117:C117"/>
    <mergeCell ref="A118:C118"/>
    <mergeCell ref="A119:C119"/>
    <mergeCell ref="A120:C120"/>
    <mergeCell ref="A121:C121"/>
    <mergeCell ref="P113:P115"/>
    <mergeCell ref="Q113:Q115"/>
    <mergeCell ref="R113:R115"/>
    <mergeCell ref="G114:G115"/>
    <mergeCell ref="H114:H115"/>
    <mergeCell ref="I114:I115"/>
    <mergeCell ref="J114:J115"/>
    <mergeCell ref="K114:K115"/>
    <mergeCell ref="L114:L115"/>
    <mergeCell ref="M114:M115"/>
    <mergeCell ref="A122:C122"/>
    <mergeCell ref="A124:C126"/>
    <mergeCell ref="D124:F125"/>
    <mergeCell ref="G125:H125"/>
    <mergeCell ref="I125:J125"/>
    <mergeCell ref="K125:L125"/>
    <mergeCell ref="G124:N124"/>
    <mergeCell ref="A142:A145"/>
    <mergeCell ref="B142:B143"/>
    <mergeCell ref="B144:B145"/>
    <mergeCell ref="A146:A150"/>
    <mergeCell ref="B146:C146"/>
    <mergeCell ref="B147:B148"/>
    <mergeCell ref="B149:B150"/>
    <mergeCell ref="A127:A136"/>
    <mergeCell ref="B127:C127"/>
    <mergeCell ref="B128:C128"/>
    <mergeCell ref="B129:C129"/>
    <mergeCell ref="B130:B136"/>
    <mergeCell ref="A137:A140"/>
    <mergeCell ref="B137:B140"/>
    <mergeCell ref="AC157:AC159"/>
    <mergeCell ref="AD157:AD159"/>
    <mergeCell ref="G158:H158"/>
    <mergeCell ref="I158:J158"/>
    <mergeCell ref="K158:L158"/>
    <mergeCell ref="M158:N158"/>
    <mergeCell ref="O158:P158"/>
    <mergeCell ref="A151:A153"/>
    <mergeCell ref="B151:B153"/>
    <mergeCell ref="A154:A155"/>
    <mergeCell ref="B154:B155"/>
    <mergeCell ref="A157:C159"/>
    <mergeCell ref="D157:F158"/>
    <mergeCell ref="Q158:R158"/>
    <mergeCell ref="S158:T158"/>
    <mergeCell ref="U158:V158"/>
    <mergeCell ref="W158:X158"/>
    <mergeCell ref="Y158:Z158"/>
    <mergeCell ref="A160:C160"/>
    <mergeCell ref="G157:Z157"/>
    <mergeCell ref="AA157:AA159"/>
    <mergeCell ref="AB157:AB159"/>
    <mergeCell ref="G166:J166"/>
    <mergeCell ref="G167:G168"/>
    <mergeCell ref="H167:H168"/>
    <mergeCell ref="I167:I168"/>
    <mergeCell ref="J167:J168"/>
    <mergeCell ref="A169:C169"/>
    <mergeCell ref="A161:C161"/>
    <mergeCell ref="A162:C162"/>
    <mergeCell ref="A163:C163"/>
    <mergeCell ref="A164:C164"/>
    <mergeCell ref="A166:C168"/>
    <mergeCell ref="D166:F167"/>
    <mergeCell ref="Z174:Z176"/>
    <mergeCell ref="G175:H175"/>
    <mergeCell ref="I175:J175"/>
    <mergeCell ref="K175:L175"/>
    <mergeCell ref="M175:N175"/>
    <mergeCell ref="O175:P175"/>
    <mergeCell ref="Q175:R175"/>
    <mergeCell ref="S175:T175"/>
    <mergeCell ref="A170:C170"/>
    <mergeCell ref="A171:C171"/>
    <mergeCell ref="A172:C172"/>
    <mergeCell ref="A174:C176"/>
    <mergeCell ref="D174:F175"/>
    <mergeCell ref="G174:V174"/>
    <mergeCell ref="U175:V175"/>
    <mergeCell ref="Y175:Y176"/>
    <mergeCell ref="X174:X176"/>
    <mergeCell ref="A177:A178"/>
    <mergeCell ref="B177:C177"/>
    <mergeCell ref="B178:C178"/>
    <mergeCell ref="A179:A182"/>
    <mergeCell ref="B179:C179"/>
    <mergeCell ref="B180:C180"/>
    <mergeCell ref="B181:C181"/>
    <mergeCell ref="B182:C182"/>
    <mergeCell ref="W174:W176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191:A194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O232:O234"/>
    <mergeCell ref="P232:P234"/>
    <mergeCell ref="G233:G234"/>
    <mergeCell ref="H233:H234"/>
    <mergeCell ref="I233:I234"/>
    <mergeCell ref="J233:J234"/>
    <mergeCell ref="K233:K234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38:C238"/>
    <mergeCell ref="A239:C239"/>
    <mergeCell ref="A240:C240"/>
    <mergeCell ref="A242:A245"/>
    <mergeCell ref="B242:B245"/>
    <mergeCell ref="C242:C245"/>
    <mergeCell ref="L233:L234"/>
    <mergeCell ref="M233:M234"/>
    <mergeCell ref="N233:N234"/>
    <mergeCell ref="A235:C235"/>
    <mergeCell ref="A236:C236"/>
    <mergeCell ref="A237:C237"/>
    <mergeCell ref="A232:C234"/>
    <mergeCell ref="D232:F233"/>
    <mergeCell ref="G232:N232"/>
    <mergeCell ref="A255:B255"/>
    <mergeCell ref="A256:B256"/>
    <mergeCell ref="A257:B257"/>
    <mergeCell ref="A258:B258"/>
    <mergeCell ref="D242:D245"/>
    <mergeCell ref="E242:E245"/>
    <mergeCell ref="A251:B251"/>
    <mergeCell ref="A252:B252"/>
    <mergeCell ref="A253:B253"/>
    <mergeCell ref="A254:B254"/>
  </mergeCells>
  <dataValidations count="1">
    <dataValidation operator="greaterThanOrEqual" allowBlank="1" showInputMessage="1" showErrorMessage="1" error="Valor no Permitido" sqref="A1:XFD1048576" xr:uid="{49287C4F-CC46-40B8-AFDF-12B7972022EE}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55D08-A144-4E3F-BAD6-C7BEEACC3F1D}">
  <dimension ref="A1:DQ393"/>
  <sheetViews>
    <sheetView topLeftCell="S18" workbookViewId="0">
      <selection activeCell="AF19" sqref="AF19:AF37"/>
    </sheetView>
  </sheetViews>
  <sheetFormatPr baseColWidth="10" defaultColWidth="11.42578125" defaultRowHeight="14.25" x14ac:dyDescent="0.2"/>
  <cols>
    <col min="1" max="1" width="30.85546875" style="2" customWidth="1"/>
    <col min="2" max="2" width="27.28515625" style="2" customWidth="1"/>
    <col min="3" max="3" width="43" style="2" customWidth="1"/>
    <col min="4" max="4" width="14.140625" style="2" customWidth="1"/>
    <col min="5" max="13" width="13.28515625" style="2" customWidth="1"/>
    <col min="14" max="14" width="15.140625" style="2" customWidth="1"/>
    <col min="15" max="15" width="14.140625" style="2" customWidth="1"/>
    <col min="16" max="16" width="14.5703125" style="2" customWidth="1"/>
    <col min="17" max="17" width="13.140625" style="2" customWidth="1"/>
    <col min="18" max="18" width="12.5703125" style="2" customWidth="1"/>
    <col min="19" max="19" width="14.28515625" style="2" customWidth="1"/>
    <col min="20" max="22" width="11.42578125" style="2"/>
    <col min="23" max="23" width="13.42578125" style="2" customWidth="1"/>
    <col min="24" max="24" width="12.7109375" style="2" customWidth="1"/>
    <col min="25" max="25" width="11.42578125" style="2"/>
    <col min="26" max="26" width="12.85546875" style="2" customWidth="1"/>
    <col min="27" max="27" width="15.140625" style="2" customWidth="1"/>
    <col min="28" max="28" width="13.140625" style="2" customWidth="1"/>
    <col min="29" max="30" width="11.42578125" style="2"/>
    <col min="31" max="31" width="14.140625" style="2" customWidth="1"/>
    <col min="32" max="32" width="14.7109375" style="2" customWidth="1"/>
    <col min="33" max="33" width="15.140625" style="2" customWidth="1"/>
    <col min="34" max="34" width="14" style="2" customWidth="1"/>
    <col min="35" max="35" width="14.85546875" style="2" customWidth="1"/>
    <col min="36" max="36" width="14.42578125" style="2" customWidth="1"/>
    <col min="37" max="37" width="13.42578125" style="2" customWidth="1"/>
    <col min="38" max="72" width="11.42578125" style="2"/>
    <col min="73" max="73" width="10.140625" style="2" customWidth="1"/>
    <col min="74" max="75" width="11.42578125" style="2"/>
    <col min="76" max="78" width="11.42578125" style="4"/>
    <col min="79" max="103" width="11.42578125" style="5" hidden="1" customWidth="1"/>
    <col min="104" max="104" width="1.42578125" style="5" hidden="1" customWidth="1"/>
    <col min="105" max="118" width="11.42578125" style="3"/>
    <col min="119" max="16384" width="11.42578125" style="2"/>
  </cols>
  <sheetData>
    <row r="1" spans="1:90" ht="16.149999999999999" customHeight="1" x14ac:dyDescent="0.2">
      <c r="A1" s="1" t="s">
        <v>0</v>
      </c>
      <c r="BU1" s="3"/>
      <c r="BV1" s="3"/>
      <c r="BW1" s="3"/>
    </row>
    <row r="2" spans="1:90" ht="16.149999999999999" customHeight="1" x14ac:dyDescent="0.2">
      <c r="A2" s="6" t="str">
        <f>CONCATENATE("COMUNA: ",[10]NOMBRE!B2," - ","( ",[10]NOMBRE!C2,[10]NOMBRE!D2,[10]NOMBRE!E2,[10]NOMBRE!F2,[10]NOMBRE!G2," )")</f>
        <v>COMUNA: LINARES - ( 07401 )</v>
      </c>
      <c r="BU2" s="3"/>
      <c r="BV2" s="3"/>
      <c r="BW2" s="3"/>
    </row>
    <row r="3" spans="1:90" ht="16.149999999999999" customHeight="1" x14ac:dyDescent="0.2">
      <c r="A3" s="6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BU3" s="3"/>
      <c r="BV3" s="3"/>
      <c r="BW3" s="3"/>
    </row>
    <row r="4" spans="1:90" ht="16.149999999999999" customHeight="1" x14ac:dyDescent="0.2">
      <c r="A4" s="6" t="str">
        <f>CONCATENATE("MES: ",[10]NOMBRE!B6," - ","( ",[10]NOMBRE!C6,[10]NOMBRE!D6," )")</f>
        <v>MES: SEPTIEMBRE - ( 09 )</v>
      </c>
      <c r="BU4" s="3"/>
      <c r="BV4" s="3"/>
      <c r="BW4" s="3"/>
    </row>
    <row r="5" spans="1:90" ht="16.149999999999999" customHeight="1" x14ac:dyDescent="0.2">
      <c r="A5" s="6" t="str">
        <f>CONCATENATE("AÑO: ",[10]NOMBRE!B7)</f>
        <v>AÑO: 2019</v>
      </c>
      <c r="BU5" s="3"/>
      <c r="BV5" s="3"/>
      <c r="BW5" s="3"/>
    </row>
    <row r="6" spans="1:90" ht="15" x14ac:dyDescent="0.2">
      <c r="A6" s="1070" t="s">
        <v>1</v>
      </c>
      <c r="B6" s="1070"/>
      <c r="C6" s="1070"/>
      <c r="D6" s="1070"/>
      <c r="E6" s="1070"/>
      <c r="F6" s="1070"/>
      <c r="G6" s="1070"/>
      <c r="H6" s="1070"/>
      <c r="I6" s="1070"/>
      <c r="J6" s="1070"/>
      <c r="K6" s="1070"/>
      <c r="L6" s="1070"/>
      <c r="M6" s="1070"/>
      <c r="N6" s="1070"/>
      <c r="O6" s="1070"/>
      <c r="P6" s="1070"/>
      <c r="BU6" s="3"/>
      <c r="BV6" s="3"/>
      <c r="BW6" s="3"/>
    </row>
    <row r="7" spans="1:90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BU7" s="3"/>
      <c r="BV7" s="3"/>
      <c r="BW7" s="3"/>
    </row>
    <row r="8" spans="1:90" ht="31.9" customHeight="1" x14ac:dyDescent="0.2">
      <c r="A8" s="9" t="s">
        <v>2</v>
      </c>
      <c r="B8" s="10"/>
      <c r="C8" s="10"/>
      <c r="D8" s="11"/>
      <c r="E8" s="11"/>
      <c r="F8" s="11"/>
      <c r="G8" s="12"/>
      <c r="H8" s="11"/>
      <c r="I8" s="11"/>
      <c r="J8" s="11"/>
      <c r="K8" s="11"/>
      <c r="L8" s="11"/>
      <c r="M8" s="11"/>
      <c r="N8" s="11"/>
      <c r="O8" s="11"/>
      <c r="P8" s="12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BU8" s="3"/>
      <c r="BV8" s="3"/>
      <c r="BW8" s="3"/>
    </row>
    <row r="9" spans="1:90" ht="30.75" customHeight="1" x14ac:dyDescent="0.2">
      <c r="A9" s="1098" t="s">
        <v>3</v>
      </c>
      <c r="B9" s="1098"/>
      <c r="C9" s="1099"/>
      <c r="D9" s="894" t="s">
        <v>4</v>
      </c>
      <c r="E9" s="895"/>
      <c r="F9" s="896"/>
      <c r="G9" s="862" t="s">
        <v>5</v>
      </c>
      <c r="H9" s="900"/>
      <c r="I9" s="900"/>
      <c r="J9" s="900"/>
      <c r="K9" s="900"/>
      <c r="L9" s="900"/>
      <c r="M9" s="900"/>
      <c r="N9" s="900"/>
      <c r="O9" s="900"/>
      <c r="P9" s="900"/>
      <c r="Q9" s="900"/>
      <c r="R9" s="900"/>
      <c r="S9" s="900"/>
      <c r="T9" s="900"/>
      <c r="U9" s="900"/>
      <c r="V9" s="900"/>
      <c r="W9" s="900"/>
      <c r="X9" s="900"/>
      <c r="Y9" s="900"/>
      <c r="Z9" s="900"/>
      <c r="AA9" s="900"/>
      <c r="AB9" s="900"/>
      <c r="AC9" s="900"/>
      <c r="AD9" s="901"/>
      <c r="AE9" s="896" t="s">
        <v>6</v>
      </c>
      <c r="AF9" s="1095" t="s">
        <v>7</v>
      </c>
      <c r="AG9" s="1095" t="s">
        <v>8</v>
      </c>
      <c r="AH9" s="985" t="s">
        <v>9</v>
      </c>
      <c r="AI9" s="985" t="s">
        <v>10</v>
      </c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BU9" s="3"/>
      <c r="BV9" s="3"/>
      <c r="BW9" s="3"/>
      <c r="CG9" s="13"/>
      <c r="CH9" s="13"/>
      <c r="CI9" s="13"/>
      <c r="CJ9" s="13"/>
      <c r="CK9" s="13"/>
      <c r="CL9" s="13"/>
    </row>
    <row r="10" spans="1:90" ht="27.75" customHeight="1" x14ac:dyDescent="0.2">
      <c r="A10" s="1073"/>
      <c r="B10" s="1073"/>
      <c r="C10" s="1074"/>
      <c r="D10" s="897"/>
      <c r="E10" s="1080"/>
      <c r="F10" s="1081"/>
      <c r="G10" s="974" t="s">
        <v>11</v>
      </c>
      <c r="H10" s="975"/>
      <c r="I10" s="862" t="s">
        <v>12</v>
      </c>
      <c r="J10" s="970"/>
      <c r="K10" s="900" t="s">
        <v>13</v>
      </c>
      <c r="L10" s="970"/>
      <c r="M10" s="862" t="s">
        <v>14</v>
      </c>
      <c r="N10" s="970"/>
      <c r="O10" s="862" t="s">
        <v>15</v>
      </c>
      <c r="P10" s="970"/>
      <c r="Q10" s="862" t="s">
        <v>16</v>
      </c>
      <c r="R10" s="970"/>
      <c r="S10" s="862" t="s">
        <v>17</v>
      </c>
      <c r="T10" s="970"/>
      <c r="U10" s="982" t="s">
        <v>18</v>
      </c>
      <c r="V10" s="983"/>
      <c r="W10" s="982" t="s">
        <v>19</v>
      </c>
      <c r="X10" s="983"/>
      <c r="Y10" s="982" t="s">
        <v>20</v>
      </c>
      <c r="Z10" s="983"/>
      <c r="AA10" s="982" t="s">
        <v>21</v>
      </c>
      <c r="AB10" s="983"/>
      <c r="AC10" s="982" t="s">
        <v>22</v>
      </c>
      <c r="AD10" s="984"/>
      <c r="AE10" s="902"/>
      <c r="AF10" s="1069"/>
      <c r="AG10" s="1069"/>
      <c r="AH10" s="986"/>
      <c r="AI10" s="986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BU10" s="3"/>
      <c r="BV10" s="3"/>
      <c r="BW10" s="3"/>
      <c r="CG10" s="13"/>
      <c r="CH10" s="13"/>
      <c r="CI10" s="13"/>
      <c r="CJ10" s="13"/>
      <c r="CK10" s="13"/>
      <c r="CL10" s="13"/>
    </row>
    <row r="11" spans="1:90" ht="32.25" customHeight="1" x14ac:dyDescent="0.2">
      <c r="A11" s="1100"/>
      <c r="B11" s="1100"/>
      <c r="C11" s="1101"/>
      <c r="D11" s="14" t="s">
        <v>23</v>
      </c>
      <c r="E11" s="15" t="s">
        <v>24</v>
      </c>
      <c r="F11" s="775" t="s">
        <v>25</v>
      </c>
      <c r="G11" s="765" t="s">
        <v>24</v>
      </c>
      <c r="H11" s="775" t="s">
        <v>25</v>
      </c>
      <c r="I11" s="765" t="s">
        <v>24</v>
      </c>
      <c r="J11" s="775" t="s">
        <v>25</v>
      </c>
      <c r="K11" s="765" t="s">
        <v>24</v>
      </c>
      <c r="L11" s="775" t="s">
        <v>25</v>
      </c>
      <c r="M11" s="765" t="s">
        <v>24</v>
      </c>
      <c r="N11" s="775" t="s">
        <v>25</v>
      </c>
      <c r="O11" s="765" t="s">
        <v>24</v>
      </c>
      <c r="P11" s="775" t="s">
        <v>25</v>
      </c>
      <c r="Q11" s="765" t="s">
        <v>24</v>
      </c>
      <c r="R11" s="775" t="s">
        <v>25</v>
      </c>
      <c r="S11" s="765" t="s">
        <v>24</v>
      </c>
      <c r="T11" s="775" t="s">
        <v>25</v>
      </c>
      <c r="U11" s="765" t="s">
        <v>24</v>
      </c>
      <c r="V11" s="775" t="s">
        <v>25</v>
      </c>
      <c r="W11" s="765" t="s">
        <v>24</v>
      </c>
      <c r="X11" s="775" t="s">
        <v>25</v>
      </c>
      <c r="Y11" s="765" t="s">
        <v>24</v>
      </c>
      <c r="Z11" s="775" t="s">
        <v>25</v>
      </c>
      <c r="AA11" s="765" t="s">
        <v>24</v>
      </c>
      <c r="AB11" s="775" t="s">
        <v>25</v>
      </c>
      <c r="AC11" s="765" t="s">
        <v>24</v>
      </c>
      <c r="AD11" s="769" t="s">
        <v>25</v>
      </c>
      <c r="AE11" s="1081"/>
      <c r="AF11" s="1060"/>
      <c r="AG11" s="1060"/>
      <c r="AH11" s="987"/>
      <c r="AI11" s="987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BU11" s="3"/>
      <c r="BV11" s="3"/>
      <c r="BW11" s="3"/>
      <c r="CG11" s="13"/>
      <c r="CH11" s="13"/>
      <c r="CI11" s="13"/>
      <c r="CJ11" s="13"/>
      <c r="CK11" s="13"/>
      <c r="CL11" s="13"/>
    </row>
    <row r="12" spans="1:90" ht="16.149999999999999" customHeight="1" x14ac:dyDescent="0.2">
      <c r="A12" s="1065" t="s">
        <v>26</v>
      </c>
      <c r="B12" s="1065"/>
      <c r="C12" s="1065"/>
      <c r="D12" s="19">
        <f>SUM(E12+F12)</f>
        <v>201</v>
      </c>
      <c r="E12" s="20">
        <f t="shared" ref="E12:F15" si="0">SUM(G12+I12+K12+M12+O12+Q12+S12+U12+W12+Y12+AA12+AC12)</f>
        <v>77</v>
      </c>
      <c r="F12" s="783">
        <f>SUM(H12+J12+L12+N12+P12+R12+T12+V12+X12+Z12+AB12+AD12)</f>
        <v>124</v>
      </c>
      <c r="G12" s="22">
        <v>1</v>
      </c>
      <c r="H12" s="23">
        <v>0</v>
      </c>
      <c r="I12" s="24">
        <v>0</v>
      </c>
      <c r="J12" s="23">
        <v>0</v>
      </c>
      <c r="K12" s="24">
        <v>0</v>
      </c>
      <c r="L12" s="23">
        <v>1</v>
      </c>
      <c r="M12" s="22">
        <v>2</v>
      </c>
      <c r="N12" s="23">
        <v>1</v>
      </c>
      <c r="O12" s="22">
        <v>2</v>
      </c>
      <c r="P12" s="23">
        <v>2</v>
      </c>
      <c r="Q12" s="22">
        <v>3</v>
      </c>
      <c r="R12" s="25">
        <v>2</v>
      </c>
      <c r="S12" s="22">
        <v>3</v>
      </c>
      <c r="T12" s="25">
        <v>3</v>
      </c>
      <c r="U12" s="22">
        <v>2</v>
      </c>
      <c r="V12" s="25">
        <v>0</v>
      </c>
      <c r="W12" s="22">
        <v>14</v>
      </c>
      <c r="X12" s="25">
        <v>13</v>
      </c>
      <c r="Y12" s="22">
        <v>25</v>
      </c>
      <c r="Z12" s="25">
        <v>32</v>
      </c>
      <c r="AA12" s="22">
        <v>21</v>
      </c>
      <c r="AB12" s="25">
        <v>57</v>
      </c>
      <c r="AC12" s="26">
        <v>4</v>
      </c>
      <c r="AD12" s="27">
        <v>13</v>
      </c>
      <c r="AE12" s="23">
        <v>3</v>
      </c>
      <c r="AF12" s="28">
        <v>0</v>
      </c>
      <c r="AG12" s="28">
        <v>0</v>
      </c>
      <c r="AH12" s="28">
        <v>0</v>
      </c>
      <c r="AI12" s="28">
        <v>0</v>
      </c>
      <c r="AJ12" s="29" t="str">
        <f>CA12&amp;CB12&amp;CC12&amp;CD12&amp;CE12</f>
        <v/>
      </c>
      <c r="AK12" s="30"/>
      <c r="AL12" s="30"/>
      <c r="AM12" s="30"/>
      <c r="AN12" s="30"/>
      <c r="AO12" s="30"/>
      <c r="AP12" s="30"/>
      <c r="AQ12" s="30"/>
      <c r="AR12" s="30"/>
      <c r="AS12" s="30"/>
      <c r="AT12" s="8"/>
      <c r="AU12" s="8"/>
      <c r="AV12" s="8"/>
      <c r="AW12" s="8"/>
      <c r="BU12" s="3"/>
      <c r="BV12" s="3"/>
      <c r="BW12" s="3"/>
      <c r="CA12" s="31" t="str">
        <f>IF(CG12=1,"* Las consultas de 60 años NO DEBEN ser mayor que el total de Consultas entre 20-64 Años. ","")</f>
        <v/>
      </c>
      <c r="CB12" s="31" t="str">
        <f>IF(CH12=1,"* Las actividades de usuarios en situación de discapacidad NO DEBEN superar el total. ","")</f>
        <v/>
      </c>
      <c r="CC12" s="31" t="str">
        <f>IF(AND(AE12="",D12&lt;&gt;0),"* Recuerde que las Embarazadas deben ser incluídas en el ingreso por rango Etario (Digite CEROS si no tiene). ",IF(F12&lt;AE12,"* Las Embarazadas NO DEBEN ser mayor al total de mujeres. ",""))</f>
        <v/>
      </c>
      <c r="CD12" s="31" t="str">
        <f>IF(AND(AH12="",D12&lt;&gt;0),"* No olvide digitar la población SENAME (Digite CEROS si no tiene). ",IF(D12&lt;AH12,"* La Población SENAME NO DEBE ser mayor al Total. ",""))</f>
        <v/>
      </c>
      <c r="CE12" s="31" t="str">
        <f>IF(AND(AI12="",D12&lt;&gt;0),"* No olvide digitar la población Migrante (Digite CEROS si no tiene). ",IF(D12&lt;AI12,"* La Población Migrante NO DEBE ser mayor al Total. ",""))</f>
        <v/>
      </c>
      <c r="CF12" s="31"/>
      <c r="CG12" s="32">
        <f>IF(AF12&gt;(AA12+AB12),1,0)</f>
        <v>0</v>
      </c>
      <c r="CH12" s="32">
        <f>IF(D12&lt;AG12,1,0)</f>
        <v>0</v>
      </c>
      <c r="CI12" s="32">
        <f>IF(AND(AE12="",D12&lt;&gt;0),1,IF(F12&lt;AE12,1,0))</f>
        <v>0</v>
      </c>
      <c r="CJ12" s="32">
        <f>IF(AND(AH12="",D12&lt;&gt;0),1,IF(D12&lt;AH12,1,0))</f>
        <v>0</v>
      </c>
      <c r="CK12" s="32">
        <f>IF(AND(AI12="",D12&lt;&gt;0),1,IF(D12&lt;AI12,1,0))</f>
        <v>0</v>
      </c>
      <c r="CL12" s="32"/>
    </row>
    <row r="13" spans="1:90" ht="16.149999999999999" customHeight="1" x14ac:dyDescent="0.2">
      <c r="A13" s="1065" t="s">
        <v>27</v>
      </c>
      <c r="B13" s="1065"/>
      <c r="C13" s="1065"/>
      <c r="D13" s="19">
        <f>SUM(E13+F13)</f>
        <v>706</v>
      </c>
      <c r="E13" s="20">
        <f t="shared" si="0"/>
        <v>270</v>
      </c>
      <c r="F13" s="783">
        <f t="shared" si="0"/>
        <v>436</v>
      </c>
      <c r="G13" s="33">
        <v>0</v>
      </c>
      <c r="H13" s="34">
        <v>0</v>
      </c>
      <c r="I13" s="33">
        <v>1</v>
      </c>
      <c r="J13" s="34">
        <v>0</v>
      </c>
      <c r="K13" s="33">
        <v>0</v>
      </c>
      <c r="L13" s="34">
        <v>0</v>
      </c>
      <c r="M13" s="33">
        <v>4</v>
      </c>
      <c r="N13" s="34">
        <v>1</v>
      </c>
      <c r="O13" s="33">
        <v>5</v>
      </c>
      <c r="P13" s="34">
        <v>10</v>
      </c>
      <c r="Q13" s="33">
        <v>6</v>
      </c>
      <c r="R13" s="35">
        <v>5</v>
      </c>
      <c r="S13" s="33">
        <v>7</v>
      </c>
      <c r="T13" s="35">
        <v>4</v>
      </c>
      <c r="U13" s="33">
        <v>6</v>
      </c>
      <c r="V13" s="35">
        <v>3</v>
      </c>
      <c r="W13" s="33">
        <v>70</v>
      </c>
      <c r="X13" s="35">
        <v>67</v>
      </c>
      <c r="Y13" s="33">
        <v>80</v>
      </c>
      <c r="Z13" s="35">
        <v>96</v>
      </c>
      <c r="AA13" s="33">
        <v>70</v>
      </c>
      <c r="AB13" s="35">
        <v>214</v>
      </c>
      <c r="AC13" s="36">
        <v>21</v>
      </c>
      <c r="AD13" s="37">
        <v>36</v>
      </c>
      <c r="AE13" s="34">
        <v>11</v>
      </c>
      <c r="AF13" s="38">
        <v>0</v>
      </c>
      <c r="AG13" s="38">
        <v>0</v>
      </c>
      <c r="AH13" s="38">
        <v>0</v>
      </c>
      <c r="AI13" s="38">
        <v>0</v>
      </c>
      <c r="AJ13" s="29" t="str">
        <f t="shared" ref="AJ13:AJ15" si="1">CA13&amp;CB13&amp;CC13&amp;CD13&amp;CE13</f>
        <v/>
      </c>
      <c r="AK13" s="30"/>
      <c r="AL13" s="30"/>
      <c r="AM13" s="30"/>
      <c r="AN13" s="30"/>
      <c r="AO13" s="30"/>
      <c r="AP13" s="30"/>
      <c r="AQ13" s="30"/>
      <c r="AR13" s="30"/>
      <c r="AS13" s="30"/>
      <c r="AT13" s="8"/>
      <c r="AU13" s="8"/>
      <c r="AV13" s="8"/>
      <c r="AW13" s="8"/>
      <c r="BU13" s="3"/>
      <c r="BV13" s="3"/>
      <c r="BW13" s="3"/>
      <c r="CA13" s="31" t="str">
        <f t="shared" ref="CA13:CA15" si="2">IF(CG13=1,"* Las consultas de 60 años NO DEBEN ser mayor que el total de Consultas entre 20-64 Años. ","")</f>
        <v/>
      </c>
      <c r="CB13" s="31" t="str">
        <f t="shared" ref="CB13:CB15" si="3">IF(CH13=1,"* Las actividades de usuarios en situación de discapacidad NO DEBEN superar el total. ","")</f>
        <v/>
      </c>
      <c r="CC13" s="31" t="str">
        <f t="shared" ref="CC13:CC15" si="4">IF(AND(AE13="",D13&lt;&gt;0),"* Recuerde que las Embarazadas deben ser incluídas en el ingreso por rango Etario (Digite CEROS si no tiene). ",IF(F13&lt;AE13,"* Las Embarazadas NO DEBEN ser mayor al total de mujeres. ",""))</f>
        <v/>
      </c>
      <c r="CD13" s="31" t="str">
        <f t="shared" ref="CD13:CD15" si="5">IF(AND(AH13="",D13&lt;&gt;0),"* No olvide digitar la población SENAME (Digite CEROS si no tiene). ",IF(D13&lt;AH13,"* La Población SENAME NO DEBE ser mayor al Total. ",""))</f>
        <v/>
      </c>
      <c r="CE13" s="31" t="str">
        <f t="shared" ref="CE13:CE15" si="6">IF(AND(AI13="",D13&lt;&gt;0),"* No olvide digitar la población Migrante (Digite CEROS si no tiene). ",IF(D13&lt;AI13,"* La Población Migrante NO DEBE ser mayor al Total. ",""))</f>
        <v/>
      </c>
      <c r="CF13" s="31"/>
      <c r="CG13" s="32">
        <f t="shared" ref="CG13:CG15" si="7">IF(AF13&gt;(AA13+AB13),1,0)</f>
        <v>0</v>
      </c>
      <c r="CH13" s="32">
        <f t="shared" ref="CH13:CH14" si="8">IF(D13&lt;AG13,1,0)</f>
        <v>0</v>
      </c>
      <c r="CI13" s="32">
        <f t="shared" ref="CI13:CI14" si="9">IF(AND(AE13="",D13&lt;&gt;0),1,IF(F13&lt;AE13,1,0))</f>
        <v>0</v>
      </c>
      <c r="CJ13" s="32">
        <f t="shared" ref="CJ13:CJ15" si="10">IF(AND(AH13="",D13&lt;&gt;0),1,IF(D13&lt;AH13,1,0))</f>
        <v>0</v>
      </c>
      <c r="CK13" s="32">
        <f t="shared" ref="CK13:CK15" si="11">IF(AND(AI13="",D13&lt;&gt;0),1,IF(D13&lt;AI13,1,0))</f>
        <v>0</v>
      </c>
      <c r="CL13" s="32"/>
    </row>
    <row r="14" spans="1:90" ht="16.149999999999999" customHeight="1" x14ac:dyDescent="0.2">
      <c r="A14" s="1065" t="s">
        <v>28</v>
      </c>
      <c r="B14" s="1065"/>
      <c r="C14" s="1065"/>
      <c r="D14" s="19">
        <f>SUM(E14+F14)</f>
        <v>26</v>
      </c>
      <c r="E14" s="20">
        <f t="shared" si="0"/>
        <v>12</v>
      </c>
      <c r="F14" s="783">
        <f t="shared" si="0"/>
        <v>14</v>
      </c>
      <c r="G14" s="33">
        <v>0</v>
      </c>
      <c r="H14" s="34">
        <v>0</v>
      </c>
      <c r="I14" s="33">
        <v>0</v>
      </c>
      <c r="J14" s="34">
        <v>0</v>
      </c>
      <c r="K14" s="33">
        <v>0</v>
      </c>
      <c r="L14" s="34">
        <v>1</v>
      </c>
      <c r="M14" s="33">
        <v>1</v>
      </c>
      <c r="N14" s="35">
        <v>1</v>
      </c>
      <c r="O14" s="33">
        <v>1</v>
      </c>
      <c r="P14" s="35">
        <v>1</v>
      </c>
      <c r="Q14" s="33">
        <v>1</v>
      </c>
      <c r="R14" s="35">
        <v>0</v>
      </c>
      <c r="S14" s="33">
        <v>2</v>
      </c>
      <c r="T14" s="35">
        <v>2</v>
      </c>
      <c r="U14" s="33">
        <v>1</v>
      </c>
      <c r="V14" s="35">
        <v>0</v>
      </c>
      <c r="W14" s="33">
        <v>4</v>
      </c>
      <c r="X14" s="35">
        <v>5</v>
      </c>
      <c r="Y14" s="33">
        <v>1</v>
      </c>
      <c r="Z14" s="35">
        <v>0</v>
      </c>
      <c r="AA14" s="33">
        <v>1</v>
      </c>
      <c r="AB14" s="35">
        <v>4</v>
      </c>
      <c r="AC14" s="33">
        <v>0</v>
      </c>
      <c r="AD14" s="37">
        <v>0</v>
      </c>
      <c r="AE14" s="34">
        <v>0</v>
      </c>
      <c r="AF14" s="38">
        <v>0</v>
      </c>
      <c r="AG14" s="38">
        <v>0</v>
      </c>
      <c r="AH14" s="38">
        <v>0</v>
      </c>
      <c r="AI14" s="38">
        <v>0</v>
      </c>
      <c r="AJ14" s="29" t="str">
        <f t="shared" si="1"/>
        <v/>
      </c>
      <c r="AK14" s="30"/>
      <c r="AL14" s="30"/>
      <c r="AM14" s="30"/>
      <c r="AN14" s="30"/>
      <c r="AO14" s="30"/>
      <c r="AP14" s="30"/>
      <c r="AQ14" s="30"/>
      <c r="AR14" s="30"/>
      <c r="AS14" s="30"/>
      <c r="AT14" s="8"/>
      <c r="AU14" s="8"/>
      <c r="AV14" s="8"/>
      <c r="AW14" s="8"/>
      <c r="BU14" s="3"/>
      <c r="BV14" s="3"/>
      <c r="BW14" s="3"/>
      <c r="CA14" s="31" t="str">
        <f t="shared" si="2"/>
        <v/>
      </c>
      <c r="CB14" s="31" t="str">
        <f t="shared" si="3"/>
        <v/>
      </c>
      <c r="CC14" s="31" t="str">
        <f t="shared" si="4"/>
        <v/>
      </c>
      <c r="CD14" s="31" t="str">
        <f t="shared" si="5"/>
        <v/>
      </c>
      <c r="CE14" s="31" t="str">
        <f t="shared" si="6"/>
        <v/>
      </c>
      <c r="CF14" s="31"/>
      <c r="CG14" s="32">
        <f t="shared" si="7"/>
        <v>0</v>
      </c>
      <c r="CH14" s="32">
        <f t="shared" si="8"/>
        <v>0</v>
      </c>
      <c r="CI14" s="32">
        <f t="shared" si="9"/>
        <v>0</v>
      </c>
      <c r="CJ14" s="32">
        <f t="shared" si="10"/>
        <v>0</v>
      </c>
      <c r="CK14" s="32">
        <f t="shared" si="11"/>
        <v>0</v>
      </c>
      <c r="CL14" s="32"/>
    </row>
    <row r="15" spans="1:90" ht="16.149999999999999" customHeight="1" x14ac:dyDescent="0.2">
      <c r="A15" s="1097" t="s">
        <v>29</v>
      </c>
      <c r="B15" s="1097"/>
      <c r="C15" s="1097"/>
      <c r="D15" s="39">
        <f>SUM(E15+F15)</f>
        <v>156</v>
      </c>
      <c r="E15" s="40">
        <f t="shared" si="0"/>
        <v>38</v>
      </c>
      <c r="F15" s="785">
        <f t="shared" si="0"/>
        <v>118</v>
      </c>
      <c r="G15" s="42">
        <v>0</v>
      </c>
      <c r="H15" s="43">
        <v>0</v>
      </c>
      <c r="I15" s="42">
        <v>0</v>
      </c>
      <c r="J15" s="43">
        <v>0</v>
      </c>
      <c r="K15" s="42">
        <v>0</v>
      </c>
      <c r="L15" s="43">
        <v>2</v>
      </c>
      <c r="M15" s="42">
        <v>0</v>
      </c>
      <c r="N15" s="44">
        <v>1</v>
      </c>
      <c r="O15" s="42">
        <v>0</v>
      </c>
      <c r="P15" s="44">
        <v>2</v>
      </c>
      <c r="Q15" s="42">
        <v>0</v>
      </c>
      <c r="R15" s="44">
        <v>3</v>
      </c>
      <c r="S15" s="42">
        <v>0</v>
      </c>
      <c r="T15" s="44">
        <v>1</v>
      </c>
      <c r="U15" s="42">
        <v>1</v>
      </c>
      <c r="V15" s="44">
        <v>3</v>
      </c>
      <c r="W15" s="42">
        <v>9</v>
      </c>
      <c r="X15" s="44">
        <v>10</v>
      </c>
      <c r="Y15" s="42">
        <v>6</v>
      </c>
      <c r="Z15" s="44">
        <v>19</v>
      </c>
      <c r="AA15" s="42">
        <v>21</v>
      </c>
      <c r="AB15" s="44">
        <v>70</v>
      </c>
      <c r="AC15" s="42">
        <v>1</v>
      </c>
      <c r="AD15" s="45">
        <v>7</v>
      </c>
      <c r="AE15" s="43">
        <v>3</v>
      </c>
      <c r="AF15" s="46">
        <v>0</v>
      </c>
      <c r="AG15" s="46">
        <v>0</v>
      </c>
      <c r="AH15" s="46">
        <v>0</v>
      </c>
      <c r="AI15" s="46">
        <v>0</v>
      </c>
      <c r="AJ15" s="29" t="str">
        <f t="shared" si="1"/>
        <v/>
      </c>
      <c r="AK15" s="30"/>
      <c r="AL15" s="30"/>
      <c r="AM15" s="30"/>
      <c r="AN15" s="30"/>
      <c r="AO15" s="30"/>
      <c r="AP15" s="30"/>
      <c r="AQ15" s="30"/>
      <c r="AR15" s="30"/>
      <c r="AS15" s="30"/>
      <c r="AT15" s="8"/>
      <c r="AU15" s="8"/>
      <c r="AV15" s="8"/>
      <c r="AW15" s="8"/>
      <c r="AX15" s="8"/>
      <c r="AY15" s="8"/>
      <c r="BU15" s="3"/>
      <c r="BV15" s="3"/>
      <c r="BW15" s="3"/>
      <c r="CA15" s="31" t="str">
        <f t="shared" si="2"/>
        <v/>
      </c>
      <c r="CB15" s="31" t="str">
        <f t="shared" si="3"/>
        <v/>
      </c>
      <c r="CC15" s="31" t="str">
        <f t="shared" si="4"/>
        <v/>
      </c>
      <c r="CD15" s="31" t="str">
        <f t="shared" si="5"/>
        <v/>
      </c>
      <c r="CE15" s="31" t="str">
        <f t="shared" si="6"/>
        <v/>
      </c>
      <c r="CF15" s="31"/>
      <c r="CG15" s="32">
        <f t="shared" si="7"/>
        <v>0</v>
      </c>
      <c r="CH15" s="32">
        <f>IF(D15&lt;AG15,1,0)</f>
        <v>0</v>
      </c>
      <c r="CI15" s="32">
        <f>IF(AND(AE15="",D15&lt;&gt;0),1,IF(F15&lt;AE15,1,0))</f>
        <v>0</v>
      </c>
      <c r="CJ15" s="32">
        <f t="shared" si="10"/>
        <v>0</v>
      </c>
      <c r="CK15" s="32">
        <f t="shared" si="11"/>
        <v>0</v>
      </c>
      <c r="CL15" s="32"/>
    </row>
    <row r="16" spans="1:90" ht="31.9" customHeight="1" x14ac:dyDescent="0.2">
      <c r="A16" s="47" t="s">
        <v>30</v>
      </c>
      <c r="B16" s="10"/>
      <c r="C16" s="10"/>
      <c r="D16" s="11"/>
      <c r="E16" s="11"/>
      <c r="F16" s="11"/>
      <c r="G16" s="48"/>
      <c r="H16" s="48"/>
      <c r="I16" s="11"/>
      <c r="J16" s="11"/>
      <c r="K16" s="11"/>
      <c r="L16" s="11"/>
      <c r="M16" s="11"/>
      <c r="N16" s="11"/>
      <c r="O16" s="11"/>
      <c r="P16" s="49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BU16" s="3"/>
      <c r="BV16" s="3"/>
      <c r="BW16" s="3"/>
      <c r="CG16" s="13"/>
      <c r="CH16" s="13"/>
      <c r="CI16" s="13"/>
      <c r="CJ16" s="13"/>
      <c r="CK16" s="13"/>
      <c r="CL16" s="13"/>
    </row>
    <row r="17" spans="1:118" ht="33" customHeight="1" x14ac:dyDescent="0.2">
      <c r="A17" s="885" t="s">
        <v>31</v>
      </c>
      <c r="B17" s="886"/>
      <c r="C17" s="887"/>
      <c r="D17" s="862" t="s">
        <v>32</v>
      </c>
      <c r="E17" s="900"/>
      <c r="F17" s="970"/>
      <c r="G17" s="1067" t="s">
        <v>11</v>
      </c>
      <c r="H17" s="1068"/>
      <c r="I17" s="862" t="s">
        <v>12</v>
      </c>
      <c r="J17" s="970"/>
      <c r="K17" s="862" t="s">
        <v>13</v>
      </c>
      <c r="L17" s="970"/>
      <c r="M17" s="862" t="s">
        <v>14</v>
      </c>
      <c r="N17" s="970"/>
      <c r="O17" s="900" t="s">
        <v>15</v>
      </c>
      <c r="P17" s="900"/>
      <c r="Q17" s="862" t="s">
        <v>16</v>
      </c>
      <c r="R17" s="970"/>
      <c r="S17" s="900" t="s">
        <v>17</v>
      </c>
      <c r="T17" s="900"/>
      <c r="U17" s="982" t="s">
        <v>18</v>
      </c>
      <c r="V17" s="983"/>
      <c r="W17" s="982" t="s">
        <v>19</v>
      </c>
      <c r="X17" s="983"/>
      <c r="Y17" s="982" t="s">
        <v>20</v>
      </c>
      <c r="Z17" s="983"/>
      <c r="AA17" s="982" t="s">
        <v>21</v>
      </c>
      <c r="AB17" s="983"/>
      <c r="AC17" s="982" t="s">
        <v>22</v>
      </c>
      <c r="AD17" s="984"/>
      <c r="AE17" s="896" t="s">
        <v>6</v>
      </c>
      <c r="AF17" s="1095" t="s">
        <v>33</v>
      </c>
      <c r="AG17" s="1095" t="s">
        <v>7</v>
      </c>
      <c r="AH17" s="1095" t="s">
        <v>34</v>
      </c>
      <c r="AI17" s="903" t="s">
        <v>8</v>
      </c>
      <c r="AJ17" s="1096" t="s">
        <v>9</v>
      </c>
      <c r="AK17" s="1096" t="s">
        <v>10</v>
      </c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4"/>
      <c r="BU17" s="4"/>
      <c r="BV17" s="4"/>
      <c r="BW17" s="4"/>
      <c r="CG17" s="13"/>
      <c r="CH17" s="13"/>
      <c r="CI17" s="13"/>
      <c r="CJ17" s="13"/>
      <c r="CK17" s="13"/>
      <c r="CZ17" s="4"/>
      <c r="DA17" s="4"/>
      <c r="DN17" s="2"/>
    </row>
    <row r="18" spans="1:118" ht="44.25" customHeight="1" x14ac:dyDescent="0.2">
      <c r="A18" s="891"/>
      <c r="B18" s="1084"/>
      <c r="C18" s="1085"/>
      <c r="D18" s="50" t="s">
        <v>23</v>
      </c>
      <c r="E18" s="51" t="s">
        <v>24</v>
      </c>
      <c r="F18" s="784" t="s">
        <v>25</v>
      </c>
      <c r="G18" s="50" t="s">
        <v>24</v>
      </c>
      <c r="H18" s="775" t="s">
        <v>25</v>
      </c>
      <c r="I18" s="576" t="s">
        <v>24</v>
      </c>
      <c r="J18" s="777" t="s">
        <v>25</v>
      </c>
      <c r="K18" s="576" t="s">
        <v>24</v>
      </c>
      <c r="L18" s="767" t="s">
        <v>25</v>
      </c>
      <c r="M18" s="576" t="s">
        <v>24</v>
      </c>
      <c r="N18" s="770" t="s">
        <v>25</v>
      </c>
      <c r="O18" s="576" t="s">
        <v>24</v>
      </c>
      <c r="P18" s="777" t="s">
        <v>25</v>
      </c>
      <c r="Q18" s="576" t="s">
        <v>24</v>
      </c>
      <c r="R18" s="770" t="s">
        <v>25</v>
      </c>
      <c r="S18" s="576" t="s">
        <v>24</v>
      </c>
      <c r="T18" s="777" t="s">
        <v>25</v>
      </c>
      <c r="U18" s="776" t="s">
        <v>24</v>
      </c>
      <c r="V18" s="770" t="s">
        <v>25</v>
      </c>
      <c r="W18" s="776" t="s">
        <v>24</v>
      </c>
      <c r="X18" s="770" t="s">
        <v>25</v>
      </c>
      <c r="Y18" s="776" t="s">
        <v>24</v>
      </c>
      <c r="Z18" s="770" t="s">
        <v>25</v>
      </c>
      <c r="AA18" s="776" t="s">
        <v>24</v>
      </c>
      <c r="AB18" s="770" t="s">
        <v>25</v>
      </c>
      <c r="AC18" s="776" t="s">
        <v>24</v>
      </c>
      <c r="AD18" s="577" t="s">
        <v>25</v>
      </c>
      <c r="AE18" s="1064"/>
      <c r="AF18" s="1060"/>
      <c r="AG18" s="1060"/>
      <c r="AH18" s="1060"/>
      <c r="AI18" s="1092"/>
      <c r="AJ18" s="1062"/>
      <c r="AK18" s="1062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4"/>
      <c r="BU18" s="4"/>
      <c r="BV18" s="4"/>
      <c r="BW18" s="4"/>
      <c r="CG18" s="13"/>
      <c r="CH18" s="13"/>
      <c r="CI18" s="13"/>
      <c r="CJ18" s="13"/>
      <c r="CK18" s="13"/>
      <c r="CZ18" s="4"/>
      <c r="DA18" s="4"/>
      <c r="DN18" s="2"/>
    </row>
    <row r="19" spans="1:118" ht="16.149999999999999" customHeight="1" x14ac:dyDescent="0.2">
      <c r="A19" s="948" t="s">
        <v>35</v>
      </c>
      <c r="B19" s="949"/>
      <c r="C19" s="1063"/>
      <c r="D19" s="59">
        <f t="shared" ref="D19:D29" si="12">SUM(E19+F19)</f>
        <v>1</v>
      </c>
      <c r="E19" s="60">
        <f>SUM(G19+I19+K19+M19+O19+Q19+S19+U19+W19+Y19+AA19+AC19)</f>
        <v>0</v>
      </c>
      <c r="F19" s="61">
        <f>SUM(H19+J19+L19+N19+P19+R19+T19+V19+X19+Z19+AB19+AD19)</f>
        <v>1</v>
      </c>
      <c r="G19" s="24">
        <v>0</v>
      </c>
      <c r="H19" s="62">
        <v>0</v>
      </c>
      <c r="I19" s="24">
        <v>0</v>
      </c>
      <c r="J19" s="63">
        <v>0</v>
      </c>
      <c r="K19" s="24">
        <v>0</v>
      </c>
      <c r="L19" s="62">
        <v>0</v>
      </c>
      <c r="M19" s="24">
        <v>0</v>
      </c>
      <c r="N19" s="62">
        <v>0</v>
      </c>
      <c r="O19" s="24">
        <v>0</v>
      </c>
      <c r="P19" s="63">
        <v>0</v>
      </c>
      <c r="Q19" s="24">
        <v>0</v>
      </c>
      <c r="R19" s="62">
        <v>0</v>
      </c>
      <c r="S19" s="24">
        <v>0</v>
      </c>
      <c r="T19" s="63">
        <v>0</v>
      </c>
      <c r="U19" s="24">
        <v>0</v>
      </c>
      <c r="V19" s="62">
        <v>0</v>
      </c>
      <c r="W19" s="24">
        <v>0</v>
      </c>
      <c r="X19" s="62">
        <v>1</v>
      </c>
      <c r="Y19" s="24">
        <v>0</v>
      </c>
      <c r="Z19" s="62">
        <v>0</v>
      </c>
      <c r="AA19" s="24">
        <v>0</v>
      </c>
      <c r="AB19" s="62">
        <v>0</v>
      </c>
      <c r="AC19" s="24">
        <v>0</v>
      </c>
      <c r="AD19" s="64">
        <v>0</v>
      </c>
      <c r="AE19" s="62">
        <v>0</v>
      </c>
      <c r="AF19" s="65">
        <v>1</v>
      </c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6" t="str">
        <f>CA19&amp;CB19&amp;CC19&amp;CD19&amp;CE19&amp;CF19</f>
        <v/>
      </c>
      <c r="AM19" s="30"/>
      <c r="AN19" s="30"/>
      <c r="AO19" s="30"/>
      <c r="AP19" s="30"/>
      <c r="AQ19" s="30"/>
      <c r="AR19" s="30"/>
      <c r="AS19" s="30"/>
      <c r="AT19" s="30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4"/>
      <c r="BU19" s="4"/>
      <c r="BV19" s="4"/>
      <c r="BW19" s="4"/>
      <c r="CA19" s="31" t="str">
        <f t="shared" ref="CA19:CA37" si="13">IF(CG19=1,"* Las consultas de 60 años NO DEBEN ser mayor que el total de Consultas entre 20-64 Años. ","")</f>
        <v/>
      </c>
      <c r="CB19" s="31" t="str">
        <f>IF(CH19=1,"* Las actividades de usuarios en situación de discapacidad NO DEBEN superar el total. ","")</f>
        <v/>
      </c>
      <c r="CC19" s="31" t="str">
        <f>IF(AND(AE19="",D19&lt;&gt;0),"* Recuerde que las Embarazadas deben ser incluídas en el ingreso por rango Etario (Digite CEROS si no tiene). ",IF(F19&lt;AE19,"* Las Embarazadas NO DEBEN ser mayor al total de mujeres. ",""))</f>
        <v/>
      </c>
      <c r="CD19" s="31" t="str">
        <f>IF(AND(AF19="",D19&lt;&gt;0),"* No olvide digitar la columna Beneficiarios (Digite CEROS si no tiene). ",IF(D19&lt;AF19,"* El número de Beneficiarios NO DEBE ser mayor que el Total. ",""))</f>
        <v/>
      </c>
      <c r="CE19" s="31" t="str">
        <f>IF(AND(AJ19="",D19&lt;&gt;0),"* No olvide digitar la Población SENAME (Digite CEROS si no tiene). ",IF(D19&lt;AJ19,"* La Población SENAME NO DEBE ser mayor al Total. ",""))</f>
        <v/>
      </c>
      <c r="CF19" s="31" t="str">
        <f>IF(AND(AK19="",D19&lt;&gt;0),"* No olvide digitar la Población Migrante (Digite CEROS si no tiene). ",IF(D19&lt;AK19,"* La Población Migrante NO DEBE superar el Total. ",""))</f>
        <v/>
      </c>
      <c r="CG19" s="32">
        <f>IF(AG19&gt;(AA19+AB19),1,0)</f>
        <v>0</v>
      </c>
      <c r="CH19" s="32">
        <f>IF(D19&lt;AI19,1,0)</f>
        <v>0</v>
      </c>
      <c r="CI19" s="32">
        <f>IF(AND(AE19="",D19&lt;&gt;0),1,IF(F19&lt;AE19,1,0))</f>
        <v>0</v>
      </c>
      <c r="CJ19" s="32">
        <f>IF(AND(AF19="",D19&lt;&gt;0),1,IF(D19&lt;AF19,1,0))</f>
        <v>0</v>
      </c>
      <c r="CK19" s="32">
        <f>IF(AND(AJ19="",D19&lt;&gt;0),1,IF(D19&lt;AJ19,1,0))</f>
        <v>0</v>
      </c>
      <c r="CL19" s="32">
        <f>IF(AND(AK19="",D19&lt;&gt;0),1,IF(D19&lt;AK19,1,0))</f>
        <v>0</v>
      </c>
      <c r="CZ19" s="4"/>
      <c r="DA19" s="4"/>
      <c r="DN19" s="2"/>
    </row>
    <row r="20" spans="1:118" ht="16.149999999999999" customHeight="1" x14ac:dyDescent="0.2">
      <c r="A20" s="948" t="s">
        <v>36</v>
      </c>
      <c r="B20" s="949"/>
      <c r="C20" s="1063"/>
      <c r="D20" s="67">
        <f t="shared" si="12"/>
        <v>0</v>
      </c>
      <c r="E20" s="68">
        <f>SUM(U20+W20+Y20+AA20+AC20)</f>
        <v>0</v>
      </c>
      <c r="F20" s="69">
        <f>SUM(V20+X20+Z20+AB20+AD20)</f>
        <v>0</v>
      </c>
      <c r="G20" s="70"/>
      <c r="H20" s="71"/>
      <c r="I20" s="70"/>
      <c r="J20" s="72"/>
      <c r="K20" s="70"/>
      <c r="L20" s="72"/>
      <c r="M20" s="70"/>
      <c r="N20" s="72"/>
      <c r="O20" s="70"/>
      <c r="P20" s="72"/>
      <c r="Q20" s="70"/>
      <c r="R20" s="72"/>
      <c r="S20" s="70"/>
      <c r="T20" s="72"/>
      <c r="U20" s="22"/>
      <c r="V20" s="23"/>
      <c r="W20" s="22"/>
      <c r="X20" s="23"/>
      <c r="Y20" s="22"/>
      <c r="Z20" s="23"/>
      <c r="AA20" s="22"/>
      <c r="AB20" s="23"/>
      <c r="AC20" s="22"/>
      <c r="AD20" s="73"/>
      <c r="AE20" s="23">
        <v>0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0</v>
      </c>
      <c r="AL20" s="66" t="str">
        <f t="shared" ref="AL20:AL37" si="14">CA20&amp;CB20&amp;CC20&amp;CD20&amp;CE20&amp;CF20</f>
        <v/>
      </c>
      <c r="AM20" s="30"/>
      <c r="AN20" s="30"/>
      <c r="AO20" s="30"/>
      <c r="AP20" s="30"/>
      <c r="AQ20" s="30"/>
      <c r="AR20" s="30"/>
      <c r="AS20" s="30"/>
      <c r="AT20" s="30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4"/>
      <c r="BU20" s="4"/>
      <c r="BV20" s="4"/>
      <c r="BW20" s="4"/>
      <c r="CA20" s="31" t="str">
        <f t="shared" si="13"/>
        <v/>
      </c>
      <c r="CB20" s="31" t="str">
        <f t="shared" ref="CB20:CB37" si="15">IF(CH20=1,"* Las actividades de usuarios en situación de discapacidad NO DEBEN superar el total. ","")</f>
        <v/>
      </c>
      <c r="CC20" s="31" t="str">
        <f t="shared" ref="CC20:CC37" si="16">IF(AND(AE20="",D20&lt;&gt;0),"* Recuerde que las Embarazadas deben ser incluídas en el ingreso por rango Etario (Digite CEROS si no tiene). ",IF(F20&lt;AE20,"* Las Embarazadas NO DEBEN ser mayor al total de mujeres. ",""))</f>
        <v/>
      </c>
      <c r="CD20" s="31" t="str">
        <f t="shared" ref="CD20:CD37" si="17">IF(AND(AF20="",D20&lt;&gt;0),"* No olvide digitar la columna Beneficiarios (Digite CEROS si no tiene). ",IF(D20&lt;AF20,"* El número de Beneficiarios NO DEBE ser mayor que el Total. ",""))</f>
        <v/>
      </c>
      <c r="CE20" s="31" t="str">
        <f t="shared" ref="CE20:CE37" si="18">IF(AND(AJ20="",D20&lt;&gt;0),"* No olvide digitar la Población SENAME (Digite CEROS si no tiene). ",IF(D20&lt;AJ20,"* La Población SENAME NO DEBE ser mayor al Total. ",""))</f>
        <v/>
      </c>
      <c r="CF20" s="31" t="str">
        <f t="shared" ref="CF20:CF37" si="19">IF(AND(AK20="",D20&lt;&gt;0),"* No olvide digitar la Población Migrante (Digite CEROS si no tiene). ",IF(D20&lt;AK20,"* La Población Migrante NO DEBE superar el Total. ",""))</f>
        <v/>
      </c>
      <c r="CG20" s="32">
        <f t="shared" ref="CG20:CG37" si="20">IF(AG20&gt;(AA20+AB20),1,0)</f>
        <v>0</v>
      </c>
      <c r="CH20" s="32">
        <f t="shared" ref="CH20:CH37" si="21">IF(D20&lt;AI20,1,0)</f>
        <v>0</v>
      </c>
      <c r="CI20" s="32">
        <f t="shared" ref="CI20:CI37" si="22">IF(AND(AE20="",D20&lt;&gt;0),1,IF(F20&lt;AE20,1,0))</f>
        <v>0</v>
      </c>
      <c r="CJ20" s="32">
        <f t="shared" ref="CJ20:CJ37" si="23">IF(AND(AF20="",D20&lt;&gt;0),1,IF(D20&lt;AF20,1,0))</f>
        <v>0</v>
      </c>
      <c r="CK20" s="32">
        <f t="shared" ref="CK20:CK37" si="24">IF(AND(AJ20="",D20&lt;&gt;0),1,IF(D20&lt;AJ20,1,0))</f>
        <v>0</v>
      </c>
      <c r="CL20" s="32">
        <f t="shared" ref="CL20:CL37" si="25">IF(AND(AK20="",D20&lt;&gt;0),1,IF(D20&lt;AK20,1,0))</f>
        <v>0</v>
      </c>
      <c r="CZ20" s="4"/>
      <c r="DA20" s="4"/>
      <c r="DN20" s="2"/>
    </row>
    <row r="21" spans="1:118" ht="16.149999999999999" customHeight="1" x14ac:dyDescent="0.2">
      <c r="A21" s="1056"/>
      <c r="B21" s="1057"/>
      <c r="C21" s="1058"/>
      <c r="D21" s="75"/>
      <c r="E21" s="76"/>
      <c r="F21" s="77"/>
      <c r="G21" s="75"/>
      <c r="H21" s="78"/>
      <c r="I21" s="75"/>
      <c r="J21" s="79"/>
      <c r="K21" s="75"/>
      <c r="L21" s="79"/>
      <c r="M21" s="75"/>
      <c r="N21" s="79"/>
      <c r="O21" s="75"/>
      <c r="P21" s="79"/>
      <c r="Q21" s="75"/>
      <c r="R21" s="79"/>
      <c r="S21" s="75"/>
      <c r="T21" s="79"/>
      <c r="U21" s="75"/>
      <c r="V21" s="79"/>
      <c r="W21" s="75"/>
      <c r="X21" s="79"/>
      <c r="Y21" s="75"/>
      <c r="Z21" s="79"/>
      <c r="AA21" s="75"/>
      <c r="AB21" s="79"/>
      <c r="AC21" s="75"/>
      <c r="AD21" s="79"/>
      <c r="AE21" s="75"/>
      <c r="AF21" s="79"/>
      <c r="AG21" s="75"/>
      <c r="AH21" s="79"/>
      <c r="AI21" s="75"/>
      <c r="AJ21" s="75"/>
      <c r="AK21" s="75"/>
      <c r="AL21" s="66" t="str">
        <f t="shared" si="14"/>
        <v/>
      </c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4"/>
      <c r="BU21" s="4"/>
      <c r="BV21" s="4"/>
      <c r="BW21" s="81"/>
      <c r="BX21" s="81"/>
      <c r="BY21" s="81"/>
      <c r="CA21" s="31" t="str">
        <f t="shared" si="13"/>
        <v/>
      </c>
      <c r="CB21" s="31" t="str">
        <f t="shared" si="15"/>
        <v/>
      </c>
      <c r="CC21" s="31" t="str">
        <f t="shared" si="16"/>
        <v/>
      </c>
      <c r="CD21" s="31" t="str">
        <f t="shared" si="17"/>
        <v/>
      </c>
      <c r="CE21" s="31" t="str">
        <f t="shared" si="18"/>
        <v/>
      </c>
      <c r="CF21" s="31" t="str">
        <f t="shared" si="19"/>
        <v/>
      </c>
      <c r="CG21" s="32">
        <f t="shared" si="20"/>
        <v>0</v>
      </c>
      <c r="CH21" s="32">
        <f t="shared" si="21"/>
        <v>0</v>
      </c>
      <c r="CI21" s="32">
        <f t="shared" si="22"/>
        <v>0</v>
      </c>
      <c r="CJ21" s="32">
        <f t="shared" si="23"/>
        <v>0</v>
      </c>
      <c r="CK21" s="32">
        <f t="shared" si="24"/>
        <v>0</v>
      </c>
      <c r="CL21" s="32">
        <f t="shared" si="25"/>
        <v>0</v>
      </c>
      <c r="CM21" s="82"/>
      <c r="CN21" s="82"/>
      <c r="CO21" s="82"/>
      <c r="CZ21" s="4"/>
      <c r="DA21" s="4"/>
      <c r="DN21" s="2"/>
    </row>
    <row r="22" spans="1:118" ht="16.149999999999999" customHeight="1" x14ac:dyDescent="0.2">
      <c r="A22" s="879" t="s">
        <v>37</v>
      </c>
      <c r="B22" s="880"/>
      <c r="C22" s="881"/>
      <c r="D22" s="59">
        <f t="shared" si="12"/>
        <v>0</v>
      </c>
      <c r="E22" s="60">
        <f t="shared" ref="E22:E29" si="26">SUM(G22+I22+K22+M22+O22+Q22+S22+U22+W22+Y22+AA22+AC22)</f>
        <v>0</v>
      </c>
      <c r="F22" s="61">
        <f t="shared" ref="F22:F29" si="27">SUM(H22+J22+L22+N22+P22+R22+T22+V22+X22+Z22+AB22+AD22)</f>
        <v>0</v>
      </c>
      <c r="G22" s="24"/>
      <c r="H22" s="62"/>
      <c r="I22" s="24"/>
      <c r="J22" s="63"/>
      <c r="K22" s="24"/>
      <c r="L22" s="62"/>
      <c r="M22" s="24"/>
      <c r="N22" s="62"/>
      <c r="O22" s="24"/>
      <c r="P22" s="63"/>
      <c r="Q22" s="24"/>
      <c r="R22" s="62"/>
      <c r="S22" s="24"/>
      <c r="T22" s="63"/>
      <c r="U22" s="24"/>
      <c r="V22" s="62"/>
      <c r="W22" s="24"/>
      <c r="X22" s="62"/>
      <c r="Y22" s="24"/>
      <c r="Z22" s="62"/>
      <c r="AA22" s="24"/>
      <c r="AB22" s="62"/>
      <c r="AC22" s="24"/>
      <c r="AD22" s="64"/>
      <c r="AE22" s="62">
        <v>0</v>
      </c>
      <c r="AF22" s="65">
        <v>0</v>
      </c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6" t="str">
        <f t="shared" si="14"/>
        <v/>
      </c>
      <c r="AM22" s="30"/>
      <c r="AN22" s="30"/>
      <c r="AO22" s="30"/>
      <c r="AP22" s="30"/>
      <c r="AQ22" s="30"/>
      <c r="AR22" s="30"/>
      <c r="AS22" s="30"/>
      <c r="AT22" s="30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4"/>
      <c r="BU22" s="4"/>
      <c r="BV22" s="4"/>
      <c r="BW22" s="4"/>
      <c r="CA22" s="31" t="str">
        <f t="shared" si="13"/>
        <v/>
      </c>
      <c r="CB22" s="31" t="str">
        <f t="shared" si="15"/>
        <v/>
      </c>
      <c r="CC22" s="31" t="str">
        <f t="shared" si="16"/>
        <v/>
      </c>
      <c r="CD22" s="31" t="str">
        <f t="shared" si="17"/>
        <v/>
      </c>
      <c r="CE22" s="31" t="str">
        <f t="shared" si="18"/>
        <v/>
      </c>
      <c r="CF22" s="31" t="str">
        <f t="shared" si="19"/>
        <v/>
      </c>
      <c r="CG22" s="32">
        <f t="shared" si="20"/>
        <v>0</v>
      </c>
      <c r="CH22" s="32">
        <f t="shared" si="21"/>
        <v>0</v>
      </c>
      <c r="CI22" s="32">
        <f t="shared" si="22"/>
        <v>0</v>
      </c>
      <c r="CJ22" s="32">
        <f t="shared" si="23"/>
        <v>0</v>
      </c>
      <c r="CK22" s="32">
        <f t="shared" si="24"/>
        <v>0</v>
      </c>
      <c r="CL22" s="32">
        <f t="shared" si="25"/>
        <v>0</v>
      </c>
      <c r="CZ22" s="4"/>
      <c r="DA22" s="4"/>
      <c r="DN22" s="2"/>
    </row>
    <row r="23" spans="1:118" ht="16.149999999999999" customHeight="1" x14ac:dyDescent="0.2">
      <c r="A23" s="882" t="s">
        <v>38</v>
      </c>
      <c r="B23" s="883"/>
      <c r="C23" s="884"/>
      <c r="D23" s="83">
        <f t="shared" si="12"/>
        <v>4</v>
      </c>
      <c r="E23" s="84">
        <f>SUM(G23+I23+K23+M23+O23+Q23+S23+U23+W23+Y23+AA23+AC23)</f>
        <v>2</v>
      </c>
      <c r="F23" s="85">
        <f t="shared" si="27"/>
        <v>2</v>
      </c>
      <c r="G23" s="33">
        <v>0</v>
      </c>
      <c r="H23" s="34">
        <v>0</v>
      </c>
      <c r="I23" s="33">
        <v>0</v>
      </c>
      <c r="J23" s="86">
        <v>0</v>
      </c>
      <c r="K23" s="33">
        <v>0</v>
      </c>
      <c r="L23" s="34">
        <v>0</v>
      </c>
      <c r="M23" s="33">
        <v>0</v>
      </c>
      <c r="N23" s="34">
        <v>0</v>
      </c>
      <c r="O23" s="33">
        <v>0</v>
      </c>
      <c r="P23" s="86">
        <v>0</v>
      </c>
      <c r="Q23" s="33">
        <v>0</v>
      </c>
      <c r="R23" s="34">
        <v>0</v>
      </c>
      <c r="S23" s="33">
        <v>0</v>
      </c>
      <c r="T23" s="86">
        <v>0</v>
      </c>
      <c r="U23" s="33">
        <v>0</v>
      </c>
      <c r="V23" s="34">
        <v>0</v>
      </c>
      <c r="W23" s="33">
        <v>2</v>
      </c>
      <c r="X23" s="34">
        <v>2</v>
      </c>
      <c r="Y23" s="33">
        <v>0</v>
      </c>
      <c r="Z23" s="34">
        <v>0</v>
      </c>
      <c r="AA23" s="33">
        <v>0</v>
      </c>
      <c r="AB23" s="34">
        <v>0</v>
      </c>
      <c r="AC23" s="33">
        <v>0</v>
      </c>
      <c r="AD23" s="87">
        <v>0</v>
      </c>
      <c r="AE23" s="34">
        <v>0</v>
      </c>
      <c r="AF23" s="88">
        <v>4</v>
      </c>
      <c r="AG23" s="88">
        <v>0</v>
      </c>
      <c r="AH23" s="88">
        <v>0</v>
      </c>
      <c r="AI23" s="88">
        <v>0</v>
      </c>
      <c r="AJ23" s="88">
        <v>0</v>
      </c>
      <c r="AK23" s="88">
        <v>0</v>
      </c>
      <c r="AL23" s="66" t="str">
        <f t="shared" si="14"/>
        <v/>
      </c>
      <c r="AM23" s="30"/>
      <c r="AN23" s="30"/>
      <c r="AO23" s="30"/>
      <c r="AP23" s="30"/>
      <c r="AQ23" s="30"/>
      <c r="AR23" s="30"/>
      <c r="AS23" s="30"/>
      <c r="AT23" s="30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4"/>
      <c r="BU23" s="4"/>
      <c r="BV23" s="4"/>
      <c r="BW23" s="4"/>
      <c r="CA23" s="31" t="str">
        <f t="shared" si="13"/>
        <v/>
      </c>
      <c r="CB23" s="31" t="str">
        <f t="shared" si="15"/>
        <v/>
      </c>
      <c r="CC23" s="31" t="str">
        <f t="shared" si="16"/>
        <v/>
      </c>
      <c r="CD23" s="31" t="str">
        <f t="shared" si="17"/>
        <v/>
      </c>
      <c r="CE23" s="31" t="str">
        <f t="shared" si="18"/>
        <v/>
      </c>
      <c r="CF23" s="31" t="str">
        <f t="shared" si="19"/>
        <v/>
      </c>
      <c r="CG23" s="32">
        <f t="shared" si="20"/>
        <v>0</v>
      </c>
      <c r="CH23" s="32">
        <f t="shared" si="21"/>
        <v>0</v>
      </c>
      <c r="CI23" s="32">
        <f t="shared" si="22"/>
        <v>0</v>
      </c>
      <c r="CJ23" s="32">
        <f t="shared" si="23"/>
        <v>0</v>
      </c>
      <c r="CK23" s="32">
        <f t="shared" si="24"/>
        <v>0</v>
      </c>
      <c r="CL23" s="32">
        <f t="shared" si="25"/>
        <v>0</v>
      </c>
      <c r="CZ23" s="4"/>
      <c r="DA23" s="4"/>
      <c r="DN23" s="2"/>
    </row>
    <row r="24" spans="1:118" ht="16.149999999999999" customHeight="1" x14ac:dyDescent="0.2">
      <c r="A24" s="882" t="s">
        <v>39</v>
      </c>
      <c r="B24" s="883"/>
      <c r="C24" s="884"/>
      <c r="D24" s="83">
        <f t="shared" si="12"/>
        <v>1</v>
      </c>
      <c r="E24" s="84">
        <f t="shared" si="26"/>
        <v>0</v>
      </c>
      <c r="F24" s="85">
        <f t="shared" si="27"/>
        <v>1</v>
      </c>
      <c r="G24" s="33">
        <v>0</v>
      </c>
      <c r="H24" s="34">
        <v>0</v>
      </c>
      <c r="I24" s="33">
        <v>0</v>
      </c>
      <c r="J24" s="86">
        <v>0</v>
      </c>
      <c r="K24" s="33">
        <v>0</v>
      </c>
      <c r="L24" s="34">
        <v>0</v>
      </c>
      <c r="M24" s="33">
        <v>0</v>
      </c>
      <c r="N24" s="34">
        <v>0</v>
      </c>
      <c r="O24" s="33">
        <v>0</v>
      </c>
      <c r="P24" s="86">
        <v>0</v>
      </c>
      <c r="Q24" s="33">
        <v>0</v>
      </c>
      <c r="R24" s="34">
        <v>0</v>
      </c>
      <c r="S24" s="33">
        <v>0</v>
      </c>
      <c r="T24" s="86">
        <v>0</v>
      </c>
      <c r="U24" s="33">
        <v>0</v>
      </c>
      <c r="V24" s="34">
        <v>0</v>
      </c>
      <c r="W24" s="33">
        <v>0</v>
      </c>
      <c r="X24" s="34">
        <v>1</v>
      </c>
      <c r="Y24" s="33">
        <v>0</v>
      </c>
      <c r="Z24" s="34">
        <v>0</v>
      </c>
      <c r="AA24" s="33">
        <v>0</v>
      </c>
      <c r="AB24" s="34">
        <v>0</v>
      </c>
      <c r="AC24" s="33">
        <v>0</v>
      </c>
      <c r="AD24" s="87">
        <v>0</v>
      </c>
      <c r="AE24" s="34">
        <v>0</v>
      </c>
      <c r="AF24" s="88">
        <v>1</v>
      </c>
      <c r="AG24" s="88">
        <v>0</v>
      </c>
      <c r="AH24" s="88">
        <v>0</v>
      </c>
      <c r="AI24" s="88">
        <v>0</v>
      </c>
      <c r="AJ24" s="88">
        <v>0</v>
      </c>
      <c r="AK24" s="88">
        <v>0</v>
      </c>
      <c r="AL24" s="66" t="str">
        <f t="shared" si="14"/>
        <v/>
      </c>
      <c r="AM24" s="30"/>
      <c r="AN24" s="30"/>
      <c r="AO24" s="30"/>
      <c r="AP24" s="30"/>
      <c r="AQ24" s="30"/>
      <c r="AR24" s="30"/>
      <c r="AS24" s="30"/>
      <c r="AT24" s="30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4"/>
      <c r="BU24" s="4"/>
      <c r="BV24" s="4"/>
      <c r="BW24" s="4"/>
      <c r="CA24" s="31" t="str">
        <f t="shared" si="13"/>
        <v/>
      </c>
      <c r="CB24" s="31" t="str">
        <f t="shared" si="15"/>
        <v/>
      </c>
      <c r="CC24" s="31" t="str">
        <f t="shared" si="16"/>
        <v/>
      </c>
      <c r="CD24" s="31" t="str">
        <f t="shared" si="17"/>
        <v/>
      </c>
      <c r="CE24" s="31" t="str">
        <f t="shared" si="18"/>
        <v/>
      </c>
      <c r="CF24" s="31" t="str">
        <f t="shared" si="19"/>
        <v/>
      </c>
      <c r="CG24" s="32">
        <f t="shared" si="20"/>
        <v>0</v>
      </c>
      <c r="CH24" s="32">
        <f t="shared" si="21"/>
        <v>0</v>
      </c>
      <c r="CI24" s="32">
        <f t="shared" si="22"/>
        <v>0</v>
      </c>
      <c r="CJ24" s="32">
        <f t="shared" si="23"/>
        <v>0</v>
      </c>
      <c r="CK24" s="32">
        <f t="shared" si="24"/>
        <v>0</v>
      </c>
      <c r="CL24" s="32">
        <f t="shared" si="25"/>
        <v>0</v>
      </c>
      <c r="CZ24" s="4"/>
      <c r="DA24" s="4"/>
      <c r="DN24" s="2"/>
    </row>
    <row r="25" spans="1:118" ht="16.149999999999999" customHeight="1" x14ac:dyDescent="0.2">
      <c r="A25" s="882" t="s">
        <v>40</v>
      </c>
      <c r="B25" s="883"/>
      <c r="C25" s="884"/>
      <c r="D25" s="83">
        <f t="shared" si="12"/>
        <v>8</v>
      </c>
      <c r="E25" s="84">
        <f t="shared" si="26"/>
        <v>2</v>
      </c>
      <c r="F25" s="85">
        <f t="shared" si="27"/>
        <v>6</v>
      </c>
      <c r="G25" s="33">
        <v>0</v>
      </c>
      <c r="H25" s="34">
        <v>0</v>
      </c>
      <c r="I25" s="33">
        <v>0</v>
      </c>
      <c r="J25" s="86">
        <v>0</v>
      </c>
      <c r="K25" s="33">
        <v>0</v>
      </c>
      <c r="L25" s="34">
        <v>0</v>
      </c>
      <c r="M25" s="33">
        <v>0</v>
      </c>
      <c r="N25" s="34">
        <v>0</v>
      </c>
      <c r="O25" s="33">
        <v>0</v>
      </c>
      <c r="P25" s="86">
        <v>0</v>
      </c>
      <c r="Q25" s="33">
        <v>0</v>
      </c>
      <c r="R25" s="34">
        <v>0</v>
      </c>
      <c r="S25" s="33">
        <v>0</v>
      </c>
      <c r="T25" s="86">
        <v>0</v>
      </c>
      <c r="U25" s="33">
        <v>0</v>
      </c>
      <c r="V25" s="34">
        <v>0</v>
      </c>
      <c r="W25" s="33">
        <v>0</v>
      </c>
      <c r="X25" s="34">
        <v>0</v>
      </c>
      <c r="Y25" s="33">
        <v>0</v>
      </c>
      <c r="Z25" s="34">
        <v>1</v>
      </c>
      <c r="AA25" s="33">
        <v>2</v>
      </c>
      <c r="AB25" s="34">
        <v>5</v>
      </c>
      <c r="AC25" s="33">
        <v>0</v>
      </c>
      <c r="AD25" s="87">
        <v>0</v>
      </c>
      <c r="AE25" s="34">
        <v>0</v>
      </c>
      <c r="AF25" s="88">
        <v>8</v>
      </c>
      <c r="AG25" s="88">
        <v>0</v>
      </c>
      <c r="AH25" s="88">
        <v>0</v>
      </c>
      <c r="AI25" s="88">
        <v>0</v>
      </c>
      <c r="AJ25" s="88">
        <v>0</v>
      </c>
      <c r="AK25" s="88">
        <v>0</v>
      </c>
      <c r="AL25" s="66" t="str">
        <f t="shared" si="14"/>
        <v/>
      </c>
      <c r="AM25" s="30"/>
      <c r="AN25" s="30"/>
      <c r="AO25" s="30"/>
      <c r="AP25" s="30"/>
      <c r="AQ25" s="30"/>
      <c r="AR25" s="30"/>
      <c r="AS25" s="30"/>
      <c r="AT25" s="30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4"/>
      <c r="BU25" s="4"/>
      <c r="BV25" s="4"/>
      <c r="BW25" s="4"/>
      <c r="CA25" s="31" t="str">
        <f t="shared" si="13"/>
        <v/>
      </c>
      <c r="CB25" s="31" t="str">
        <f t="shared" si="15"/>
        <v/>
      </c>
      <c r="CC25" s="31" t="str">
        <f t="shared" si="16"/>
        <v/>
      </c>
      <c r="CD25" s="31" t="str">
        <f t="shared" si="17"/>
        <v/>
      </c>
      <c r="CE25" s="31" t="str">
        <f t="shared" si="18"/>
        <v/>
      </c>
      <c r="CF25" s="31" t="str">
        <f t="shared" si="19"/>
        <v/>
      </c>
      <c r="CG25" s="32">
        <f t="shared" si="20"/>
        <v>0</v>
      </c>
      <c r="CH25" s="32">
        <f t="shared" si="21"/>
        <v>0</v>
      </c>
      <c r="CI25" s="32">
        <f t="shared" si="22"/>
        <v>0</v>
      </c>
      <c r="CJ25" s="32">
        <f t="shared" si="23"/>
        <v>0</v>
      </c>
      <c r="CK25" s="32">
        <f t="shared" si="24"/>
        <v>0</v>
      </c>
      <c r="CL25" s="32">
        <f t="shared" si="25"/>
        <v>0</v>
      </c>
      <c r="CZ25" s="4"/>
      <c r="DA25" s="4"/>
      <c r="DN25" s="2"/>
    </row>
    <row r="26" spans="1:118" ht="16.149999999999999" customHeight="1" x14ac:dyDescent="0.2">
      <c r="A26" s="882" t="s">
        <v>41</v>
      </c>
      <c r="B26" s="883"/>
      <c r="C26" s="884"/>
      <c r="D26" s="83">
        <f t="shared" si="12"/>
        <v>0</v>
      </c>
      <c r="E26" s="84">
        <f t="shared" si="26"/>
        <v>0</v>
      </c>
      <c r="F26" s="85">
        <f t="shared" si="27"/>
        <v>0</v>
      </c>
      <c r="G26" s="33">
        <v>0</v>
      </c>
      <c r="H26" s="34">
        <v>0</v>
      </c>
      <c r="I26" s="33">
        <v>0</v>
      </c>
      <c r="J26" s="86">
        <v>0</v>
      </c>
      <c r="K26" s="33">
        <v>0</v>
      </c>
      <c r="L26" s="34">
        <v>0</v>
      </c>
      <c r="M26" s="33">
        <v>0</v>
      </c>
      <c r="N26" s="34">
        <v>0</v>
      </c>
      <c r="O26" s="33">
        <v>0</v>
      </c>
      <c r="P26" s="86">
        <v>0</v>
      </c>
      <c r="Q26" s="33">
        <v>0</v>
      </c>
      <c r="R26" s="34">
        <v>0</v>
      </c>
      <c r="S26" s="33">
        <v>0</v>
      </c>
      <c r="T26" s="86">
        <v>0</v>
      </c>
      <c r="U26" s="33">
        <v>0</v>
      </c>
      <c r="V26" s="34">
        <v>0</v>
      </c>
      <c r="W26" s="33">
        <v>0</v>
      </c>
      <c r="X26" s="34">
        <v>0</v>
      </c>
      <c r="Y26" s="33">
        <v>0</v>
      </c>
      <c r="Z26" s="34">
        <v>0</v>
      </c>
      <c r="AA26" s="33">
        <v>0</v>
      </c>
      <c r="AB26" s="34">
        <v>0</v>
      </c>
      <c r="AC26" s="33">
        <v>0</v>
      </c>
      <c r="AD26" s="87">
        <v>0</v>
      </c>
      <c r="AE26" s="34">
        <v>0</v>
      </c>
      <c r="AF26" s="88">
        <v>0</v>
      </c>
      <c r="AG26" s="88">
        <v>0</v>
      </c>
      <c r="AH26" s="88">
        <v>0</v>
      </c>
      <c r="AI26" s="88">
        <v>0</v>
      </c>
      <c r="AJ26" s="88">
        <v>0</v>
      </c>
      <c r="AK26" s="88">
        <v>0</v>
      </c>
      <c r="AL26" s="66" t="str">
        <f t="shared" si="14"/>
        <v/>
      </c>
      <c r="AM26" s="30"/>
      <c r="AN26" s="30"/>
      <c r="AO26" s="30"/>
      <c r="AP26" s="30"/>
      <c r="AQ26" s="30"/>
      <c r="AR26" s="30"/>
      <c r="AS26" s="30"/>
      <c r="AT26" s="30"/>
      <c r="AU26" s="8"/>
      <c r="AV26" s="8"/>
      <c r="AW26" s="8"/>
      <c r="AX26" s="8"/>
      <c r="BT26" s="3"/>
      <c r="BU26" s="3"/>
      <c r="BV26" s="3"/>
      <c r="BW26" s="4"/>
      <c r="CA26" s="31" t="str">
        <f t="shared" si="13"/>
        <v/>
      </c>
      <c r="CB26" s="31" t="str">
        <f t="shared" si="15"/>
        <v/>
      </c>
      <c r="CC26" s="31" t="str">
        <f t="shared" si="16"/>
        <v/>
      </c>
      <c r="CD26" s="31" t="str">
        <f t="shared" si="17"/>
        <v/>
      </c>
      <c r="CE26" s="31" t="str">
        <f t="shared" si="18"/>
        <v/>
      </c>
      <c r="CF26" s="31" t="str">
        <f t="shared" si="19"/>
        <v/>
      </c>
      <c r="CG26" s="32">
        <f t="shared" si="20"/>
        <v>0</v>
      </c>
      <c r="CH26" s="32">
        <f t="shared" si="21"/>
        <v>0</v>
      </c>
      <c r="CI26" s="32">
        <f t="shared" si="22"/>
        <v>0</v>
      </c>
      <c r="CJ26" s="32">
        <f t="shared" si="23"/>
        <v>0</v>
      </c>
      <c r="CK26" s="32">
        <f t="shared" si="24"/>
        <v>0</v>
      </c>
      <c r="CL26" s="32">
        <f t="shared" si="25"/>
        <v>0</v>
      </c>
      <c r="CZ26" s="3"/>
      <c r="DN26" s="2"/>
    </row>
    <row r="27" spans="1:118" ht="16.149999999999999" customHeight="1" x14ac:dyDescent="0.2">
      <c r="A27" s="1007" t="s">
        <v>42</v>
      </c>
      <c r="B27" s="1008"/>
      <c r="C27" s="1009"/>
      <c r="D27" s="83">
        <f t="shared" si="12"/>
        <v>3</v>
      </c>
      <c r="E27" s="84">
        <f t="shared" si="26"/>
        <v>1</v>
      </c>
      <c r="F27" s="85">
        <f t="shared" si="27"/>
        <v>2</v>
      </c>
      <c r="G27" s="33">
        <v>0</v>
      </c>
      <c r="H27" s="34">
        <v>0</v>
      </c>
      <c r="I27" s="33">
        <v>0</v>
      </c>
      <c r="J27" s="86">
        <v>0</v>
      </c>
      <c r="K27" s="33">
        <v>0</v>
      </c>
      <c r="L27" s="34">
        <v>0</v>
      </c>
      <c r="M27" s="33">
        <v>0</v>
      </c>
      <c r="N27" s="34">
        <v>0</v>
      </c>
      <c r="O27" s="33">
        <v>0</v>
      </c>
      <c r="P27" s="86">
        <v>0</v>
      </c>
      <c r="Q27" s="33">
        <v>0</v>
      </c>
      <c r="R27" s="34">
        <v>0</v>
      </c>
      <c r="S27" s="33">
        <v>0</v>
      </c>
      <c r="T27" s="86">
        <v>0</v>
      </c>
      <c r="U27" s="33">
        <v>0</v>
      </c>
      <c r="V27" s="34">
        <v>0</v>
      </c>
      <c r="W27" s="33">
        <v>0</v>
      </c>
      <c r="X27" s="34">
        <v>0</v>
      </c>
      <c r="Y27" s="33">
        <v>1</v>
      </c>
      <c r="Z27" s="34">
        <v>0</v>
      </c>
      <c r="AA27" s="33">
        <v>0</v>
      </c>
      <c r="AB27" s="34">
        <v>2</v>
      </c>
      <c r="AC27" s="33">
        <v>0</v>
      </c>
      <c r="AD27" s="87">
        <v>0</v>
      </c>
      <c r="AE27" s="34">
        <v>0</v>
      </c>
      <c r="AF27" s="88">
        <v>3</v>
      </c>
      <c r="AG27" s="88">
        <v>0</v>
      </c>
      <c r="AH27" s="88">
        <v>0</v>
      </c>
      <c r="AI27" s="88">
        <v>0</v>
      </c>
      <c r="AJ27" s="88">
        <v>0</v>
      </c>
      <c r="AK27" s="88">
        <v>0</v>
      </c>
      <c r="AL27" s="66" t="str">
        <f t="shared" si="14"/>
        <v/>
      </c>
      <c r="AM27" s="30"/>
      <c r="AN27" s="30"/>
      <c r="AO27" s="30"/>
      <c r="AP27" s="30"/>
      <c r="AQ27" s="30"/>
      <c r="AR27" s="30"/>
      <c r="AS27" s="30"/>
      <c r="AT27" s="30"/>
      <c r="AU27" s="8"/>
      <c r="AV27" s="8"/>
      <c r="AW27" s="8"/>
      <c r="AX27" s="8"/>
      <c r="BT27" s="3"/>
      <c r="BU27" s="3"/>
      <c r="BV27" s="3"/>
      <c r="BW27" s="4"/>
      <c r="CA27" s="31" t="str">
        <f t="shared" si="13"/>
        <v/>
      </c>
      <c r="CB27" s="31" t="str">
        <f t="shared" si="15"/>
        <v/>
      </c>
      <c r="CC27" s="31" t="str">
        <f t="shared" si="16"/>
        <v/>
      </c>
      <c r="CD27" s="31" t="str">
        <f t="shared" si="17"/>
        <v/>
      </c>
      <c r="CE27" s="31" t="str">
        <f t="shared" si="18"/>
        <v/>
      </c>
      <c r="CF27" s="31" t="str">
        <f t="shared" si="19"/>
        <v/>
      </c>
      <c r="CG27" s="32">
        <f t="shared" si="20"/>
        <v>0</v>
      </c>
      <c r="CH27" s="32">
        <f t="shared" si="21"/>
        <v>0</v>
      </c>
      <c r="CI27" s="32">
        <f t="shared" si="22"/>
        <v>0</v>
      </c>
      <c r="CJ27" s="32">
        <f t="shared" si="23"/>
        <v>0</v>
      </c>
      <c r="CK27" s="32">
        <f t="shared" si="24"/>
        <v>0</v>
      </c>
      <c r="CL27" s="32">
        <f t="shared" si="25"/>
        <v>0</v>
      </c>
      <c r="CZ27" s="3"/>
      <c r="DN27" s="2"/>
    </row>
    <row r="28" spans="1:118" ht="16.149999999999999" customHeight="1" x14ac:dyDescent="0.2">
      <c r="A28" s="879" t="s">
        <v>43</v>
      </c>
      <c r="B28" s="880"/>
      <c r="C28" s="881"/>
      <c r="D28" s="89">
        <f t="shared" si="12"/>
        <v>9</v>
      </c>
      <c r="E28" s="90">
        <f t="shared" si="26"/>
        <v>7</v>
      </c>
      <c r="F28" s="91">
        <f t="shared" si="27"/>
        <v>2</v>
      </c>
      <c r="G28" s="24">
        <v>0</v>
      </c>
      <c r="H28" s="62">
        <v>0</v>
      </c>
      <c r="I28" s="24">
        <v>0</v>
      </c>
      <c r="J28" s="63">
        <v>0</v>
      </c>
      <c r="K28" s="24">
        <v>0</v>
      </c>
      <c r="L28" s="62">
        <v>0</v>
      </c>
      <c r="M28" s="24">
        <v>0</v>
      </c>
      <c r="N28" s="62">
        <v>0</v>
      </c>
      <c r="O28" s="24">
        <v>0</v>
      </c>
      <c r="P28" s="63">
        <v>0</v>
      </c>
      <c r="Q28" s="24">
        <v>0</v>
      </c>
      <c r="R28" s="62">
        <v>0</v>
      </c>
      <c r="S28" s="24">
        <v>0</v>
      </c>
      <c r="T28" s="63">
        <v>0</v>
      </c>
      <c r="U28" s="24">
        <v>0</v>
      </c>
      <c r="V28" s="62">
        <v>0</v>
      </c>
      <c r="W28" s="24">
        <v>0</v>
      </c>
      <c r="X28" s="62">
        <v>0</v>
      </c>
      <c r="Y28" s="24">
        <v>3</v>
      </c>
      <c r="Z28" s="62">
        <v>2</v>
      </c>
      <c r="AA28" s="24">
        <v>1</v>
      </c>
      <c r="AB28" s="62">
        <v>0</v>
      </c>
      <c r="AC28" s="24">
        <v>3</v>
      </c>
      <c r="AD28" s="64">
        <v>0</v>
      </c>
      <c r="AE28" s="62">
        <v>0</v>
      </c>
      <c r="AF28" s="65">
        <v>9</v>
      </c>
      <c r="AG28" s="92">
        <v>0</v>
      </c>
      <c r="AH28" s="92">
        <v>0</v>
      </c>
      <c r="AI28" s="92">
        <v>0</v>
      </c>
      <c r="AJ28" s="92">
        <v>0</v>
      </c>
      <c r="AK28" s="92">
        <v>0</v>
      </c>
      <c r="AL28" s="66" t="str">
        <f t="shared" si="14"/>
        <v/>
      </c>
      <c r="AM28" s="30"/>
      <c r="AN28" s="30"/>
      <c r="AO28" s="30"/>
      <c r="AP28" s="30"/>
      <c r="AQ28" s="30"/>
      <c r="AR28" s="30"/>
      <c r="AS28" s="30"/>
      <c r="AT28" s="30"/>
      <c r="AU28" s="8"/>
      <c r="AV28" s="8"/>
      <c r="AW28" s="8"/>
      <c r="AX28" s="8"/>
      <c r="BT28" s="3"/>
      <c r="BU28" s="3"/>
      <c r="BV28" s="3"/>
      <c r="BW28" s="4"/>
      <c r="CA28" s="31" t="str">
        <f t="shared" si="13"/>
        <v/>
      </c>
      <c r="CB28" s="31" t="str">
        <f t="shared" si="15"/>
        <v/>
      </c>
      <c r="CC28" s="31" t="str">
        <f t="shared" si="16"/>
        <v/>
      </c>
      <c r="CD28" s="31" t="str">
        <f t="shared" si="17"/>
        <v/>
      </c>
      <c r="CE28" s="31" t="str">
        <f t="shared" si="18"/>
        <v/>
      </c>
      <c r="CF28" s="31" t="str">
        <f t="shared" si="19"/>
        <v/>
      </c>
      <c r="CG28" s="32">
        <f t="shared" si="20"/>
        <v>0</v>
      </c>
      <c r="CH28" s="32">
        <f t="shared" si="21"/>
        <v>0</v>
      </c>
      <c r="CI28" s="32">
        <f t="shared" si="22"/>
        <v>0</v>
      </c>
      <c r="CJ28" s="32">
        <f t="shared" si="23"/>
        <v>0</v>
      </c>
      <c r="CK28" s="32">
        <f t="shared" si="24"/>
        <v>0</v>
      </c>
      <c r="CL28" s="32">
        <f t="shared" si="25"/>
        <v>0</v>
      </c>
      <c r="CZ28" s="3"/>
      <c r="DN28" s="2"/>
    </row>
    <row r="29" spans="1:118" ht="16.149999999999999" customHeight="1" x14ac:dyDescent="0.2">
      <c r="A29" s="882" t="s">
        <v>44</v>
      </c>
      <c r="B29" s="883"/>
      <c r="C29" s="884"/>
      <c r="D29" s="93">
        <f t="shared" si="12"/>
        <v>0</v>
      </c>
      <c r="E29" s="94">
        <f t="shared" si="26"/>
        <v>0</v>
      </c>
      <c r="F29" s="95">
        <f t="shared" si="27"/>
        <v>0</v>
      </c>
      <c r="G29" s="22"/>
      <c r="H29" s="23"/>
      <c r="I29" s="22"/>
      <c r="J29" s="96"/>
      <c r="K29" s="22"/>
      <c r="L29" s="23"/>
      <c r="M29" s="22"/>
      <c r="N29" s="23"/>
      <c r="O29" s="22"/>
      <c r="P29" s="96"/>
      <c r="Q29" s="22"/>
      <c r="R29" s="23"/>
      <c r="S29" s="22"/>
      <c r="T29" s="96"/>
      <c r="U29" s="22"/>
      <c r="V29" s="23"/>
      <c r="W29" s="22"/>
      <c r="X29" s="23"/>
      <c r="Y29" s="22"/>
      <c r="Z29" s="23"/>
      <c r="AA29" s="22"/>
      <c r="AB29" s="23"/>
      <c r="AC29" s="22"/>
      <c r="AD29" s="73"/>
      <c r="AE29" s="23">
        <v>0</v>
      </c>
      <c r="AF29" s="74">
        <v>0</v>
      </c>
      <c r="AG29" s="74">
        <v>0</v>
      </c>
      <c r="AH29" s="74">
        <v>0</v>
      </c>
      <c r="AI29" s="74">
        <v>0</v>
      </c>
      <c r="AJ29" s="74">
        <v>0</v>
      </c>
      <c r="AK29" s="74">
        <v>0</v>
      </c>
      <c r="AL29" s="66" t="str">
        <f t="shared" si="14"/>
        <v/>
      </c>
      <c r="AM29" s="30"/>
      <c r="AN29" s="30"/>
      <c r="AO29" s="30"/>
      <c r="AP29" s="30"/>
      <c r="AQ29" s="30"/>
      <c r="AR29" s="30"/>
      <c r="AS29" s="30"/>
      <c r="AT29" s="30"/>
      <c r="AU29" s="8"/>
      <c r="AV29" s="8"/>
      <c r="AW29" s="8"/>
      <c r="AX29" s="8"/>
      <c r="BT29" s="3"/>
      <c r="BU29" s="3"/>
      <c r="BV29" s="3"/>
      <c r="BW29" s="4"/>
      <c r="CA29" s="31" t="str">
        <f t="shared" si="13"/>
        <v/>
      </c>
      <c r="CB29" s="31" t="str">
        <f t="shared" si="15"/>
        <v/>
      </c>
      <c r="CC29" s="31" t="str">
        <f t="shared" si="16"/>
        <v/>
      </c>
      <c r="CD29" s="31" t="str">
        <f t="shared" si="17"/>
        <v/>
      </c>
      <c r="CE29" s="31" t="str">
        <f t="shared" si="18"/>
        <v/>
      </c>
      <c r="CF29" s="31" t="str">
        <f t="shared" si="19"/>
        <v/>
      </c>
      <c r="CG29" s="32">
        <f t="shared" si="20"/>
        <v>0</v>
      </c>
      <c r="CH29" s="32">
        <f t="shared" si="21"/>
        <v>0</v>
      </c>
      <c r="CI29" s="32">
        <f t="shared" si="22"/>
        <v>0</v>
      </c>
      <c r="CJ29" s="32">
        <f t="shared" si="23"/>
        <v>0</v>
      </c>
      <c r="CK29" s="32">
        <f t="shared" si="24"/>
        <v>0</v>
      </c>
      <c r="CL29" s="32">
        <f t="shared" si="25"/>
        <v>0</v>
      </c>
      <c r="CZ29" s="3"/>
      <c r="DN29" s="2"/>
    </row>
    <row r="30" spans="1:118" ht="16.149999999999999" customHeight="1" x14ac:dyDescent="0.2">
      <c r="A30" s="882" t="s">
        <v>45</v>
      </c>
      <c r="B30" s="883"/>
      <c r="C30" s="884"/>
      <c r="D30" s="83">
        <f t="shared" ref="D30:D37" si="28">SUM(E30+F30)</f>
        <v>0</v>
      </c>
      <c r="E30" s="84">
        <f t="shared" ref="E30:F33" si="29">SUM(G30+I30+K30+M30+O30+Q30+S30+U30+W30+Y30+AA30+AC30)</f>
        <v>0</v>
      </c>
      <c r="F30" s="85">
        <f t="shared" si="29"/>
        <v>0</v>
      </c>
      <c r="G30" s="33"/>
      <c r="H30" s="34"/>
      <c r="I30" s="33"/>
      <c r="J30" s="86"/>
      <c r="K30" s="33"/>
      <c r="L30" s="34"/>
      <c r="M30" s="33"/>
      <c r="N30" s="34"/>
      <c r="O30" s="33"/>
      <c r="P30" s="86"/>
      <c r="Q30" s="33"/>
      <c r="R30" s="34"/>
      <c r="S30" s="33"/>
      <c r="T30" s="86"/>
      <c r="U30" s="33"/>
      <c r="V30" s="34"/>
      <c r="W30" s="33"/>
      <c r="X30" s="34"/>
      <c r="Y30" s="33"/>
      <c r="Z30" s="34"/>
      <c r="AA30" s="33"/>
      <c r="AB30" s="34"/>
      <c r="AC30" s="33"/>
      <c r="AD30" s="87"/>
      <c r="AE30" s="34">
        <v>0</v>
      </c>
      <c r="AF30" s="88">
        <v>0</v>
      </c>
      <c r="AG30" s="97">
        <v>0</v>
      </c>
      <c r="AH30" s="97">
        <v>0</v>
      </c>
      <c r="AI30" s="97">
        <v>0</v>
      </c>
      <c r="AJ30" s="97">
        <v>0</v>
      </c>
      <c r="AK30" s="97">
        <v>0</v>
      </c>
      <c r="AL30" s="66" t="str">
        <f t="shared" si="14"/>
        <v/>
      </c>
      <c r="AM30" s="30"/>
      <c r="AN30" s="30"/>
      <c r="AO30" s="30"/>
      <c r="AP30" s="30"/>
      <c r="AQ30" s="30"/>
      <c r="AR30" s="30"/>
      <c r="AS30" s="30"/>
      <c r="AT30" s="30"/>
      <c r="AU30" s="8"/>
      <c r="AV30" s="8"/>
      <c r="AW30" s="8"/>
      <c r="AX30" s="8"/>
      <c r="BT30" s="3"/>
      <c r="BU30" s="3"/>
      <c r="BV30" s="3"/>
      <c r="BW30" s="4"/>
      <c r="CA30" s="31" t="str">
        <f t="shared" si="13"/>
        <v/>
      </c>
      <c r="CB30" s="31" t="str">
        <f t="shared" si="15"/>
        <v/>
      </c>
      <c r="CC30" s="31" t="str">
        <f t="shared" si="16"/>
        <v/>
      </c>
      <c r="CD30" s="31" t="str">
        <f t="shared" si="17"/>
        <v/>
      </c>
      <c r="CE30" s="31" t="str">
        <f t="shared" si="18"/>
        <v/>
      </c>
      <c r="CF30" s="31" t="str">
        <f t="shared" si="19"/>
        <v/>
      </c>
      <c r="CG30" s="32">
        <f t="shared" si="20"/>
        <v>0</v>
      </c>
      <c r="CH30" s="32">
        <f t="shared" si="21"/>
        <v>0</v>
      </c>
      <c r="CI30" s="32">
        <f t="shared" si="22"/>
        <v>0</v>
      </c>
      <c r="CJ30" s="32">
        <f t="shared" si="23"/>
        <v>0</v>
      </c>
      <c r="CK30" s="32">
        <f t="shared" si="24"/>
        <v>0</v>
      </c>
      <c r="CL30" s="32">
        <f t="shared" si="25"/>
        <v>0</v>
      </c>
      <c r="CZ30" s="3"/>
      <c r="DN30" s="2"/>
    </row>
    <row r="31" spans="1:118" ht="16.149999999999999" customHeight="1" x14ac:dyDescent="0.2">
      <c r="A31" s="882" t="s">
        <v>46</v>
      </c>
      <c r="B31" s="883"/>
      <c r="C31" s="884"/>
      <c r="D31" s="83">
        <f t="shared" si="28"/>
        <v>0</v>
      </c>
      <c r="E31" s="84">
        <f t="shared" si="29"/>
        <v>0</v>
      </c>
      <c r="F31" s="85">
        <f t="shared" si="29"/>
        <v>0</v>
      </c>
      <c r="G31" s="33"/>
      <c r="H31" s="34"/>
      <c r="I31" s="33"/>
      <c r="J31" s="86"/>
      <c r="K31" s="33"/>
      <c r="L31" s="34"/>
      <c r="M31" s="33"/>
      <c r="N31" s="34"/>
      <c r="O31" s="33"/>
      <c r="P31" s="86"/>
      <c r="Q31" s="33"/>
      <c r="R31" s="34"/>
      <c r="S31" s="33"/>
      <c r="T31" s="86"/>
      <c r="U31" s="33"/>
      <c r="V31" s="34"/>
      <c r="W31" s="33"/>
      <c r="X31" s="34"/>
      <c r="Y31" s="33"/>
      <c r="Z31" s="34"/>
      <c r="AA31" s="33"/>
      <c r="AB31" s="34"/>
      <c r="AC31" s="33"/>
      <c r="AD31" s="87"/>
      <c r="AE31" s="34">
        <v>0</v>
      </c>
      <c r="AF31" s="88">
        <v>0</v>
      </c>
      <c r="AG31" s="97">
        <v>0</v>
      </c>
      <c r="AH31" s="97">
        <v>0</v>
      </c>
      <c r="AI31" s="97">
        <v>0</v>
      </c>
      <c r="AJ31" s="97">
        <v>0</v>
      </c>
      <c r="AK31" s="97">
        <v>0</v>
      </c>
      <c r="AL31" s="66" t="str">
        <f t="shared" si="14"/>
        <v/>
      </c>
      <c r="AM31" s="30"/>
      <c r="AN31" s="30"/>
      <c r="AO31" s="30"/>
      <c r="AP31" s="30"/>
      <c r="AQ31" s="30"/>
      <c r="AR31" s="30"/>
      <c r="AS31" s="30"/>
      <c r="AT31" s="30"/>
      <c r="AU31" s="8"/>
      <c r="AV31" s="8"/>
      <c r="AW31" s="8"/>
      <c r="AX31" s="8"/>
      <c r="BT31" s="3"/>
      <c r="BU31" s="3"/>
      <c r="BV31" s="3"/>
      <c r="BW31" s="4"/>
      <c r="CA31" s="31" t="str">
        <f t="shared" si="13"/>
        <v/>
      </c>
      <c r="CB31" s="31" t="str">
        <f t="shared" si="15"/>
        <v/>
      </c>
      <c r="CC31" s="31" t="str">
        <f t="shared" si="16"/>
        <v/>
      </c>
      <c r="CD31" s="31" t="str">
        <f t="shared" si="17"/>
        <v/>
      </c>
      <c r="CE31" s="31" t="str">
        <f t="shared" si="18"/>
        <v/>
      </c>
      <c r="CF31" s="31" t="str">
        <f t="shared" si="19"/>
        <v/>
      </c>
      <c r="CG31" s="32">
        <f t="shared" si="20"/>
        <v>0</v>
      </c>
      <c r="CH31" s="32">
        <f t="shared" si="21"/>
        <v>0</v>
      </c>
      <c r="CI31" s="32">
        <f t="shared" si="22"/>
        <v>0</v>
      </c>
      <c r="CJ31" s="32">
        <f t="shared" si="23"/>
        <v>0</v>
      </c>
      <c r="CK31" s="32">
        <f t="shared" si="24"/>
        <v>0</v>
      </c>
      <c r="CL31" s="32">
        <f t="shared" si="25"/>
        <v>0</v>
      </c>
      <c r="CZ31" s="3"/>
      <c r="DN31" s="2"/>
    </row>
    <row r="32" spans="1:118" ht="16.149999999999999" customHeight="1" x14ac:dyDescent="0.2">
      <c r="A32" s="882" t="s">
        <v>47</v>
      </c>
      <c r="B32" s="883"/>
      <c r="C32" s="884"/>
      <c r="D32" s="83">
        <f t="shared" si="28"/>
        <v>0</v>
      </c>
      <c r="E32" s="84">
        <f t="shared" si="29"/>
        <v>0</v>
      </c>
      <c r="F32" s="85">
        <f t="shared" si="29"/>
        <v>0</v>
      </c>
      <c r="G32" s="33"/>
      <c r="H32" s="34"/>
      <c r="I32" s="33"/>
      <c r="J32" s="86"/>
      <c r="K32" s="33"/>
      <c r="L32" s="34"/>
      <c r="M32" s="33"/>
      <c r="N32" s="34"/>
      <c r="O32" s="33"/>
      <c r="P32" s="86"/>
      <c r="Q32" s="33"/>
      <c r="R32" s="34"/>
      <c r="S32" s="33"/>
      <c r="T32" s="86"/>
      <c r="U32" s="33"/>
      <c r="V32" s="34"/>
      <c r="W32" s="33"/>
      <c r="X32" s="34"/>
      <c r="Y32" s="33"/>
      <c r="Z32" s="34"/>
      <c r="AA32" s="33"/>
      <c r="AB32" s="34"/>
      <c r="AC32" s="33"/>
      <c r="AD32" s="87"/>
      <c r="AE32" s="34">
        <v>0</v>
      </c>
      <c r="AF32" s="88">
        <v>0</v>
      </c>
      <c r="AG32" s="97">
        <v>0</v>
      </c>
      <c r="AH32" s="97">
        <v>0</v>
      </c>
      <c r="AI32" s="97">
        <v>0</v>
      </c>
      <c r="AJ32" s="97">
        <v>0</v>
      </c>
      <c r="AK32" s="97">
        <v>0</v>
      </c>
      <c r="AL32" s="66" t="str">
        <f t="shared" si="14"/>
        <v/>
      </c>
      <c r="AM32" s="30"/>
      <c r="AN32" s="30"/>
      <c r="AO32" s="30"/>
      <c r="AP32" s="30"/>
      <c r="AQ32" s="30"/>
      <c r="AR32" s="30"/>
      <c r="AS32" s="30"/>
      <c r="AT32" s="30"/>
      <c r="AU32" s="8"/>
      <c r="AV32" s="8"/>
      <c r="AW32" s="8"/>
      <c r="AX32" s="8"/>
      <c r="BT32" s="3"/>
      <c r="BU32" s="3"/>
      <c r="BV32" s="3"/>
      <c r="BW32" s="4"/>
      <c r="CA32" s="31" t="str">
        <f t="shared" si="13"/>
        <v/>
      </c>
      <c r="CB32" s="31" t="str">
        <f t="shared" si="15"/>
        <v/>
      </c>
      <c r="CC32" s="31" t="str">
        <f t="shared" si="16"/>
        <v/>
      </c>
      <c r="CD32" s="31" t="str">
        <f t="shared" si="17"/>
        <v/>
      </c>
      <c r="CE32" s="31" t="str">
        <f t="shared" si="18"/>
        <v/>
      </c>
      <c r="CF32" s="31" t="str">
        <f t="shared" si="19"/>
        <v/>
      </c>
      <c r="CG32" s="32">
        <f t="shared" si="20"/>
        <v>0</v>
      </c>
      <c r="CH32" s="32">
        <f t="shared" si="21"/>
        <v>0</v>
      </c>
      <c r="CI32" s="32">
        <f t="shared" si="22"/>
        <v>0</v>
      </c>
      <c r="CJ32" s="32">
        <f t="shared" si="23"/>
        <v>0</v>
      </c>
      <c r="CK32" s="32">
        <f t="shared" si="24"/>
        <v>0</v>
      </c>
      <c r="CL32" s="32">
        <f t="shared" si="25"/>
        <v>0</v>
      </c>
      <c r="CZ32" s="3"/>
      <c r="DN32" s="2"/>
    </row>
    <row r="33" spans="1:118" ht="16.149999999999999" customHeight="1" x14ac:dyDescent="0.2">
      <c r="A33" s="882" t="s">
        <v>48</v>
      </c>
      <c r="B33" s="883"/>
      <c r="C33" s="884"/>
      <c r="D33" s="83">
        <f t="shared" si="28"/>
        <v>0</v>
      </c>
      <c r="E33" s="84">
        <f t="shared" si="29"/>
        <v>0</v>
      </c>
      <c r="F33" s="85">
        <f t="shared" si="29"/>
        <v>0</v>
      </c>
      <c r="G33" s="33"/>
      <c r="H33" s="34"/>
      <c r="I33" s="33"/>
      <c r="J33" s="86"/>
      <c r="K33" s="33"/>
      <c r="L33" s="34"/>
      <c r="M33" s="33"/>
      <c r="N33" s="34"/>
      <c r="O33" s="33"/>
      <c r="P33" s="86"/>
      <c r="Q33" s="33"/>
      <c r="R33" s="34"/>
      <c r="S33" s="33"/>
      <c r="T33" s="86"/>
      <c r="U33" s="33"/>
      <c r="V33" s="34"/>
      <c r="W33" s="33"/>
      <c r="X33" s="34"/>
      <c r="Y33" s="33"/>
      <c r="Z33" s="34"/>
      <c r="AA33" s="33"/>
      <c r="AB33" s="34"/>
      <c r="AC33" s="33"/>
      <c r="AD33" s="87"/>
      <c r="AE33" s="34">
        <v>0</v>
      </c>
      <c r="AF33" s="88">
        <v>0</v>
      </c>
      <c r="AG33" s="97">
        <v>0</v>
      </c>
      <c r="AH33" s="97">
        <v>0</v>
      </c>
      <c r="AI33" s="97">
        <v>0</v>
      </c>
      <c r="AJ33" s="97">
        <v>0</v>
      </c>
      <c r="AK33" s="97">
        <v>0</v>
      </c>
      <c r="AL33" s="66" t="str">
        <f t="shared" si="14"/>
        <v/>
      </c>
      <c r="AM33" s="30"/>
      <c r="AN33" s="30"/>
      <c r="AO33" s="30"/>
      <c r="AP33" s="30"/>
      <c r="AQ33" s="30"/>
      <c r="AR33" s="30"/>
      <c r="AS33" s="30"/>
      <c r="AT33" s="30"/>
      <c r="AU33" s="8"/>
      <c r="AV33" s="8"/>
      <c r="AW33" s="8"/>
      <c r="AX33" s="8"/>
      <c r="BT33" s="3"/>
      <c r="BU33" s="3"/>
      <c r="BV33" s="3"/>
      <c r="BW33" s="4"/>
      <c r="CA33" s="31" t="str">
        <f t="shared" si="13"/>
        <v/>
      </c>
      <c r="CB33" s="31" t="str">
        <f t="shared" si="15"/>
        <v/>
      </c>
      <c r="CC33" s="31" t="str">
        <f t="shared" si="16"/>
        <v/>
      </c>
      <c r="CD33" s="31" t="str">
        <f t="shared" si="17"/>
        <v/>
      </c>
      <c r="CE33" s="31" t="str">
        <f t="shared" si="18"/>
        <v/>
      </c>
      <c r="CF33" s="31" t="str">
        <f t="shared" si="19"/>
        <v/>
      </c>
      <c r="CG33" s="32">
        <f t="shared" si="20"/>
        <v>0</v>
      </c>
      <c r="CH33" s="32">
        <f t="shared" si="21"/>
        <v>0</v>
      </c>
      <c r="CI33" s="32">
        <f t="shared" si="22"/>
        <v>0</v>
      </c>
      <c r="CJ33" s="32">
        <f t="shared" si="23"/>
        <v>0</v>
      </c>
      <c r="CK33" s="32">
        <f t="shared" si="24"/>
        <v>0</v>
      </c>
      <c r="CL33" s="32">
        <f t="shared" si="25"/>
        <v>0</v>
      </c>
      <c r="CZ33" s="3"/>
      <c r="DN33" s="2"/>
    </row>
    <row r="34" spans="1:118" ht="16.149999999999999" customHeight="1" x14ac:dyDescent="0.2">
      <c r="A34" s="882" t="s">
        <v>49</v>
      </c>
      <c r="B34" s="883"/>
      <c r="C34" s="884"/>
      <c r="D34" s="83">
        <f t="shared" si="28"/>
        <v>0</v>
      </c>
      <c r="E34" s="84">
        <f>SUM(Q34+S34+U34+W34+Y34+AA34+AC34)</f>
        <v>0</v>
      </c>
      <c r="F34" s="85">
        <f>SUM(R34+T34+V34+X34+Z34+AB34+AD34)</f>
        <v>0</v>
      </c>
      <c r="G34" s="98"/>
      <c r="H34" s="99"/>
      <c r="I34" s="98"/>
      <c r="J34" s="100"/>
      <c r="K34" s="98"/>
      <c r="L34" s="100"/>
      <c r="M34" s="98"/>
      <c r="N34" s="100"/>
      <c r="O34" s="98"/>
      <c r="P34" s="100"/>
      <c r="Q34" s="33"/>
      <c r="R34" s="34"/>
      <c r="S34" s="33"/>
      <c r="T34" s="86"/>
      <c r="U34" s="33"/>
      <c r="V34" s="34"/>
      <c r="W34" s="33"/>
      <c r="X34" s="34"/>
      <c r="Y34" s="33"/>
      <c r="Z34" s="34"/>
      <c r="AA34" s="33"/>
      <c r="AB34" s="34"/>
      <c r="AC34" s="33"/>
      <c r="AD34" s="87"/>
      <c r="AE34" s="34">
        <v>0</v>
      </c>
      <c r="AF34" s="88">
        <v>0</v>
      </c>
      <c r="AG34" s="97">
        <v>0</v>
      </c>
      <c r="AH34" s="97">
        <v>0</v>
      </c>
      <c r="AI34" s="97">
        <v>0</v>
      </c>
      <c r="AJ34" s="97">
        <v>0</v>
      </c>
      <c r="AK34" s="97">
        <v>0</v>
      </c>
      <c r="AL34" s="66" t="str">
        <f t="shared" si="14"/>
        <v/>
      </c>
      <c r="AM34" s="30"/>
      <c r="AN34" s="30"/>
      <c r="AO34" s="30"/>
      <c r="AP34" s="30"/>
      <c r="AQ34" s="30"/>
      <c r="AR34" s="30"/>
      <c r="AS34" s="30"/>
      <c r="AT34" s="30"/>
      <c r="AU34" s="8"/>
      <c r="AV34" s="8"/>
      <c r="AW34" s="8"/>
      <c r="AX34" s="8"/>
      <c r="BT34" s="3"/>
      <c r="BU34" s="3"/>
      <c r="BV34" s="3"/>
      <c r="BW34" s="4"/>
      <c r="CA34" s="31" t="str">
        <f t="shared" si="13"/>
        <v/>
      </c>
      <c r="CB34" s="31" t="str">
        <f t="shared" si="15"/>
        <v/>
      </c>
      <c r="CC34" s="31" t="str">
        <f t="shared" si="16"/>
        <v/>
      </c>
      <c r="CD34" s="31" t="str">
        <f t="shared" si="17"/>
        <v/>
      </c>
      <c r="CE34" s="31" t="str">
        <f t="shared" si="18"/>
        <v/>
      </c>
      <c r="CF34" s="31" t="str">
        <f t="shared" si="19"/>
        <v/>
      </c>
      <c r="CG34" s="32">
        <f t="shared" si="20"/>
        <v>0</v>
      </c>
      <c r="CH34" s="32">
        <f t="shared" si="21"/>
        <v>0</v>
      </c>
      <c r="CI34" s="32">
        <f t="shared" si="22"/>
        <v>0</v>
      </c>
      <c r="CJ34" s="32">
        <f t="shared" si="23"/>
        <v>0</v>
      </c>
      <c r="CK34" s="32">
        <f t="shared" si="24"/>
        <v>0</v>
      </c>
      <c r="CL34" s="32">
        <f t="shared" si="25"/>
        <v>0</v>
      </c>
      <c r="CZ34" s="3"/>
      <c r="DN34" s="2"/>
    </row>
    <row r="35" spans="1:118" ht="16.149999999999999" customHeight="1" x14ac:dyDescent="0.2">
      <c r="A35" s="868"/>
      <c r="B35" s="869"/>
      <c r="C35" s="870"/>
      <c r="D35" s="101"/>
      <c r="E35" s="102"/>
      <c r="F35" s="103"/>
      <c r="G35" s="104"/>
      <c r="H35" s="105"/>
      <c r="I35" s="104"/>
      <c r="J35" s="106"/>
      <c r="K35" s="104"/>
      <c r="L35" s="105"/>
      <c r="M35" s="104"/>
      <c r="N35" s="105"/>
      <c r="O35" s="104"/>
      <c r="P35" s="106"/>
      <c r="Q35" s="104"/>
      <c r="R35" s="105"/>
      <c r="S35" s="104"/>
      <c r="T35" s="106"/>
      <c r="U35" s="104"/>
      <c r="V35" s="105"/>
      <c r="W35" s="104"/>
      <c r="X35" s="105"/>
      <c r="Y35" s="104"/>
      <c r="Z35" s="105"/>
      <c r="AA35" s="104"/>
      <c r="AB35" s="105"/>
      <c r="AC35" s="104"/>
      <c r="AD35" s="107"/>
      <c r="AE35" s="105"/>
      <c r="AF35" s="108"/>
      <c r="AG35" s="109"/>
      <c r="AH35" s="109"/>
      <c r="AI35" s="109"/>
      <c r="AJ35" s="109"/>
      <c r="AK35" s="109"/>
      <c r="AL35" s="66" t="str">
        <f t="shared" si="14"/>
        <v/>
      </c>
      <c r="AM35" s="30"/>
      <c r="AN35" s="30"/>
      <c r="AO35" s="30"/>
      <c r="AP35" s="30"/>
      <c r="AQ35" s="30"/>
      <c r="AR35" s="30"/>
      <c r="AS35" s="30"/>
      <c r="AT35" s="30"/>
      <c r="AU35" s="8"/>
      <c r="AV35" s="8"/>
      <c r="AW35" s="8"/>
      <c r="AX35" s="8"/>
      <c r="BT35" s="3"/>
      <c r="BU35" s="3"/>
      <c r="BV35" s="3"/>
      <c r="BW35" s="4"/>
      <c r="CA35" s="31" t="str">
        <f t="shared" si="13"/>
        <v/>
      </c>
      <c r="CB35" s="31" t="str">
        <f t="shared" si="15"/>
        <v/>
      </c>
      <c r="CC35" s="31" t="str">
        <f t="shared" si="16"/>
        <v/>
      </c>
      <c r="CD35" s="31" t="str">
        <f t="shared" si="17"/>
        <v/>
      </c>
      <c r="CE35" s="31" t="str">
        <f t="shared" si="18"/>
        <v/>
      </c>
      <c r="CF35" s="31" t="str">
        <f t="shared" si="19"/>
        <v/>
      </c>
      <c r="CG35" s="32">
        <f t="shared" si="20"/>
        <v>0</v>
      </c>
      <c r="CH35" s="32">
        <f t="shared" si="21"/>
        <v>0</v>
      </c>
      <c r="CI35" s="32">
        <f t="shared" si="22"/>
        <v>0</v>
      </c>
      <c r="CJ35" s="32">
        <f t="shared" si="23"/>
        <v>0</v>
      </c>
      <c r="CK35" s="32">
        <f t="shared" si="24"/>
        <v>0</v>
      </c>
      <c r="CL35" s="32">
        <f t="shared" si="25"/>
        <v>0</v>
      </c>
      <c r="CZ35" s="3"/>
      <c r="DN35" s="2"/>
    </row>
    <row r="36" spans="1:118" ht="16.149999999999999" customHeight="1" x14ac:dyDescent="0.2">
      <c r="A36" s="882" t="s">
        <v>50</v>
      </c>
      <c r="B36" s="883"/>
      <c r="C36" s="884"/>
      <c r="D36" s="83">
        <f t="shared" si="28"/>
        <v>0</v>
      </c>
      <c r="E36" s="84">
        <f t="shared" ref="E36:F37" si="30">SUM(G36+I36+K36+M36+O36+Q36+S36+U36+W36+Y36+AA36+AC36)</f>
        <v>0</v>
      </c>
      <c r="F36" s="85">
        <f t="shared" si="30"/>
        <v>0</v>
      </c>
      <c r="G36" s="33"/>
      <c r="H36" s="34"/>
      <c r="I36" s="33"/>
      <c r="J36" s="86"/>
      <c r="K36" s="33"/>
      <c r="L36" s="34"/>
      <c r="M36" s="33"/>
      <c r="N36" s="34"/>
      <c r="O36" s="33"/>
      <c r="P36" s="86"/>
      <c r="Q36" s="33"/>
      <c r="R36" s="34"/>
      <c r="S36" s="33"/>
      <c r="T36" s="86"/>
      <c r="U36" s="33"/>
      <c r="V36" s="34"/>
      <c r="W36" s="33"/>
      <c r="X36" s="34"/>
      <c r="Y36" s="33"/>
      <c r="Z36" s="34"/>
      <c r="AA36" s="33"/>
      <c r="AB36" s="34"/>
      <c r="AC36" s="33"/>
      <c r="AD36" s="87"/>
      <c r="AE36" s="34">
        <v>0</v>
      </c>
      <c r="AF36" s="88">
        <v>0</v>
      </c>
      <c r="AG36" s="97">
        <v>0</v>
      </c>
      <c r="AH36" s="97">
        <v>0</v>
      </c>
      <c r="AI36" s="97">
        <v>0</v>
      </c>
      <c r="AJ36" s="97">
        <v>0</v>
      </c>
      <c r="AK36" s="97">
        <v>0</v>
      </c>
      <c r="AL36" s="66" t="str">
        <f t="shared" si="14"/>
        <v/>
      </c>
      <c r="AM36" s="30"/>
      <c r="AN36" s="30"/>
      <c r="AO36" s="30"/>
      <c r="AP36" s="30"/>
      <c r="AQ36" s="30"/>
      <c r="AR36" s="30"/>
      <c r="AS36" s="30"/>
      <c r="AT36" s="30"/>
      <c r="AU36" s="8"/>
      <c r="AV36" s="8"/>
      <c r="AW36" s="8"/>
      <c r="AX36" s="8"/>
      <c r="BT36" s="3"/>
      <c r="BU36" s="3"/>
      <c r="BV36" s="3"/>
      <c r="BW36" s="4"/>
      <c r="CA36" s="31" t="str">
        <f t="shared" si="13"/>
        <v/>
      </c>
      <c r="CB36" s="31" t="str">
        <f t="shared" si="15"/>
        <v/>
      </c>
      <c r="CC36" s="31" t="str">
        <f t="shared" si="16"/>
        <v/>
      </c>
      <c r="CD36" s="31" t="str">
        <f t="shared" si="17"/>
        <v/>
      </c>
      <c r="CE36" s="31" t="str">
        <f t="shared" si="18"/>
        <v/>
      </c>
      <c r="CF36" s="31" t="str">
        <f t="shared" si="19"/>
        <v/>
      </c>
      <c r="CG36" s="32">
        <f t="shared" si="20"/>
        <v>0</v>
      </c>
      <c r="CH36" s="32">
        <f t="shared" si="21"/>
        <v>0</v>
      </c>
      <c r="CI36" s="32">
        <f t="shared" si="22"/>
        <v>0</v>
      </c>
      <c r="CJ36" s="32">
        <f t="shared" si="23"/>
        <v>0</v>
      </c>
      <c r="CK36" s="32">
        <f t="shared" si="24"/>
        <v>0</v>
      </c>
      <c r="CL36" s="32">
        <f t="shared" si="25"/>
        <v>0</v>
      </c>
      <c r="CZ36" s="3"/>
      <c r="DN36" s="2"/>
    </row>
    <row r="37" spans="1:118" ht="16.149999999999999" customHeight="1" x14ac:dyDescent="0.2">
      <c r="A37" s="1004" t="s">
        <v>51</v>
      </c>
      <c r="B37" s="1005"/>
      <c r="C37" s="1006"/>
      <c r="D37" s="110">
        <f t="shared" si="28"/>
        <v>347</v>
      </c>
      <c r="E37" s="111">
        <f t="shared" si="30"/>
        <v>87</v>
      </c>
      <c r="F37" s="112">
        <f t="shared" si="30"/>
        <v>260</v>
      </c>
      <c r="G37" s="113">
        <v>0</v>
      </c>
      <c r="H37" s="114">
        <v>0</v>
      </c>
      <c r="I37" s="115">
        <v>0</v>
      </c>
      <c r="J37" s="116">
        <v>1</v>
      </c>
      <c r="K37" s="113">
        <v>0</v>
      </c>
      <c r="L37" s="114">
        <v>0</v>
      </c>
      <c r="M37" s="113">
        <v>4</v>
      </c>
      <c r="N37" s="114">
        <v>0</v>
      </c>
      <c r="O37" s="113">
        <v>1</v>
      </c>
      <c r="P37" s="116">
        <v>0</v>
      </c>
      <c r="Q37" s="113">
        <v>4</v>
      </c>
      <c r="R37" s="114">
        <v>0</v>
      </c>
      <c r="S37" s="113">
        <v>2</v>
      </c>
      <c r="T37" s="116">
        <v>0</v>
      </c>
      <c r="U37" s="113">
        <v>5</v>
      </c>
      <c r="V37" s="114">
        <v>0</v>
      </c>
      <c r="W37" s="113">
        <v>15</v>
      </c>
      <c r="X37" s="114">
        <v>10</v>
      </c>
      <c r="Y37" s="113">
        <v>3</v>
      </c>
      <c r="Z37" s="114">
        <v>11</v>
      </c>
      <c r="AA37" s="113">
        <v>53</v>
      </c>
      <c r="AB37" s="114">
        <v>199</v>
      </c>
      <c r="AC37" s="113">
        <v>0</v>
      </c>
      <c r="AD37" s="117">
        <v>39</v>
      </c>
      <c r="AE37" s="114">
        <v>0</v>
      </c>
      <c r="AF37" s="114">
        <v>347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66" t="str">
        <f t="shared" si="14"/>
        <v/>
      </c>
      <c r="AM37" s="30"/>
      <c r="AN37" s="30"/>
      <c r="AO37" s="30"/>
      <c r="AP37" s="30"/>
      <c r="AQ37" s="30"/>
      <c r="AR37" s="30"/>
      <c r="AS37" s="30"/>
      <c r="AT37" s="30"/>
      <c r="AU37" s="8"/>
      <c r="AV37" s="8"/>
      <c r="AW37" s="8"/>
      <c r="AX37" s="8"/>
      <c r="BT37" s="3"/>
      <c r="BU37" s="3"/>
      <c r="BV37" s="3"/>
      <c r="BW37" s="4"/>
      <c r="CA37" s="31" t="str">
        <f t="shared" si="13"/>
        <v/>
      </c>
      <c r="CB37" s="31" t="str">
        <f t="shared" si="15"/>
        <v/>
      </c>
      <c r="CC37" s="31" t="str">
        <f t="shared" si="16"/>
        <v/>
      </c>
      <c r="CD37" s="31" t="str">
        <f t="shared" si="17"/>
        <v/>
      </c>
      <c r="CE37" s="31" t="str">
        <f t="shared" si="18"/>
        <v/>
      </c>
      <c r="CF37" s="31" t="str">
        <f t="shared" si="19"/>
        <v/>
      </c>
      <c r="CG37" s="32">
        <f t="shared" si="20"/>
        <v>0</v>
      </c>
      <c r="CH37" s="32">
        <f t="shared" si="21"/>
        <v>0</v>
      </c>
      <c r="CI37" s="32">
        <f t="shared" si="22"/>
        <v>0</v>
      </c>
      <c r="CJ37" s="32">
        <f t="shared" si="23"/>
        <v>0</v>
      </c>
      <c r="CK37" s="32">
        <f t="shared" si="24"/>
        <v>0</v>
      </c>
      <c r="CL37" s="32">
        <f t="shared" si="25"/>
        <v>0</v>
      </c>
      <c r="CZ37" s="3"/>
      <c r="DN37" s="2"/>
    </row>
    <row r="38" spans="1:118" ht="16.149999999999999" customHeight="1" x14ac:dyDescent="0.2">
      <c r="A38" s="1055" t="s">
        <v>52</v>
      </c>
      <c r="B38" s="1055"/>
      <c r="C38" s="1055"/>
      <c r="D38" s="118">
        <f t="shared" ref="D38:AK38" si="31">SUM(D19:D37)</f>
        <v>373</v>
      </c>
      <c r="E38" s="119">
        <f t="shared" si="31"/>
        <v>99</v>
      </c>
      <c r="F38" s="120">
        <f t="shared" si="31"/>
        <v>274</v>
      </c>
      <c r="G38" s="118">
        <f t="shared" si="31"/>
        <v>0</v>
      </c>
      <c r="H38" s="120">
        <f t="shared" si="31"/>
        <v>0</v>
      </c>
      <c r="I38" s="118">
        <f t="shared" si="31"/>
        <v>0</v>
      </c>
      <c r="J38" s="120">
        <f t="shared" si="31"/>
        <v>1</v>
      </c>
      <c r="K38" s="118">
        <f t="shared" si="31"/>
        <v>0</v>
      </c>
      <c r="L38" s="120">
        <f t="shared" si="31"/>
        <v>0</v>
      </c>
      <c r="M38" s="118">
        <f t="shared" si="31"/>
        <v>4</v>
      </c>
      <c r="N38" s="120">
        <f t="shared" si="31"/>
        <v>0</v>
      </c>
      <c r="O38" s="118">
        <f t="shared" si="31"/>
        <v>1</v>
      </c>
      <c r="P38" s="120">
        <f t="shared" si="31"/>
        <v>0</v>
      </c>
      <c r="Q38" s="118">
        <f t="shared" si="31"/>
        <v>4</v>
      </c>
      <c r="R38" s="120">
        <f t="shared" si="31"/>
        <v>0</v>
      </c>
      <c r="S38" s="118">
        <f t="shared" si="31"/>
        <v>2</v>
      </c>
      <c r="T38" s="120">
        <f t="shared" si="31"/>
        <v>0</v>
      </c>
      <c r="U38" s="118">
        <f t="shared" si="31"/>
        <v>5</v>
      </c>
      <c r="V38" s="120">
        <f t="shared" si="31"/>
        <v>0</v>
      </c>
      <c r="W38" s="118">
        <f t="shared" si="31"/>
        <v>17</v>
      </c>
      <c r="X38" s="120">
        <f t="shared" si="31"/>
        <v>14</v>
      </c>
      <c r="Y38" s="118">
        <f t="shared" si="31"/>
        <v>7</v>
      </c>
      <c r="Z38" s="120">
        <f t="shared" si="31"/>
        <v>14</v>
      </c>
      <c r="AA38" s="118">
        <f t="shared" si="31"/>
        <v>56</v>
      </c>
      <c r="AB38" s="120">
        <f t="shared" si="31"/>
        <v>206</v>
      </c>
      <c r="AC38" s="118">
        <f t="shared" si="31"/>
        <v>3</v>
      </c>
      <c r="AD38" s="120">
        <f t="shared" si="31"/>
        <v>39</v>
      </c>
      <c r="AE38" s="121">
        <f t="shared" si="31"/>
        <v>0</v>
      </c>
      <c r="AF38" s="121">
        <f t="shared" si="31"/>
        <v>373</v>
      </c>
      <c r="AG38" s="121">
        <f t="shared" si="31"/>
        <v>0</v>
      </c>
      <c r="AH38" s="121">
        <f t="shared" si="31"/>
        <v>0</v>
      </c>
      <c r="AI38" s="121">
        <f t="shared" si="31"/>
        <v>0</v>
      </c>
      <c r="AJ38" s="121">
        <f t="shared" si="31"/>
        <v>0</v>
      </c>
      <c r="AK38" s="121">
        <f t="shared" si="31"/>
        <v>0</v>
      </c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BT38" s="3"/>
      <c r="BU38" s="3"/>
      <c r="BV38" s="3"/>
      <c r="BW38" s="4"/>
      <c r="CG38" s="13"/>
      <c r="CH38" s="13"/>
      <c r="CI38" s="13"/>
      <c r="CJ38" s="13"/>
      <c r="CK38" s="13"/>
      <c r="CZ38" s="3"/>
      <c r="DN38" s="2"/>
    </row>
    <row r="39" spans="1:118" ht="31.9" customHeight="1" x14ac:dyDescent="0.2">
      <c r="A39" s="122" t="s">
        <v>53</v>
      </c>
      <c r="B39" s="123"/>
      <c r="C39" s="123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5"/>
      <c r="Q39" s="125"/>
      <c r="R39" s="684"/>
      <c r="S39" s="685"/>
      <c r="T39" s="685"/>
      <c r="U39" s="685"/>
      <c r="V39" s="685"/>
      <c r="W39" s="685"/>
      <c r="X39" s="685"/>
      <c r="Y39" s="685"/>
      <c r="Z39" s="685"/>
      <c r="AA39" s="685"/>
      <c r="AB39" s="685"/>
      <c r="AC39" s="685"/>
      <c r="AD39" s="685"/>
      <c r="AE39" s="685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BU39" s="3"/>
      <c r="BV39" s="3"/>
      <c r="BW39" s="3"/>
      <c r="CG39" s="13"/>
      <c r="CH39" s="13"/>
      <c r="CI39" s="13"/>
      <c r="CJ39" s="13"/>
      <c r="CK39" s="13"/>
      <c r="CL39" s="13"/>
    </row>
    <row r="40" spans="1:118" ht="26.25" customHeight="1" x14ac:dyDescent="0.2">
      <c r="A40" s="1090" t="s">
        <v>54</v>
      </c>
      <c r="B40" s="1091"/>
      <c r="C40" s="1091"/>
      <c r="D40" s="1090" t="s">
        <v>55</v>
      </c>
      <c r="E40" s="1091"/>
      <c r="F40" s="903"/>
      <c r="G40" s="940" t="s">
        <v>56</v>
      </c>
      <c r="H40" s="942"/>
      <c r="I40" s="942"/>
      <c r="J40" s="942"/>
      <c r="K40" s="942"/>
      <c r="L40" s="942"/>
      <c r="M40" s="942"/>
      <c r="N40" s="942"/>
      <c r="O40" s="942"/>
      <c r="P40" s="942"/>
      <c r="Q40" s="942"/>
      <c r="R40" s="942"/>
      <c r="S40" s="942"/>
      <c r="T40" s="942"/>
      <c r="U40" s="942"/>
      <c r="V40" s="942"/>
      <c r="W40" s="942"/>
      <c r="X40" s="942"/>
      <c r="Y40" s="942"/>
      <c r="Z40" s="942"/>
      <c r="AA40" s="942"/>
      <c r="AB40" s="942"/>
      <c r="AC40" s="942"/>
      <c r="AD40" s="962"/>
      <c r="AE40" s="1093" t="s">
        <v>6</v>
      </c>
      <c r="AF40" s="896" t="s">
        <v>7</v>
      </c>
      <c r="AG40" s="896" t="s">
        <v>8</v>
      </c>
      <c r="AH40" s="985" t="s">
        <v>9</v>
      </c>
      <c r="AI40" s="985" t="s">
        <v>10</v>
      </c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BU40" s="3"/>
      <c r="BV40" s="3"/>
      <c r="BW40" s="3"/>
      <c r="CG40" s="13"/>
      <c r="CH40" s="13"/>
      <c r="CI40" s="13"/>
      <c r="CJ40" s="13"/>
      <c r="CK40" s="13"/>
      <c r="CL40" s="13"/>
    </row>
    <row r="41" spans="1:118" ht="27" customHeight="1" x14ac:dyDescent="0.2">
      <c r="A41" s="1041"/>
      <c r="B41" s="1042"/>
      <c r="C41" s="1043"/>
      <c r="D41" s="1045"/>
      <c r="E41" s="1046"/>
      <c r="F41" s="1092"/>
      <c r="G41" s="1037" t="s">
        <v>11</v>
      </c>
      <c r="H41" s="1038"/>
      <c r="I41" s="942" t="s">
        <v>12</v>
      </c>
      <c r="J41" s="942"/>
      <c r="K41" s="940" t="s">
        <v>13</v>
      </c>
      <c r="L41" s="941"/>
      <c r="M41" s="940" t="s">
        <v>14</v>
      </c>
      <c r="N41" s="941"/>
      <c r="O41" s="940" t="s">
        <v>15</v>
      </c>
      <c r="P41" s="941"/>
      <c r="Q41" s="940" t="s">
        <v>16</v>
      </c>
      <c r="R41" s="941"/>
      <c r="S41" s="940" t="s">
        <v>17</v>
      </c>
      <c r="T41" s="941"/>
      <c r="U41" s="940" t="s">
        <v>57</v>
      </c>
      <c r="V41" s="941"/>
      <c r="W41" s="1094" t="s">
        <v>19</v>
      </c>
      <c r="X41" s="1094"/>
      <c r="Y41" s="940" t="s">
        <v>58</v>
      </c>
      <c r="Z41" s="941"/>
      <c r="AA41" s="1052" t="s">
        <v>21</v>
      </c>
      <c r="AB41" s="1053"/>
      <c r="AC41" s="1094" t="s">
        <v>22</v>
      </c>
      <c r="AD41" s="1054"/>
      <c r="AE41" s="1049"/>
      <c r="AF41" s="902"/>
      <c r="AG41" s="902"/>
      <c r="AH41" s="986"/>
      <c r="AI41" s="986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BU41" s="3"/>
      <c r="BV41" s="3"/>
      <c r="BW41" s="3"/>
      <c r="CG41" s="13"/>
      <c r="CH41" s="13"/>
      <c r="CI41" s="13"/>
      <c r="CJ41" s="13"/>
      <c r="CK41" s="13"/>
      <c r="CL41" s="13"/>
    </row>
    <row r="42" spans="1:118" ht="24" customHeight="1" x14ac:dyDescent="0.2">
      <c r="A42" s="1043"/>
      <c r="B42" s="1043"/>
      <c r="C42" s="904"/>
      <c r="D42" s="127" t="s">
        <v>23</v>
      </c>
      <c r="E42" s="128" t="s">
        <v>24</v>
      </c>
      <c r="F42" s="772" t="s">
        <v>25</v>
      </c>
      <c r="G42" s="128" t="s">
        <v>24</v>
      </c>
      <c r="H42" s="772" t="s">
        <v>25</v>
      </c>
      <c r="I42" s="128" t="s">
        <v>24</v>
      </c>
      <c r="J42" s="771" t="s">
        <v>25</v>
      </c>
      <c r="K42" s="128" t="s">
        <v>24</v>
      </c>
      <c r="L42" s="772" t="s">
        <v>25</v>
      </c>
      <c r="M42" s="128" t="s">
        <v>24</v>
      </c>
      <c r="N42" s="772" t="s">
        <v>25</v>
      </c>
      <c r="O42" s="128" t="s">
        <v>24</v>
      </c>
      <c r="P42" s="772" t="s">
        <v>25</v>
      </c>
      <c r="Q42" s="128" t="s">
        <v>24</v>
      </c>
      <c r="R42" s="772" t="s">
        <v>25</v>
      </c>
      <c r="S42" s="128" t="s">
        <v>24</v>
      </c>
      <c r="T42" s="772" t="s">
        <v>25</v>
      </c>
      <c r="U42" s="128" t="s">
        <v>24</v>
      </c>
      <c r="V42" s="772" t="s">
        <v>25</v>
      </c>
      <c r="W42" s="128" t="s">
        <v>24</v>
      </c>
      <c r="X42" s="772" t="s">
        <v>25</v>
      </c>
      <c r="Y42" s="128" t="s">
        <v>24</v>
      </c>
      <c r="Z42" s="772" t="s">
        <v>25</v>
      </c>
      <c r="AA42" s="128" t="s">
        <v>24</v>
      </c>
      <c r="AB42" s="781" t="s">
        <v>25</v>
      </c>
      <c r="AC42" s="771" t="s">
        <v>24</v>
      </c>
      <c r="AD42" s="774" t="s">
        <v>25</v>
      </c>
      <c r="AE42" s="1050"/>
      <c r="AF42" s="1081"/>
      <c r="AG42" s="1081"/>
      <c r="AH42" s="987"/>
      <c r="AI42" s="987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BU42" s="3"/>
      <c r="BV42" s="3"/>
      <c r="BW42" s="3"/>
      <c r="CG42" s="13"/>
      <c r="CH42" s="13"/>
      <c r="CI42" s="13"/>
      <c r="CJ42" s="13"/>
      <c r="CK42" s="13"/>
      <c r="CL42" s="13"/>
    </row>
    <row r="43" spans="1:118" ht="16.149999999999999" customHeight="1" x14ac:dyDescent="0.2">
      <c r="A43" s="967" t="s">
        <v>59</v>
      </c>
      <c r="B43" s="968"/>
      <c r="C43" s="969"/>
      <c r="D43" s="133">
        <f>SUM(E43+F43)</f>
        <v>0</v>
      </c>
      <c r="E43" s="134">
        <f>SUM(U43+W43+Y43+AA43+AC43)</f>
        <v>0</v>
      </c>
      <c r="F43" s="135">
        <f>SUM(V43+X43+Z43+AB43+AD43)</f>
        <v>0</v>
      </c>
      <c r="G43" s="98"/>
      <c r="H43" s="99"/>
      <c r="I43" s="98"/>
      <c r="J43" s="99"/>
      <c r="K43" s="98"/>
      <c r="L43" s="99"/>
      <c r="M43" s="98"/>
      <c r="N43" s="99"/>
      <c r="O43" s="98"/>
      <c r="P43" s="99"/>
      <c r="Q43" s="98"/>
      <c r="R43" s="99"/>
      <c r="S43" s="98"/>
      <c r="T43" s="99"/>
      <c r="U43" s="136"/>
      <c r="V43" s="137"/>
      <c r="W43" s="136"/>
      <c r="X43" s="137"/>
      <c r="Y43" s="136"/>
      <c r="Z43" s="137"/>
      <c r="AA43" s="138"/>
      <c r="AB43" s="137"/>
      <c r="AC43" s="139"/>
      <c r="AD43" s="140"/>
      <c r="AE43" s="141"/>
      <c r="AF43" s="141"/>
      <c r="AG43" s="141"/>
      <c r="AH43" s="141"/>
      <c r="AI43" s="141"/>
      <c r="AJ43" s="66" t="str">
        <f>CA43&amp;CB43&amp;CC43&amp;CD43&amp;CE43</f>
        <v/>
      </c>
      <c r="AK43" s="30"/>
      <c r="AL43" s="30"/>
      <c r="AM43" s="30"/>
      <c r="AN43" s="30"/>
      <c r="AO43" s="30"/>
      <c r="AP43" s="30"/>
      <c r="AQ43" s="30"/>
      <c r="AR43" s="30"/>
      <c r="AS43" s="30"/>
      <c r="AT43" s="8"/>
      <c r="AU43" s="8"/>
      <c r="BU43" s="3"/>
      <c r="BV43" s="3"/>
      <c r="BW43" s="3"/>
      <c r="CA43" s="31" t="str">
        <f>IF(CG43=1,"* Las consultas de 60 años NO DEBEN ser mayor que el total de Consultas entre 20-64 Años. ","")</f>
        <v/>
      </c>
      <c r="CB43" s="31" t="str">
        <f>IF(CH43=1,"* Las actividades de usuarios en situación de discapacidad NO DEBEN superar el total. ","")</f>
        <v/>
      </c>
      <c r="CC43" s="31"/>
      <c r="CD43" s="31" t="str">
        <f>IF(AND(AH43="",D43&lt;&gt;0),"* No olvide digitar la población SENAME (Digite CEROS si no tiene). ",IF(D43&lt;AH43,"* La Población SENAME NO DEBE ser mayor al Total. ",""))</f>
        <v/>
      </c>
      <c r="CE43" s="31" t="str">
        <f>IF(AND(AI43="",D43&lt;&gt;0),"* No olvide digitar la población Migrante (Digite CEROS si no tiene). ",IF(D43&lt;AI43,"* La Población Migrante NO DEBE ser mayor al Total. ",""))</f>
        <v/>
      </c>
      <c r="CG43" s="32">
        <f>IF((AA43+AB43)&lt;AF43,1,0)</f>
        <v>0</v>
      </c>
      <c r="CH43" s="32">
        <f>IF(D43&lt;AG43,1,0)</f>
        <v>0</v>
      </c>
      <c r="CI43" s="32">
        <f>IF(AND(AE43="",D43&lt;&gt;0),1,IF(F43&lt;AE43,1,0))</f>
        <v>0</v>
      </c>
      <c r="CJ43" s="32">
        <f>IF(AND(AH43="",D43&lt;&gt;0),1,IF(D43&lt;AH43,1,0))</f>
        <v>0</v>
      </c>
      <c r="CK43" s="32">
        <f>IF(AND(AI43="",D43&lt;&gt;0),1,IF(D43&lt;AI43,1,0))</f>
        <v>0</v>
      </c>
      <c r="CL43" s="13"/>
    </row>
    <row r="44" spans="1:118" ht="16.149999999999999" customHeight="1" x14ac:dyDescent="0.2">
      <c r="A44" s="882" t="s">
        <v>60</v>
      </c>
      <c r="B44" s="883"/>
      <c r="C44" s="884"/>
      <c r="D44" s="142">
        <f>SUM(E44+F44)</f>
        <v>0</v>
      </c>
      <c r="E44" s="143">
        <f>SUM(G44+I44+K44+M44+O44+Q44+S44)</f>
        <v>0</v>
      </c>
      <c r="F44" s="782">
        <f>SUM(H44+J44+L44+N44+P44+R44+T44)</f>
        <v>0</v>
      </c>
      <c r="G44" s="145"/>
      <c r="H44" s="146"/>
      <c r="I44" s="145"/>
      <c r="J44" s="147"/>
      <c r="K44" s="145"/>
      <c r="L44" s="146"/>
      <c r="M44" s="145"/>
      <c r="N44" s="146"/>
      <c r="O44" s="145"/>
      <c r="P44" s="146"/>
      <c r="Q44" s="145"/>
      <c r="R44" s="148"/>
      <c r="S44" s="145"/>
      <c r="T44" s="148"/>
      <c r="U44" s="98"/>
      <c r="V44" s="149"/>
      <c r="W44" s="98"/>
      <c r="X44" s="99"/>
      <c r="Y44" s="98"/>
      <c r="Z44" s="99"/>
      <c r="AA44" s="100"/>
      <c r="AB44" s="150"/>
      <c r="AC44" s="98"/>
      <c r="AD44" s="151"/>
      <c r="AE44" s="99"/>
      <c r="AF44" s="99"/>
      <c r="AG44" s="146"/>
      <c r="AH44" s="146"/>
      <c r="AI44" s="146"/>
      <c r="AJ44" s="66" t="str">
        <f t="shared" ref="AJ44:AJ59" si="32">CA44&amp;CB44&amp;CC44&amp;CD44&amp;CE44</f>
        <v/>
      </c>
      <c r="AK44" s="30"/>
      <c r="AL44" s="30"/>
      <c r="AM44" s="30"/>
      <c r="AN44" s="30"/>
      <c r="AO44" s="30"/>
      <c r="AP44" s="30"/>
      <c r="AQ44" s="30"/>
      <c r="AR44" s="30"/>
      <c r="AS44" s="30"/>
      <c r="AT44" s="8"/>
      <c r="AU44" s="8"/>
      <c r="BU44" s="3"/>
      <c r="BV44" s="3"/>
      <c r="BW44" s="3"/>
      <c r="CA44" s="31"/>
      <c r="CB44" s="31" t="str">
        <f t="shared" ref="CB44:CB59" si="33">IF(CH44=1,"* Las actividades de usuarios en situación de discapacidad NO DEBEN superar el total. ","")</f>
        <v/>
      </c>
      <c r="CC44" s="31"/>
      <c r="CD44" s="31" t="str">
        <f t="shared" ref="CD44:CD59" si="34">IF(AND(AH44="",D44&lt;&gt;0),"* No olvide digitar la población SENAME (Digite CEROS si no tiene). ",IF(D44&lt;AH44,"* La Población SENAME NO DEBE ser mayor al Total. ",""))</f>
        <v/>
      </c>
      <c r="CE44" s="31" t="str">
        <f t="shared" ref="CE44:CE59" si="35">IF(AND(AI44="",D44&lt;&gt;0),"* No olvide digitar la población Migrante (Digite CEROS si no tiene). ",IF(D44&lt;AI44,"* La Población Migrante NO DEBE ser mayor al Total. ",""))</f>
        <v/>
      </c>
      <c r="CG44" s="32"/>
      <c r="CH44" s="32">
        <f t="shared" ref="CH44:CH59" si="36">IF(D44&lt;AG44,1,0)</f>
        <v>0</v>
      </c>
      <c r="CI44" s="32"/>
      <c r="CJ44" s="32">
        <f t="shared" ref="CJ44:CJ59" si="37">IF(AND(AH44="",D44&lt;&gt;0),1,IF(D44&lt;AH44,1,0))</f>
        <v>0</v>
      </c>
      <c r="CK44" s="32">
        <f t="shared" ref="CK44:CK59" si="38">IF(AND(AI44="",D44&lt;&gt;0),1,IF(D44&lt;AI44,1,0))</f>
        <v>0</v>
      </c>
      <c r="CL44" s="13"/>
    </row>
    <row r="45" spans="1:118" ht="16.149999999999999" customHeight="1" x14ac:dyDescent="0.2">
      <c r="A45" s="882" t="s">
        <v>61</v>
      </c>
      <c r="B45" s="883"/>
      <c r="C45" s="884"/>
      <c r="D45" s="142">
        <f>SUM(E45+F45)</f>
        <v>0</v>
      </c>
      <c r="E45" s="143">
        <f>SUM(G45+I45+K45+M45+O45+Q45+S45)</f>
        <v>0</v>
      </c>
      <c r="F45" s="782">
        <f>SUM(H45+J45+L45+N45+P45+R45+T45)</f>
        <v>0</v>
      </c>
      <c r="G45" s="145"/>
      <c r="H45" s="146"/>
      <c r="I45" s="145"/>
      <c r="J45" s="147"/>
      <c r="K45" s="145"/>
      <c r="L45" s="146"/>
      <c r="M45" s="145"/>
      <c r="N45" s="146"/>
      <c r="O45" s="145"/>
      <c r="P45" s="146"/>
      <c r="Q45" s="145"/>
      <c r="R45" s="148"/>
      <c r="S45" s="145"/>
      <c r="T45" s="148"/>
      <c r="U45" s="98"/>
      <c r="V45" s="149"/>
      <c r="W45" s="98"/>
      <c r="X45" s="99"/>
      <c r="Y45" s="98"/>
      <c r="Z45" s="99"/>
      <c r="AA45" s="100"/>
      <c r="AB45" s="150"/>
      <c r="AC45" s="98"/>
      <c r="AD45" s="151"/>
      <c r="AE45" s="99"/>
      <c r="AF45" s="99"/>
      <c r="AG45" s="146"/>
      <c r="AH45" s="146"/>
      <c r="AI45" s="146"/>
      <c r="AJ45" s="66" t="str">
        <f t="shared" si="32"/>
        <v/>
      </c>
      <c r="AK45" s="30"/>
      <c r="AL45" s="30"/>
      <c r="AM45" s="30"/>
      <c r="AN45" s="30"/>
      <c r="AO45" s="30"/>
      <c r="AP45" s="30"/>
      <c r="AQ45" s="30"/>
      <c r="AR45" s="30"/>
      <c r="AS45" s="30"/>
      <c r="AT45" s="8"/>
      <c r="AU45" s="8"/>
      <c r="BU45" s="3"/>
      <c r="BV45" s="3"/>
      <c r="BW45" s="3"/>
      <c r="CA45" s="31"/>
      <c r="CB45" s="31" t="str">
        <f t="shared" si="33"/>
        <v/>
      </c>
      <c r="CC45" s="31"/>
      <c r="CD45" s="31" t="str">
        <f t="shared" si="34"/>
        <v/>
      </c>
      <c r="CE45" s="31" t="str">
        <f t="shared" si="35"/>
        <v/>
      </c>
      <c r="CG45" s="32"/>
      <c r="CH45" s="32">
        <f t="shared" si="36"/>
        <v>0</v>
      </c>
      <c r="CI45" s="32"/>
      <c r="CJ45" s="32">
        <f>IF(AND(AH45="",D45&lt;&gt;0),1,IF(D45&lt;AH45,1,0))</f>
        <v>0</v>
      </c>
      <c r="CK45" s="32">
        <f t="shared" si="38"/>
        <v>0</v>
      </c>
      <c r="CL45" s="13"/>
    </row>
    <row r="46" spans="1:118" ht="16.149999999999999" customHeight="1" x14ac:dyDescent="0.2">
      <c r="A46" s="882" t="s">
        <v>62</v>
      </c>
      <c r="B46" s="883"/>
      <c r="C46" s="884"/>
      <c r="D46" s="152">
        <f>SUM(E46+F46)</f>
        <v>0</v>
      </c>
      <c r="E46" s="153">
        <f t="shared" ref="E46:F48" si="39">SUM(U46+W46+Y46+AA46+AC46)</f>
        <v>0</v>
      </c>
      <c r="F46" s="154">
        <f t="shared" si="39"/>
        <v>0</v>
      </c>
      <c r="G46" s="98"/>
      <c r="H46" s="99"/>
      <c r="I46" s="98"/>
      <c r="J46" s="99"/>
      <c r="K46" s="98"/>
      <c r="L46" s="99"/>
      <c r="M46" s="98"/>
      <c r="N46" s="99"/>
      <c r="O46" s="98"/>
      <c r="P46" s="99"/>
      <c r="Q46" s="98"/>
      <c r="R46" s="99"/>
      <c r="S46" s="98"/>
      <c r="T46" s="99"/>
      <c r="U46" s="155"/>
      <c r="V46" s="156"/>
      <c r="W46" s="155"/>
      <c r="X46" s="156"/>
      <c r="Y46" s="155"/>
      <c r="Z46" s="156"/>
      <c r="AA46" s="157"/>
      <c r="AB46" s="158"/>
      <c r="AC46" s="155"/>
      <c r="AD46" s="159"/>
      <c r="AE46" s="160"/>
      <c r="AF46" s="160"/>
      <c r="AG46" s="160"/>
      <c r="AH46" s="160"/>
      <c r="AI46" s="160"/>
      <c r="AJ46" s="66" t="str">
        <f t="shared" si="32"/>
        <v/>
      </c>
      <c r="AK46" s="30"/>
      <c r="AL46" s="30"/>
      <c r="AM46" s="30"/>
      <c r="AN46" s="30"/>
      <c r="AO46" s="30"/>
      <c r="AP46" s="30"/>
      <c r="AQ46" s="30"/>
      <c r="AR46" s="30"/>
      <c r="AS46" s="30"/>
      <c r="AT46" s="8"/>
      <c r="AU46" s="8"/>
      <c r="BU46" s="3"/>
      <c r="BV46" s="3"/>
      <c r="BW46" s="3"/>
      <c r="CA46" s="31" t="str">
        <f t="shared" ref="CA46:CA59" si="40">IF(CG46=1,"* Las consultas de 60 años NO DEBEN ser mayor que el total de Consultas entre 20-64 Años. ","")</f>
        <v/>
      </c>
      <c r="CB46" s="31" t="str">
        <f t="shared" si="33"/>
        <v/>
      </c>
      <c r="CC46" s="31" t="str">
        <f t="shared" ref="CC46:CC59" si="41">IF(AND(AE46="",D46&lt;&gt;0),"* Recuerde que las Embarazadas deben ser incluídas en el ingreso por rango Etario (Digite CEROS si no tiene). ",IF(F46&lt;AE46,"* Las Embarazadas NO DEBEN ser mayor al total de mujeres. ",""))</f>
        <v/>
      </c>
      <c r="CD46" s="31" t="str">
        <f t="shared" si="34"/>
        <v/>
      </c>
      <c r="CE46" s="31" t="str">
        <f t="shared" si="35"/>
        <v/>
      </c>
      <c r="CG46" s="32">
        <f t="shared" ref="CG46:CG59" si="42">IF((AA46+AB46)&lt;AF46,1,0)</f>
        <v>0</v>
      </c>
      <c r="CH46" s="32">
        <f t="shared" si="36"/>
        <v>0</v>
      </c>
      <c r="CI46" s="32">
        <f t="shared" ref="CI46:CI59" si="43">IF(AND(AE46="",D46&lt;&gt;0),1,IF(F46&lt;AE46,1,0))</f>
        <v>0</v>
      </c>
      <c r="CJ46" s="32">
        <f t="shared" si="37"/>
        <v>0</v>
      </c>
      <c r="CK46" s="32">
        <f t="shared" si="38"/>
        <v>0</v>
      </c>
      <c r="CL46" s="13"/>
    </row>
    <row r="47" spans="1:118" ht="16.149999999999999" customHeight="1" x14ac:dyDescent="0.2">
      <c r="A47" s="882" t="s">
        <v>63</v>
      </c>
      <c r="B47" s="883"/>
      <c r="C47" s="884"/>
      <c r="D47" s="161">
        <f>SUM(E47+F47)</f>
        <v>0</v>
      </c>
      <c r="E47" s="162">
        <f t="shared" si="39"/>
        <v>0</v>
      </c>
      <c r="F47" s="163">
        <f t="shared" si="39"/>
        <v>0</v>
      </c>
      <c r="G47" s="70"/>
      <c r="H47" s="71"/>
      <c r="I47" s="70"/>
      <c r="J47" s="71"/>
      <c r="K47" s="70"/>
      <c r="L47" s="71"/>
      <c r="M47" s="70"/>
      <c r="N47" s="71"/>
      <c r="O47" s="70"/>
      <c r="P47" s="71"/>
      <c r="Q47" s="70"/>
      <c r="R47" s="71"/>
      <c r="S47" s="70"/>
      <c r="T47" s="71"/>
      <c r="U47" s="164"/>
      <c r="V47" s="165"/>
      <c r="W47" s="164"/>
      <c r="X47" s="165"/>
      <c r="Y47" s="164"/>
      <c r="Z47" s="165"/>
      <c r="AA47" s="166"/>
      <c r="AB47" s="167"/>
      <c r="AC47" s="164"/>
      <c r="AD47" s="168"/>
      <c r="AE47" s="169"/>
      <c r="AF47" s="170"/>
      <c r="AG47" s="171"/>
      <c r="AH47" s="171"/>
      <c r="AI47" s="171"/>
      <c r="AJ47" s="66" t="str">
        <f t="shared" si="32"/>
        <v/>
      </c>
      <c r="AK47" s="30"/>
      <c r="AL47" s="30"/>
      <c r="AM47" s="30"/>
      <c r="AN47" s="30"/>
      <c r="AO47" s="30"/>
      <c r="AP47" s="30"/>
      <c r="AQ47" s="30"/>
      <c r="AR47" s="30"/>
      <c r="AS47" s="30"/>
      <c r="AT47" s="8"/>
      <c r="AU47" s="8"/>
      <c r="BU47" s="3"/>
      <c r="BV47" s="3"/>
      <c r="BW47" s="3"/>
      <c r="CA47" s="31"/>
      <c r="CB47" s="31" t="str">
        <f t="shared" si="33"/>
        <v/>
      </c>
      <c r="CC47" s="31" t="str">
        <f t="shared" si="41"/>
        <v/>
      </c>
      <c r="CD47" s="31" t="str">
        <f t="shared" si="34"/>
        <v/>
      </c>
      <c r="CE47" s="31" t="str">
        <f t="shared" si="35"/>
        <v/>
      </c>
      <c r="CG47" s="32"/>
      <c r="CH47" s="32">
        <f t="shared" si="36"/>
        <v>0</v>
      </c>
      <c r="CI47" s="32">
        <f t="shared" si="43"/>
        <v>0</v>
      </c>
      <c r="CJ47" s="32">
        <f t="shared" si="37"/>
        <v>0</v>
      </c>
      <c r="CK47" s="32">
        <f t="shared" si="38"/>
        <v>0</v>
      </c>
      <c r="CL47" s="13"/>
    </row>
    <row r="48" spans="1:118" ht="16.149999999999999" customHeight="1" x14ac:dyDescent="0.2">
      <c r="A48" s="862" t="s">
        <v>64</v>
      </c>
      <c r="B48" s="900"/>
      <c r="C48" s="970"/>
      <c r="D48" s="50">
        <f t="shared" ref="D48:D55" si="44">SUM(E48+F48)</f>
        <v>0</v>
      </c>
      <c r="E48" s="51">
        <f t="shared" si="39"/>
        <v>0</v>
      </c>
      <c r="F48" s="775">
        <f t="shared" si="39"/>
        <v>0</v>
      </c>
      <c r="G48" s="172"/>
      <c r="H48" s="173"/>
      <c r="I48" s="172"/>
      <c r="J48" s="173"/>
      <c r="K48" s="172"/>
      <c r="L48" s="173"/>
      <c r="M48" s="172"/>
      <c r="N48" s="173"/>
      <c r="O48" s="172"/>
      <c r="P48" s="173"/>
      <c r="Q48" s="172"/>
      <c r="R48" s="173"/>
      <c r="S48" s="172"/>
      <c r="T48" s="173"/>
      <c r="U48" s="50">
        <f>SUM(U46:U47)</f>
        <v>0</v>
      </c>
      <c r="V48" s="174">
        <f t="shared" ref="V48:AE48" si="45">SUM(V46:V47)</f>
        <v>0</v>
      </c>
      <c r="W48" s="50">
        <f t="shared" si="45"/>
        <v>0</v>
      </c>
      <c r="X48" s="174">
        <f t="shared" si="45"/>
        <v>0</v>
      </c>
      <c r="Y48" s="50">
        <f t="shared" si="45"/>
        <v>0</v>
      </c>
      <c r="Z48" s="174">
        <f t="shared" si="45"/>
        <v>0</v>
      </c>
      <c r="AA48" s="50">
        <f t="shared" si="45"/>
        <v>0</v>
      </c>
      <c r="AB48" s="174">
        <f t="shared" si="45"/>
        <v>0</v>
      </c>
      <c r="AC48" s="50">
        <f t="shared" si="45"/>
        <v>0</v>
      </c>
      <c r="AD48" s="174">
        <f t="shared" si="45"/>
        <v>0</v>
      </c>
      <c r="AE48" s="175">
        <f t="shared" si="45"/>
        <v>0</v>
      </c>
      <c r="AF48" s="775">
        <f>SUM(AF46)</f>
        <v>0</v>
      </c>
      <c r="AG48" s="775">
        <f>SUM(AG46:AG47)</f>
        <v>0</v>
      </c>
      <c r="AH48" s="775">
        <f>SUM(AH46:AH47)</f>
        <v>0</v>
      </c>
      <c r="AI48" s="775">
        <f>SUM(AI46:AI47)</f>
        <v>0</v>
      </c>
      <c r="AJ48" s="66"/>
      <c r="AK48" s="176"/>
      <c r="AL48" s="176"/>
      <c r="AM48" s="176"/>
      <c r="AN48" s="176"/>
      <c r="AO48" s="176"/>
      <c r="AP48" s="176"/>
      <c r="AQ48" s="176"/>
      <c r="AR48" s="176"/>
      <c r="AS48" s="176"/>
      <c r="AT48" s="8"/>
      <c r="AU48" s="8"/>
      <c r="BU48" s="3"/>
      <c r="BV48" s="3"/>
      <c r="BW48" s="3"/>
      <c r="CA48" s="31"/>
      <c r="CB48" s="31"/>
      <c r="CC48" s="31"/>
      <c r="CD48" s="31"/>
      <c r="CE48" s="31"/>
      <c r="CG48" s="32"/>
      <c r="CH48" s="32"/>
      <c r="CI48" s="32"/>
      <c r="CJ48" s="32"/>
      <c r="CK48" s="32"/>
      <c r="CL48" s="13"/>
    </row>
    <row r="49" spans="1:90" ht="16.149999999999999" customHeight="1" x14ac:dyDescent="0.2">
      <c r="A49" s="1027" t="s">
        <v>65</v>
      </c>
      <c r="B49" s="1028"/>
      <c r="C49" s="1029"/>
      <c r="D49" s="50">
        <f t="shared" si="44"/>
        <v>0</v>
      </c>
      <c r="E49" s="51">
        <f t="shared" ref="E49:F55" si="46">SUM(G49+I49+K49+M49+O49+Q49+S49+U49+W49+Y49+AA49+AC49)</f>
        <v>0</v>
      </c>
      <c r="F49" s="775">
        <f t="shared" si="46"/>
        <v>0</v>
      </c>
      <c r="G49" s="172"/>
      <c r="H49" s="173"/>
      <c r="I49" s="172"/>
      <c r="J49" s="173"/>
      <c r="K49" s="172"/>
      <c r="L49" s="173"/>
      <c r="M49" s="172"/>
      <c r="N49" s="173"/>
      <c r="O49" s="172"/>
      <c r="P49" s="173"/>
      <c r="Q49" s="172"/>
      <c r="R49" s="173"/>
      <c r="S49" s="172"/>
      <c r="T49" s="173"/>
      <c r="U49" s="177"/>
      <c r="V49" s="178"/>
      <c r="W49" s="177"/>
      <c r="X49" s="178"/>
      <c r="Y49" s="177"/>
      <c r="Z49" s="178"/>
      <c r="AA49" s="177"/>
      <c r="AB49" s="178"/>
      <c r="AC49" s="179"/>
      <c r="AD49" s="180"/>
      <c r="AE49" s="181"/>
      <c r="AF49" s="182"/>
      <c r="AG49" s="182"/>
      <c r="AH49" s="182"/>
      <c r="AI49" s="182"/>
      <c r="AJ49" s="66" t="str">
        <f t="shared" si="32"/>
        <v/>
      </c>
      <c r="AK49" s="30"/>
      <c r="AL49" s="30"/>
      <c r="AM49" s="30"/>
      <c r="AN49" s="30"/>
      <c r="AO49" s="30"/>
      <c r="AP49" s="30"/>
      <c r="AQ49" s="30"/>
      <c r="AR49" s="30"/>
      <c r="AS49" s="30"/>
      <c r="AT49" s="8"/>
      <c r="AU49" s="8"/>
      <c r="BU49" s="3"/>
      <c r="BV49" s="3"/>
      <c r="BW49" s="3"/>
      <c r="CA49" s="31" t="str">
        <f t="shared" si="40"/>
        <v/>
      </c>
      <c r="CB49" s="31" t="str">
        <f t="shared" si="33"/>
        <v/>
      </c>
      <c r="CC49" s="31" t="str">
        <f t="shared" si="41"/>
        <v/>
      </c>
      <c r="CD49" s="31" t="str">
        <f t="shared" si="34"/>
        <v/>
      </c>
      <c r="CE49" s="31" t="str">
        <f t="shared" si="35"/>
        <v/>
      </c>
      <c r="CG49" s="32">
        <f t="shared" si="42"/>
        <v>0</v>
      </c>
      <c r="CH49" s="32">
        <f t="shared" si="36"/>
        <v>0</v>
      </c>
      <c r="CI49" s="32">
        <f t="shared" si="43"/>
        <v>0</v>
      </c>
      <c r="CJ49" s="32">
        <f t="shared" si="37"/>
        <v>0</v>
      </c>
      <c r="CK49" s="32">
        <f t="shared" si="38"/>
        <v>0</v>
      </c>
      <c r="CL49" s="13"/>
    </row>
    <row r="50" spans="1:90" ht="16.149999999999999" customHeight="1" x14ac:dyDescent="0.2">
      <c r="A50" s="956" t="s">
        <v>66</v>
      </c>
      <c r="B50" s="958"/>
      <c r="C50" s="183">
        <v>0</v>
      </c>
      <c r="D50" s="184">
        <f t="shared" si="44"/>
        <v>0</v>
      </c>
      <c r="E50" s="185">
        <f t="shared" si="46"/>
        <v>0</v>
      </c>
      <c r="F50" s="782">
        <f t="shared" si="46"/>
        <v>0</v>
      </c>
      <c r="G50" s="145"/>
      <c r="H50" s="146"/>
      <c r="I50" s="145"/>
      <c r="J50" s="147"/>
      <c r="K50" s="145"/>
      <c r="L50" s="146"/>
      <c r="M50" s="145"/>
      <c r="N50" s="146"/>
      <c r="O50" s="145"/>
      <c r="P50" s="146"/>
      <c r="Q50" s="145"/>
      <c r="R50" s="148"/>
      <c r="S50" s="145"/>
      <c r="T50" s="148"/>
      <c r="U50" s="145"/>
      <c r="V50" s="148"/>
      <c r="W50" s="145"/>
      <c r="X50" s="148"/>
      <c r="Y50" s="145"/>
      <c r="Z50" s="148"/>
      <c r="AA50" s="145"/>
      <c r="AB50" s="148"/>
      <c r="AC50" s="147"/>
      <c r="AD50" s="186"/>
      <c r="AE50" s="187"/>
      <c r="AF50" s="146"/>
      <c r="AG50" s="146"/>
      <c r="AH50" s="146"/>
      <c r="AI50" s="146"/>
      <c r="AJ50" s="66" t="str">
        <f t="shared" si="32"/>
        <v/>
      </c>
      <c r="AK50" s="30"/>
      <c r="AL50" s="30"/>
      <c r="AM50" s="30"/>
      <c r="AN50" s="30"/>
      <c r="AO50" s="30"/>
      <c r="AP50" s="30"/>
      <c r="AQ50" s="30"/>
      <c r="AR50" s="30"/>
      <c r="AS50" s="30"/>
      <c r="AT50" s="8"/>
      <c r="AU50" s="8"/>
      <c r="BU50" s="3"/>
      <c r="BV50" s="3"/>
      <c r="BW50" s="3"/>
      <c r="CA50" s="31" t="str">
        <f t="shared" si="40"/>
        <v/>
      </c>
      <c r="CB50" s="31" t="str">
        <f t="shared" si="33"/>
        <v/>
      </c>
      <c r="CC50" s="31" t="str">
        <f t="shared" si="41"/>
        <v/>
      </c>
      <c r="CD50" s="31" t="str">
        <f t="shared" si="34"/>
        <v/>
      </c>
      <c r="CE50" s="31" t="str">
        <f t="shared" si="35"/>
        <v/>
      </c>
      <c r="CG50" s="32">
        <f t="shared" si="42"/>
        <v>0</v>
      </c>
      <c r="CH50" s="32">
        <f t="shared" si="36"/>
        <v>0</v>
      </c>
      <c r="CI50" s="32">
        <f t="shared" si="43"/>
        <v>0</v>
      </c>
      <c r="CJ50" s="32">
        <f t="shared" si="37"/>
        <v>0</v>
      </c>
      <c r="CK50" s="32">
        <f t="shared" si="38"/>
        <v>0</v>
      </c>
      <c r="CL50" s="13"/>
    </row>
    <row r="51" spans="1:90" ht="16.149999999999999" customHeight="1" x14ac:dyDescent="0.2">
      <c r="A51" s="956"/>
      <c r="B51" s="958"/>
      <c r="C51" s="188" t="s">
        <v>67</v>
      </c>
      <c r="D51" s="152">
        <f t="shared" si="44"/>
        <v>0</v>
      </c>
      <c r="E51" s="153">
        <f t="shared" si="46"/>
        <v>0</v>
      </c>
      <c r="F51" s="154">
        <f t="shared" si="46"/>
        <v>0</v>
      </c>
      <c r="G51" s="155"/>
      <c r="H51" s="160"/>
      <c r="I51" s="155"/>
      <c r="J51" s="189"/>
      <c r="K51" s="155"/>
      <c r="L51" s="160"/>
      <c r="M51" s="155"/>
      <c r="N51" s="160"/>
      <c r="O51" s="155"/>
      <c r="P51" s="160"/>
      <c r="Q51" s="155"/>
      <c r="R51" s="156"/>
      <c r="S51" s="155"/>
      <c r="T51" s="156"/>
      <c r="U51" s="155"/>
      <c r="V51" s="156"/>
      <c r="W51" s="155"/>
      <c r="X51" s="156"/>
      <c r="Y51" s="155"/>
      <c r="Z51" s="156"/>
      <c r="AA51" s="155"/>
      <c r="AB51" s="156"/>
      <c r="AC51" s="189"/>
      <c r="AD51" s="159"/>
      <c r="AE51" s="190"/>
      <c r="AF51" s="160"/>
      <c r="AG51" s="160"/>
      <c r="AH51" s="160"/>
      <c r="AI51" s="160"/>
      <c r="AJ51" s="66" t="str">
        <f t="shared" si="32"/>
        <v/>
      </c>
      <c r="AK51" s="30"/>
      <c r="AL51" s="30"/>
      <c r="AM51" s="30"/>
      <c r="AN51" s="30"/>
      <c r="AO51" s="30"/>
      <c r="AP51" s="30"/>
      <c r="AQ51" s="30"/>
      <c r="AR51" s="30"/>
      <c r="AS51" s="30"/>
      <c r="AT51" s="8"/>
      <c r="AU51" s="8"/>
      <c r="BU51" s="3"/>
      <c r="BV51" s="3"/>
      <c r="BW51" s="3"/>
      <c r="CA51" s="31" t="str">
        <f t="shared" si="40"/>
        <v/>
      </c>
      <c r="CB51" s="31" t="str">
        <f t="shared" si="33"/>
        <v/>
      </c>
      <c r="CC51" s="31" t="str">
        <f t="shared" si="41"/>
        <v/>
      </c>
      <c r="CD51" s="31" t="str">
        <f t="shared" si="34"/>
        <v/>
      </c>
      <c r="CE51" s="31" t="str">
        <f t="shared" si="35"/>
        <v/>
      </c>
      <c r="CG51" s="32">
        <f t="shared" si="42"/>
        <v>0</v>
      </c>
      <c r="CH51" s="32">
        <f t="shared" si="36"/>
        <v>0</v>
      </c>
      <c r="CI51" s="32">
        <f t="shared" si="43"/>
        <v>0</v>
      </c>
      <c r="CJ51" s="32">
        <f t="shared" si="37"/>
        <v>0</v>
      </c>
      <c r="CK51" s="32">
        <f t="shared" si="38"/>
        <v>0</v>
      </c>
      <c r="CL51" s="13"/>
    </row>
    <row r="52" spans="1:90" ht="16.149999999999999" customHeight="1" x14ac:dyDescent="0.2">
      <c r="A52" s="956"/>
      <c r="B52" s="958"/>
      <c r="C52" s="188" t="s">
        <v>68</v>
      </c>
      <c r="D52" s="152">
        <f t="shared" si="44"/>
        <v>0</v>
      </c>
      <c r="E52" s="153">
        <f t="shared" si="46"/>
        <v>0</v>
      </c>
      <c r="F52" s="154">
        <f t="shared" si="46"/>
        <v>0</v>
      </c>
      <c r="G52" s="155"/>
      <c r="H52" s="160"/>
      <c r="I52" s="155"/>
      <c r="J52" s="189"/>
      <c r="K52" s="155"/>
      <c r="L52" s="160"/>
      <c r="M52" s="155"/>
      <c r="N52" s="160"/>
      <c r="O52" s="155"/>
      <c r="P52" s="160"/>
      <c r="Q52" s="155"/>
      <c r="R52" s="156"/>
      <c r="S52" s="155"/>
      <c r="T52" s="156"/>
      <c r="U52" s="155"/>
      <c r="V52" s="156"/>
      <c r="W52" s="155"/>
      <c r="X52" s="156"/>
      <c r="Y52" s="155"/>
      <c r="Z52" s="156"/>
      <c r="AA52" s="155"/>
      <c r="AB52" s="156"/>
      <c r="AC52" s="189"/>
      <c r="AD52" s="159"/>
      <c r="AE52" s="190"/>
      <c r="AF52" s="160"/>
      <c r="AG52" s="160"/>
      <c r="AH52" s="160"/>
      <c r="AI52" s="160"/>
      <c r="AJ52" s="66" t="str">
        <f t="shared" si="32"/>
        <v/>
      </c>
      <c r="AK52" s="30"/>
      <c r="AL52" s="30"/>
      <c r="AM52" s="30"/>
      <c r="AN52" s="30"/>
      <c r="AO52" s="30"/>
      <c r="AP52" s="30"/>
      <c r="AQ52" s="30"/>
      <c r="AR52" s="30"/>
      <c r="AS52" s="30"/>
      <c r="AT52" s="8"/>
      <c r="AU52" s="8"/>
      <c r="BU52" s="3"/>
      <c r="BV52" s="3"/>
      <c r="BW52" s="3"/>
      <c r="CA52" s="31" t="str">
        <f t="shared" si="40"/>
        <v/>
      </c>
      <c r="CB52" s="31" t="str">
        <f t="shared" si="33"/>
        <v/>
      </c>
      <c r="CC52" s="31" t="str">
        <f t="shared" si="41"/>
        <v/>
      </c>
      <c r="CD52" s="31" t="str">
        <f t="shared" si="34"/>
        <v/>
      </c>
      <c r="CE52" s="31" t="str">
        <f t="shared" si="35"/>
        <v/>
      </c>
      <c r="CG52" s="32">
        <f t="shared" si="42"/>
        <v>0</v>
      </c>
      <c r="CH52" s="32">
        <f t="shared" si="36"/>
        <v>0</v>
      </c>
      <c r="CI52" s="32">
        <f t="shared" si="43"/>
        <v>0</v>
      </c>
      <c r="CJ52" s="32">
        <f t="shared" si="37"/>
        <v>0</v>
      </c>
      <c r="CK52" s="32">
        <f t="shared" si="38"/>
        <v>0</v>
      </c>
      <c r="CL52" s="13"/>
    </row>
    <row r="53" spans="1:90" ht="16.149999999999999" customHeight="1" x14ac:dyDescent="0.2">
      <c r="A53" s="956"/>
      <c r="B53" s="958"/>
      <c r="C53" s="188" t="s">
        <v>69</v>
      </c>
      <c r="D53" s="152">
        <f t="shared" si="44"/>
        <v>0</v>
      </c>
      <c r="E53" s="153">
        <f t="shared" si="46"/>
        <v>0</v>
      </c>
      <c r="F53" s="154">
        <f t="shared" si="46"/>
        <v>0</v>
      </c>
      <c r="G53" s="155"/>
      <c r="H53" s="160"/>
      <c r="I53" s="155"/>
      <c r="J53" s="189"/>
      <c r="K53" s="155"/>
      <c r="L53" s="160"/>
      <c r="M53" s="155"/>
      <c r="N53" s="160"/>
      <c r="O53" s="155"/>
      <c r="P53" s="160"/>
      <c r="Q53" s="155"/>
      <c r="R53" s="156"/>
      <c r="S53" s="155"/>
      <c r="T53" s="156"/>
      <c r="U53" s="155"/>
      <c r="V53" s="156"/>
      <c r="W53" s="155"/>
      <c r="X53" s="156"/>
      <c r="Y53" s="155"/>
      <c r="Z53" s="156"/>
      <c r="AA53" s="155"/>
      <c r="AB53" s="156"/>
      <c r="AC53" s="189"/>
      <c r="AD53" s="159"/>
      <c r="AE53" s="190"/>
      <c r="AF53" s="160"/>
      <c r="AG53" s="160"/>
      <c r="AH53" s="160"/>
      <c r="AI53" s="160"/>
      <c r="AJ53" s="66" t="str">
        <f t="shared" si="32"/>
        <v/>
      </c>
      <c r="AK53" s="30"/>
      <c r="AL53" s="30"/>
      <c r="AM53" s="30"/>
      <c r="AN53" s="30"/>
      <c r="AO53" s="30"/>
      <c r="AP53" s="30"/>
      <c r="AQ53" s="30"/>
      <c r="AR53" s="30"/>
      <c r="AS53" s="30"/>
      <c r="AT53" s="8"/>
      <c r="AU53" s="8"/>
      <c r="BU53" s="3"/>
      <c r="BV53" s="3"/>
      <c r="BW53" s="3"/>
      <c r="CA53" s="31" t="str">
        <f t="shared" si="40"/>
        <v/>
      </c>
      <c r="CB53" s="31" t="str">
        <f t="shared" si="33"/>
        <v/>
      </c>
      <c r="CC53" s="31" t="str">
        <f t="shared" si="41"/>
        <v/>
      </c>
      <c r="CD53" s="31" t="str">
        <f t="shared" si="34"/>
        <v/>
      </c>
      <c r="CE53" s="31" t="str">
        <f t="shared" si="35"/>
        <v/>
      </c>
      <c r="CG53" s="32">
        <f t="shared" si="42"/>
        <v>0</v>
      </c>
      <c r="CH53" s="32">
        <f t="shared" si="36"/>
        <v>0</v>
      </c>
      <c r="CI53" s="32">
        <f t="shared" si="43"/>
        <v>0</v>
      </c>
      <c r="CJ53" s="32">
        <f t="shared" si="37"/>
        <v>0</v>
      </c>
      <c r="CK53" s="32">
        <f t="shared" si="38"/>
        <v>0</v>
      </c>
      <c r="CL53" s="13"/>
    </row>
    <row r="54" spans="1:90" ht="16.149999999999999" customHeight="1" x14ac:dyDescent="0.2">
      <c r="A54" s="956"/>
      <c r="B54" s="958"/>
      <c r="C54" s="191" t="s">
        <v>70</v>
      </c>
      <c r="D54" s="161">
        <f>SUM(E54+F54)</f>
        <v>0</v>
      </c>
      <c r="E54" s="162">
        <f t="shared" si="46"/>
        <v>0</v>
      </c>
      <c r="F54" s="154">
        <f t="shared" si="46"/>
        <v>0</v>
      </c>
      <c r="G54" s="192"/>
      <c r="H54" s="171"/>
      <c r="I54" s="192"/>
      <c r="J54" s="193"/>
      <c r="K54" s="192"/>
      <c r="L54" s="171"/>
      <c r="M54" s="192"/>
      <c r="N54" s="171"/>
      <c r="O54" s="192"/>
      <c r="P54" s="171"/>
      <c r="Q54" s="192"/>
      <c r="R54" s="194"/>
      <c r="S54" s="192"/>
      <c r="T54" s="194"/>
      <c r="U54" s="192"/>
      <c r="V54" s="194"/>
      <c r="W54" s="192"/>
      <c r="X54" s="194"/>
      <c r="Y54" s="192"/>
      <c r="Z54" s="194"/>
      <c r="AA54" s="192"/>
      <c r="AB54" s="194"/>
      <c r="AC54" s="193"/>
      <c r="AD54" s="195"/>
      <c r="AE54" s="196"/>
      <c r="AF54" s="171"/>
      <c r="AG54" s="171"/>
      <c r="AH54" s="171"/>
      <c r="AI54" s="171"/>
      <c r="AJ54" s="66" t="str">
        <f t="shared" si="32"/>
        <v/>
      </c>
      <c r="AK54" s="30"/>
      <c r="AL54" s="30"/>
      <c r="AM54" s="30"/>
      <c r="AN54" s="30"/>
      <c r="AO54" s="30"/>
      <c r="AP54" s="30"/>
      <c r="AQ54" s="30"/>
      <c r="AR54" s="30"/>
      <c r="AS54" s="30"/>
      <c r="AT54" s="8"/>
      <c r="AU54" s="8"/>
      <c r="BU54" s="3"/>
      <c r="BV54" s="3"/>
      <c r="BW54" s="3"/>
      <c r="CA54" s="31" t="str">
        <f t="shared" si="40"/>
        <v/>
      </c>
      <c r="CB54" s="31" t="str">
        <f t="shared" si="33"/>
        <v/>
      </c>
      <c r="CC54" s="31" t="str">
        <f t="shared" si="41"/>
        <v/>
      </c>
      <c r="CD54" s="31" t="str">
        <f t="shared" si="34"/>
        <v/>
      </c>
      <c r="CE54" s="31" t="str">
        <f t="shared" si="35"/>
        <v/>
      </c>
      <c r="CG54" s="32">
        <f t="shared" si="42"/>
        <v>0</v>
      </c>
      <c r="CH54" s="32">
        <f t="shared" si="36"/>
        <v>0</v>
      </c>
      <c r="CI54" s="32">
        <f t="shared" si="43"/>
        <v>0</v>
      </c>
      <c r="CJ54" s="32">
        <f t="shared" si="37"/>
        <v>0</v>
      </c>
      <c r="CK54" s="32">
        <f t="shared" si="38"/>
        <v>0</v>
      </c>
      <c r="CL54" s="13"/>
    </row>
    <row r="55" spans="1:90" ht="16.149999999999999" customHeight="1" x14ac:dyDescent="0.2">
      <c r="A55" s="956"/>
      <c r="B55" s="958"/>
      <c r="C55" s="191" t="s">
        <v>71</v>
      </c>
      <c r="D55" s="161">
        <f t="shared" si="44"/>
        <v>0</v>
      </c>
      <c r="E55" s="162">
        <f t="shared" si="46"/>
        <v>0</v>
      </c>
      <c r="F55" s="154">
        <f t="shared" si="46"/>
        <v>0</v>
      </c>
      <c r="G55" s="192"/>
      <c r="H55" s="171"/>
      <c r="I55" s="192"/>
      <c r="J55" s="193"/>
      <c r="K55" s="164"/>
      <c r="L55" s="171"/>
      <c r="M55" s="192"/>
      <c r="N55" s="171"/>
      <c r="O55" s="192"/>
      <c r="P55" s="171"/>
      <c r="Q55" s="192"/>
      <c r="R55" s="194"/>
      <c r="S55" s="192"/>
      <c r="T55" s="194"/>
      <c r="U55" s="192"/>
      <c r="V55" s="194"/>
      <c r="W55" s="192"/>
      <c r="X55" s="194"/>
      <c r="Y55" s="192"/>
      <c r="Z55" s="194"/>
      <c r="AA55" s="192"/>
      <c r="AB55" s="194"/>
      <c r="AC55" s="193"/>
      <c r="AD55" s="195"/>
      <c r="AE55" s="197"/>
      <c r="AF55" s="171"/>
      <c r="AG55" s="171"/>
      <c r="AH55" s="171"/>
      <c r="AI55" s="171"/>
      <c r="AJ55" s="66" t="str">
        <f t="shared" si="32"/>
        <v/>
      </c>
      <c r="AK55" s="30"/>
      <c r="AL55" s="30"/>
      <c r="AM55" s="30"/>
      <c r="AN55" s="30"/>
      <c r="AO55" s="30"/>
      <c r="AP55" s="30"/>
      <c r="AQ55" s="30"/>
      <c r="AR55" s="30"/>
      <c r="AS55" s="30"/>
      <c r="AT55" s="8"/>
      <c r="AU55" s="8"/>
      <c r="BU55" s="3"/>
      <c r="BV55" s="3"/>
      <c r="BW55" s="3"/>
      <c r="CA55" s="31" t="str">
        <f t="shared" si="40"/>
        <v/>
      </c>
      <c r="CB55" s="31" t="str">
        <f t="shared" si="33"/>
        <v/>
      </c>
      <c r="CC55" s="31" t="str">
        <f t="shared" si="41"/>
        <v/>
      </c>
      <c r="CD55" s="31" t="str">
        <f t="shared" si="34"/>
        <v/>
      </c>
      <c r="CE55" s="31" t="str">
        <f t="shared" si="35"/>
        <v/>
      </c>
      <c r="CG55" s="32">
        <f t="shared" si="42"/>
        <v>0</v>
      </c>
      <c r="CH55" s="32">
        <f t="shared" si="36"/>
        <v>0</v>
      </c>
      <c r="CI55" s="32">
        <f t="shared" si="43"/>
        <v>0</v>
      </c>
      <c r="CJ55" s="32">
        <f t="shared" si="37"/>
        <v>0</v>
      </c>
      <c r="CK55" s="32">
        <f t="shared" si="38"/>
        <v>0</v>
      </c>
      <c r="CL55" s="13"/>
    </row>
    <row r="56" spans="1:90" ht="16.149999999999999" customHeight="1" x14ac:dyDescent="0.2">
      <c r="A56" s="959"/>
      <c r="B56" s="1079"/>
      <c r="C56" s="198" t="s">
        <v>4</v>
      </c>
      <c r="D56" s="199">
        <f t="shared" ref="D56:AG56" si="47">SUM(D50:D55)</f>
        <v>0</v>
      </c>
      <c r="E56" s="200">
        <f>SUM(E50:E55)</f>
        <v>0</v>
      </c>
      <c r="F56" s="775">
        <f t="shared" si="47"/>
        <v>0</v>
      </c>
      <c r="G56" s="50">
        <f t="shared" si="47"/>
        <v>0</v>
      </c>
      <c r="H56" s="775">
        <f t="shared" si="47"/>
        <v>0</v>
      </c>
      <c r="I56" s="50">
        <f t="shared" si="47"/>
        <v>0</v>
      </c>
      <c r="J56" s="768">
        <f t="shared" si="47"/>
        <v>0</v>
      </c>
      <c r="K56" s="765">
        <f t="shared" si="47"/>
        <v>0</v>
      </c>
      <c r="L56" s="775">
        <f t="shared" si="47"/>
        <v>0</v>
      </c>
      <c r="M56" s="50">
        <f t="shared" si="47"/>
        <v>0</v>
      </c>
      <c r="N56" s="775">
        <f t="shared" si="47"/>
        <v>0</v>
      </c>
      <c r="O56" s="50">
        <f t="shared" si="47"/>
        <v>0</v>
      </c>
      <c r="P56" s="775">
        <f t="shared" si="47"/>
        <v>0</v>
      </c>
      <c r="Q56" s="50">
        <f t="shared" si="47"/>
        <v>0</v>
      </c>
      <c r="R56" s="202">
        <f t="shared" si="47"/>
        <v>0</v>
      </c>
      <c r="S56" s="50">
        <f t="shared" si="47"/>
        <v>0</v>
      </c>
      <c r="T56" s="202">
        <f t="shared" si="47"/>
        <v>0</v>
      </c>
      <c r="U56" s="50">
        <f t="shared" si="47"/>
        <v>0</v>
      </c>
      <c r="V56" s="202">
        <f t="shared" si="47"/>
        <v>0</v>
      </c>
      <c r="W56" s="50">
        <f>SUM(W50:W55)</f>
        <v>0</v>
      </c>
      <c r="X56" s="202">
        <f t="shared" si="47"/>
        <v>0</v>
      </c>
      <c r="Y56" s="50">
        <f>SUM(Y50:Y55)</f>
        <v>0</v>
      </c>
      <c r="Z56" s="202">
        <f t="shared" si="47"/>
        <v>0</v>
      </c>
      <c r="AA56" s="50">
        <f t="shared" si="47"/>
        <v>0</v>
      </c>
      <c r="AB56" s="202">
        <f t="shared" si="47"/>
        <v>0</v>
      </c>
      <c r="AC56" s="174">
        <f t="shared" si="47"/>
        <v>0</v>
      </c>
      <c r="AD56" s="203">
        <f t="shared" si="47"/>
        <v>0</v>
      </c>
      <c r="AE56" s="204">
        <f t="shared" si="47"/>
        <v>0</v>
      </c>
      <c r="AF56" s="775">
        <f>SUM(AF50:AF55)</f>
        <v>0</v>
      </c>
      <c r="AG56" s="775">
        <f t="shared" si="47"/>
        <v>0</v>
      </c>
      <c r="AH56" s="775">
        <f t="shared" ref="AH56" si="48">SUM(AH50:AH55)</f>
        <v>0</v>
      </c>
      <c r="AI56" s="775">
        <f>SUM(AI50:AI55)</f>
        <v>0</v>
      </c>
      <c r="AJ56" s="66"/>
      <c r="AK56" s="176"/>
      <c r="AL56" s="176"/>
      <c r="AM56" s="176"/>
      <c r="AN56" s="176"/>
      <c r="AO56" s="176"/>
      <c r="AP56" s="176"/>
      <c r="AQ56" s="176"/>
      <c r="AR56" s="176"/>
      <c r="AS56" s="176"/>
      <c r="AT56" s="8"/>
      <c r="AU56" s="8"/>
      <c r="BU56" s="3"/>
      <c r="BV56" s="3"/>
      <c r="BW56" s="3"/>
      <c r="CA56" s="31"/>
      <c r="CB56" s="31"/>
      <c r="CC56" s="31"/>
      <c r="CD56" s="31"/>
      <c r="CE56" s="31"/>
      <c r="CG56" s="32"/>
      <c r="CH56" s="32"/>
      <c r="CI56" s="32"/>
      <c r="CJ56" s="32"/>
      <c r="CK56" s="32"/>
      <c r="CL56" s="13"/>
    </row>
    <row r="57" spans="1:90" ht="16.149999999999999" customHeight="1" x14ac:dyDescent="0.25">
      <c r="A57" s="1087" t="s">
        <v>72</v>
      </c>
      <c r="B57" s="1088"/>
      <c r="C57" s="205">
        <v>0</v>
      </c>
      <c r="D57" s="161">
        <f>SUM(E57:F57)</f>
        <v>0</v>
      </c>
      <c r="E57" s="162">
        <f>+Y57+AA57+AC57</f>
        <v>0</v>
      </c>
      <c r="F57" s="154">
        <f>+Z57+AB57+AD57</f>
        <v>0</v>
      </c>
      <c r="G57" s="206"/>
      <c r="H57" s="207"/>
      <c r="I57" s="208"/>
      <c r="J57" s="207"/>
      <c r="K57" s="208"/>
      <c r="L57" s="207"/>
      <c r="M57" s="208"/>
      <c r="N57" s="207"/>
      <c r="O57" s="208"/>
      <c r="P57" s="207"/>
      <c r="Q57" s="208"/>
      <c r="R57" s="207"/>
      <c r="S57" s="209"/>
      <c r="T57" s="210"/>
      <c r="U57" s="209"/>
      <c r="V57" s="210"/>
      <c r="W57" s="209"/>
      <c r="X57" s="210"/>
      <c r="Y57" s="192"/>
      <c r="Z57" s="194"/>
      <c r="AA57" s="192"/>
      <c r="AB57" s="194"/>
      <c r="AC57" s="192"/>
      <c r="AD57" s="578"/>
      <c r="AE57" s="171"/>
      <c r="AF57" s="171"/>
      <c r="AG57" s="579"/>
      <c r="AH57" s="171"/>
      <c r="AI57" s="579"/>
      <c r="AJ57" s="66" t="str">
        <f t="shared" si="32"/>
        <v/>
      </c>
      <c r="AK57" s="176"/>
      <c r="AL57" s="176"/>
      <c r="AM57" s="176"/>
      <c r="AN57" s="176"/>
      <c r="AO57" s="176"/>
      <c r="AP57" s="176"/>
      <c r="AQ57" s="176"/>
      <c r="AR57" s="176"/>
      <c r="AS57" s="176"/>
      <c r="AT57" s="8"/>
      <c r="AU57" s="8"/>
      <c r="BU57" s="3"/>
      <c r="BV57" s="3"/>
      <c r="BW57" s="3"/>
      <c r="CA57" s="31" t="str">
        <f t="shared" si="40"/>
        <v/>
      </c>
      <c r="CB57" s="31" t="str">
        <f t="shared" si="33"/>
        <v/>
      </c>
      <c r="CC57" s="31" t="str">
        <f t="shared" si="41"/>
        <v/>
      </c>
      <c r="CD57" s="31" t="str">
        <f t="shared" si="34"/>
        <v/>
      </c>
      <c r="CE57" s="31" t="str">
        <f t="shared" si="35"/>
        <v/>
      </c>
      <c r="CG57" s="32">
        <f t="shared" si="42"/>
        <v>0</v>
      </c>
      <c r="CH57" s="32">
        <f t="shared" si="36"/>
        <v>0</v>
      </c>
      <c r="CI57" s="32">
        <f t="shared" si="43"/>
        <v>0</v>
      </c>
      <c r="CJ57" s="32">
        <f t="shared" si="37"/>
        <v>0</v>
      </c>
      <c r="CK57" s="32">
        <f t="shared" si="38"/>
        <v>0</v>
      </c>
      <c r="CL57" s="13"/>
    </row>
    <row r="58" spans="1:90" ht="16.149999999999999" customHeight="1" x14ac:dyDescent="0.25">
      <c r="A58" s="1032"/>
      <c r="B58" s="1033"/>
      <c r="C58" s="205" t="s">
        <v>73</v>
      </c>
      <c r="D58" s="161">
        <f t="shared" ref="D58" si="49">SUM(E58:F58)</f>
        <v>0</v>
      </c>
      <c r="E58" s="162">
        <f t="shared" ref="E58:F59" si="50">+Y58+AA58+AC58</f>
        <v>0</v>
      </c>
      <c r="F58" s="154">
        <f t="shared" si="50"/>
        <v>0</v>
      </c>
      <c r="G58" s="213"/>
      <c r="H58" s="214"/>
      <c r="I58" s="213"/>
      <c r="J58" s="214"/>
      <c r="K58" s="213"/>
      <c r="L58" s="214"/>
      <c r="M58" s="213"/>
      <c r="N58" s="214"/>
      <c r="O58" s="213"/>
      <c r="P58" s="214"/>
      <c r="Q58" s="213"/>
      <c r="R58" s="214"/>
      <c r="S58" s="209"/>
      <c r="T58" s="210"/>
      <c r="U58" s="209"/>
      <c r="V58" s="210"/>
      <c r="W58" s="209"/>
      <c r="X58" s="210"/>
      <c r="Y58" s="192"/>
      <c r="Z58" s="194"/>
      <c r="AA58" s="192"/>
      <c r="AB58" s="194"/>
      <c r="AC58" s="192"/>
      <c r="AD58" s="195"/>
      <c r="AE58" s="171"/>
      <c r="AF58" s="171"/>
      <c r="AG58" s="215"/>
      <c r="AH58" s="171"/>
      <c r="AI58" s="215"/>
      <c r="AJ58" s="66" t="str">
        <f t="shared" si="32"/>
        <v/>
      </c>
      <c r="AK58" s="176"/>
      <c r="AL58" s="176"/>
      <c r="AM58" s="176"/>
      <c r="AN58" s="176"/>
      <c r="AO58" s="176"/>
      <c r="AP58" s="176"/>
      <c r="AQ58" s="176"/>
      <c r="AR58" s="176"/>
      <c r="AS58" s="176"/>
      <c r="AT58" s="8"/>
      <c r="AU58" s="8"/>
      <c r="BU58" s="3"/>
      <c r="BV58" s="3"/>
      <c r="BW58" s="3"/>
      <c r="CA58" s="31" t="str">
        <f t="shared" si="40"/>
        <v/>
      </c>
      <c r="CB58" s="31" t="str">
        <f t="shared" si="33"/>
        <v/>
      </c>
      <c r="CC58" s="31" t="str">
        <f t="shared" si="41"/>
        <v/>
      </c>
      <c r="CD58" s="31" t="str">
        <f t="shared" si="34"/>
        <v/>
      </c>
      <c r="CE58" s="31" t="str">
        <f t="shared" si="35"/>
        <v/>
      </c>
      <c r="CG58" s="32">
        <f t="shared" si="42"/>
        <v>0</v>
      </c>
      <c r="CH58" s="32">
        <f t="shared" si="36"/>
        <v>0</v>
      </c>
      <c r="CI58" s="32">
        <f t="shared" si="43"/>
        <v>0</v>
      </c>
      <c r="CJ58" s="32">
        <f t="shared" si="37"/>
        <v>0</v>
      </c>
      <c r="CK58" s="32">
        <f t="shared" si="38"/>
        <v>0</v>
      </c>
      <c r="CL58" s="13"/>
    </row>
    <row r="59" spans="1:90" ht="16.149999999999999" customHeight="1" x14ac:dyDescent="0.25">
      <c r="A59" s="1032"/>
      <c r="B59" s="1033"/>
      <c r="C59" s="216" t="s">
        <v>74</v>
      </c>
      <c r="D59" s="161">
        <f>SUM(E59:F59)</f>
        <v>0</v>
      </c>
      <c r="E59" s="162">
        <f>+Y59+AA59+AC59</f>
        <v>0</v>
      </c>
      <c r="F59" s="154">
        <f t="shared" si="50"/>
        <v>0</v>
      </c>
      <c r="G59" s="213"/>
      <c r="H59" s="214"/>
      <c r="I59" s="213"/>
      <c r="J59" s="214"/>
      <c r="K59" s="213"/>
      <c r="L59" s="214"/>
      <c r="M59" s="213"/>
      <c r="N59" s="214"/>
      <c r="O59" s="213"/>
      <c r="P59" s="214"/>
      <c r="Q59" s="213"/>
      <c r="R59" s="214"/>
      <c r="S59" s="209"/>
      <c r="T59" s="210"/>
      <c r="U59" s="209"/>
      <c r="V59" s="210"/>
      <c r="W59" s="209"/>
      <c r="X59" s="210"/>
      <c r="Y59" s="192"/>
      <c r="Z59" s="194"/>
      <c r="AA59" s="192"/>
      <c r="AB59" s="194"/>
      <c r="AC59" s="192"/>
      <c r="AD59" s="195"/>
      <c r="AE59" s="171"/>
      <c r="AF59" s="171"/>
      <c r="AG59" s="215"/>
      <c r="AH59" s="171"/>
      <c r="AI59" s="215"/>
      <c r="AJ59" s="66" t="str">
        <f t="shared" si="32"/>
        <v/>
      </c>
      <c r="AK59" s="176"/>
      <c r="AL59" s="176"/>
      <c r="AM59" s="176"/>
      <c r="AN59" s="176"/>
      <c r="AO59" s="176"/>
      <c r="AP59" s="176"/>
      <c r="AQ59" s="176"/>
      <c r="AR59" s="176"/>
      <c r="AS59" s="176"/>
      <c r="AT59" s="8"/>
      <c r="AU59" s="8"/>
      <c r="BU59" s="3"/>
      <c r="BV59" s="3"/>
      <c r="BW59" s="3"/>
      <c r="CA59" s="31" t="str">
        <f t="shared" si="40"/>
        <v/>
      </c>
      <c r="CB59" s="31" t="str">
        <f t="shared" si="33"/>
        <v/>
      </c>
      <c r="CC59" s="31" t="str">
        <f t="shared" si="41"/>
        <v/>
      </c>
      <c r="CD59" s="31" t="str">
        <f t="shared" si="34"/>
        <v/>
      </c>
      <c r="CE59" s="31" t="str">
        <f t="shared" si="35"/>
        <v/>
      </c>
      <c r="CG59" s="32">
        <f t="shared" si="42"/>
        <v>0</v>
      </c>
      <c r="CH59" s="32">
        <f t="shared" si="36"/>
        <v>0</v>
      </c>
      <c r="CI59" s="32">
        <f t="shared" si="43"/>
        <v>0</v>
      </c>
      <c r="CJ59" s="32">
        <f t="shared" si="37"/>
        <v>0</v>
      </c>
      <c r="CK59" s="32">
        <f t="shared" si="38"/>
        <v>0</v>
      </c>
      <c r="CL59" s="13"/>
    </row>
    <row r="60" spans="1:90" ht="16.149999999999999" customHeight="1" x14ac:dyDescent="0.2">
      <c r="A60" s="1034"/>
      <c r="B60" s="1089"/>
      <c r="C60" s="217" t="s">
        <v>4</v>
      </c>
      <c r="D60" s="199">
        <f>SUM(E60:F60)</f>
        <v>0</v>
      </c>
      <c r="E60" s="200">
        <f>SUM(E57:E59)</f>
        <v>0</v>
      </c>
      <c r="F60" s="775">
        <f>SUM(F57:F59)</f>
        <v>0</v>
      </c>
      <c r="G60" s="218"/>
      <c r="H60" s="219"/>
      <c r="I60" s="218"/>
      <c r="J60" s="219"/>
      <c r="K60" s="218"/>
      <c r="L60" s="219"/>
      <c r="M60" s="218"/>
      <c r="N60" s="219"/>
      <c r="O60" s="218"/>
      <c r="P60" s="219"/>
      <c r="Q60" s="218"/>
      <c r="R60" s="219"/>
      <c r="S60" s="218"/>
      <c r="T60" s="219"/>
      <c r="U60" s="218"/>
      <c r="V60" s="219"/>
      <c r="W60" s="218"/>
      <c r="X60" s="219"/>
      <c r="Y60" s="50">
        <f>SUM(Y57:Y59)</f>
        <v>0</v>
      </c>
      <c r="Z60" s="775">
        <f t="shared" ref="Z60:AI60" si="51">SUM(Z57:Z59)</f>
        <v>0</v>
      </c>
      <c r="AA60" s="50">
        <f t="shared" si="51"/>
        <v>0</v>
      </c>
      <c r="AB60" s="775">
        <f t="shared" si="51"/>
        <v>0</v>
      </c>
      <c r="AC60" s="50">
        <f t="shared" si="51"/>
        <v>0</v>
      </c>
      <c r="AD60" s="203">
        <f t="shared" si="51"/>
        <v>0</v>
      </c>
      <c r="AE60" s="775">
        <f t="shared" si="51"/>
        <v>0</v>
      </c>
      <c r="AF60" s="775">
        <f t="shared" si="51"/>
        <v>0</v>
      </c>
      <c r="AG60" s="175">
        <f t="shared" si="51"/>
        <v>0</v>
      </c>
      <c r="AH60" s="775">
        <f t="shared" si="51"/>
        <v>0</v>
      </c>
      <c r="AI60" s="175">
        <f t="shared" si="51"/>
        <v>0</v>
      </c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8"/>
      <c r="AU60" s="8"/>
      <c r="BU60" s="3"/>
      <c r="BV60" s="3"/>
      <c r="BW60" s="3"/>
      <c r="CG60" s="13"/>
      <c r="CH60" s="13"/>
      <c r="CI60" s="13"/>
      <c r="CJ60" s="13"/>
      <c r="CK60" s="13"/>
      <c r="CL60" s="13"/>
    </row>
    <row r="61" spans="1:90" ht="31.9" customHeight="1" x14ac:dyDescent="0.2">
      <c r="A61" s="220" t="s">
        <v>75</v>
      </c>
      <c r="B61" s="221"/>
      <c r="C61" s="221"/>
      <c r="D61" s="222"/>
      <c r="E61" s="124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BU61" s="3"/>
      <c r="BV61" s="3"/>
      <c r="BW61" s="3"/>
      <c r="CG61" s="13"/>
      <c r="CH61" s="13"/>
      <c r="CI61" s="13"/>
      <c r="CJ61" s="13"/>
      <c r="CK61" s="13"/>
      <c r="CL61" s="13"/>
    </row>
    <row r="62" spans="1:90" ht="16.149999999999999" customHeight="1" x14ac:dyDescent="0.2">
      <c r="A62" s="982" t="s">
        <v>76</v>
      </c>
      <c r="B62" s="1019"/>
      <c r="C62" s="983"/>
      <c r="D62" s="223" t="s">
        <v>4</v>
      </c>
      <c r="E62" s="223" t="s">
        <v>77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BU62" s="3"/>
      <c r="BV62" s="3"/>
      <c r="BW62" s="3"/>
      <c r="CG62" s="13"/>
      <c r="CH62" s="13"/>
      <c r="CI62" s="13"/>
      <c r="CJ62" s="13"/>
      <c r="CK62" s="13"/>
      <c r="CL62" s="13"/>
    </row>
    <row r="63" spans="1:90" ht="16.149999999999999" customHeight="1" x14ac:dyDescent="0.2">
      <c r="A63" s="1027" t="s">
        <v>78</v>
      </c>
      <c r="B63" s="1028"/>
      <c r="C63" s="1029"/>
      <c r="D63" s="224"/>
      <c r="E63" s="224"/>
      <c r="F63" s="225" t="str">
        <f>CA63</f>
        <v/>
      </c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8"/>
      <c r="BV63" s="3"/>
      <c r="BW63" s="3"/>
      <c r="CA63" s="31" t="str">
        <f>IF(CG63=1,"* Las Interconsultas a Gestantes NO DEBEN ser mayor al Total de Interconsultas. ","")</f>
        <v/>
      </c>
      <c r="CB63" s="31"/>
      <c r="CC63" s="31"/>
      <c r="CD63" s="31"/>
      <c r="CE63" s="31"/>
      <c r="CF63" s="31"/>
      <c r="CG63" s="32">
        <f>IF(D63&lt;E63,1,0)</f>
        <v>0</v>
      </c>
      <c r="CH63" s="13"/>
      <c r="CI63" s="13"/>
      <c r="CJ63" s="13"/>
      <c r="CK63" s="13"/>
      <c r="CL63" s="13"/>
    </row>
    <row r="64" spans="1:90" ht="16.149999999999999" customHeight="1" x14ac:dyDescent="0.2">
      <c r="A64" s="860" t="s">
        <v>79</v>
      </c>
      <c r="B64" s="1025" t="s">
        <v>80</v>
      </c>
      <c r="C64" s="1026"/>
      <c r="D64" s="226"/>
      <c r="E64" s="226"/>
      <c r="F64" s="225" t="str">
        <f t="shared" ref="F64:F73" si="52">CA64</f>
        <v/>
      </c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8"/>
      <c r="BV64" s="3"/>
      <c r="BW64" s="3"/>
      <c r="CA64" s="31" t="str">
        <f t="shared" ref="CA64:CA73" si="53">IF(CG64=1,"* Las Interconsultas a Gestantes NO DEBEN ser mayor al Total de Interconsultas. ","")</f>
        <v/>
      </c>
      <c r="CB64" s="31"/>
      <c r="CC64" s="31"/>
      <c r="CD64" s="31"/>
      <c r="CE64" s="31"/>
      <c r="CF64" s="31"/>
      <c r="CG64" s="32">
        <f t="shared" ref="CG64:CG73" si="54">IF(D64&lt;E64,1,0)</f>
        <v>0</v>
      </c>
      <c r="CH64" s="13"/>
      <c r="CI64" s="13"/>
      <c r="CJ64" s="13"/>
      <c r="CK64" s="13"/>
      <c r="CL64" s="13"/>
    </row>
    <row r="65" spans="1:90" ht="16.149999999999999" customHeight="1" x14ac:dyDescent="0.2">
      <c r="A65" s="861"/>
      <c r="B65" s="1017" t="s">
        <v>81</v>
      </c>
      <c r="C65" s="1018"/>
      <c r="D65" s="227"/>
      <c r="E65" s="227"/>
      <c r="F65" s="225" t="str">
        <f t="shared" si="52"/>
        <v/>
      </c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8"/>
      <c r="BV65" s="3"/>
      <c r="BW65" s="3"/>
      <c r="CA65" s="31" t="str">
        <f t="shared" si="53"/>
        <v/>
      </c>
      <c r="CB65" s="31"/>
      <c r="CC65" s="31"/>
      <c r="CD65" s="31"/>
      <c r="CE65" s="31"/>
      <c r="CF65" s="31"/>
      <c r="CG65" s="32">
        <f t="shared" si="54"/>
        <v>0</v>
      </c>
      <c r="CH65" s="13"/>
      <c r="CI65" s="13"/>
      <c r="CJ65" s="13"/>
      <c r="CK65" s="13"/>
      <c r="CL65" s="13"/>
    </row>
    <row r="66" spans="1:90" ht="16.149999999999999" customHeight="1" x14ac:dyDescent="0.2">
      <c r="A66" s="1024" t="s">
        <v>82</v>
      </c>
      <c r="B66" s="1025"/>
      <c r="C66" s="1026"/>
      <c r="D66" s="228"/>
      <c r="E66" s="228"/>
      <c r="F66" s="225" t="str">
        <f t="shared" si="52"/>
        <v/>
      </c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8"/>
      <c r="BV66" s="3"/>
      <c r="BW66" s="3"/>
      <c r="CA66" s="31" t="str">
        <f t="shared" si="53"/>
        <v/>
      </c>
      <c r="CB66" s="31"/>
      <c r="CC66" s="31"/>
      <c r="CD66" s="31"/>
      <c r="CE66" s="31"/>
      <c r="CF66" s="31"/>
      <c r="CG66" s="32">
        <f t="shared" si="54"/>
        <v>0</v>
      </c>
      <c r="CH66" s="13"/>
      <c r="CI66" s="13"/>
      <c r="CJ66" s="13"/>
      <c r="CK66" s="13"/>
      <c r="CL66" s="13"/>
    </row>
    <row r="67" spans="1:90" ht="16.149999999999999" customHeight="1" x14ac:dyDescent="0.2">
      <c r="A67" s="882" t="s">
        <v>83</v>
      </c>
      <c r="B67" s="883"/>
      <c r="C67" s="884"/>
      <c r="D67" s="228"/>
      <c r="E67" s="228"/>
      <c r="F67" s="225" t="str">
        <f t="shared" si="52"/>
        <v/>
      </c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8"/>
      <c r="BV67" s="3"/>
      <c r="BW67" s="3"/>
      <c r="CA67" s="31" t="str">
        <f t="shared" si="53"/>
        <v/>
      </c>
      <c r="CB67" s="31"/>
      <c r="CC67" s="31"/>
      <c r="CD67" s="31"/>
      <c r="CE67" s="31"/>
      <c r="CF67" s="31"/>
      <c r="CG67" s="32">
        <f t="shared" si="54"/>
        <v>0</v>
      </c>
      <c r="CH67" s="13"/>
      <c r="CI67" s="13"/>
      <c r="CJ67" s="13"/>
      <c r="CK67" s="13"/>
      <c r="CL67" s="13"/>
    </row>
    <row r="68" spans="1:90" ht="16.149999999999999" customHeight="1" x14ac:dyDescent="0.2">
      <c r="A68" s="882" t="s">
        <v>84</v>
      </c>
      <c r="B68" s="883"/>
      <c r="C68" s="884"/>
      <c r="D68" s="228"/>
      <c r="E68" s="228"/>
      <c r="F68" s="225" t="str">
        <f t="shared" si="52"/>
        <v/>
      </c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8"/>
      <c r="BV68" s="3"/>
      <c r="BW68" s="3"/>
      <c r="CA68" s="31" t="str">
        <f t="shared" si="53"/>
        <v/>
      </c>
      <c r="CB68" s="31"/>
      <c r="CC68" s="31"/>
      <c r="CD68" s="31"/>
      <c r="CE68" s="31"/>
      <c r="CF68" s="31"/>
      <c r="CG68" s="32">
        <f t="shared" si="54"/>
        <v>0</v>
      </c>
      <c r="CH68" s="13"/>
      <c r="CI68" s="13"/>
      <c r="CJ68" s="13"/>
      <c r="CK68" s="13"/>
      <c r="CL68" s="13"/>
    </row>
    <row r="69" spans="1:90" ht="16.149999999999999" customHeight="1" x14ac:dyDescent="0.2">
      <c r="A69" s="1007" t="s">
        <v>85</v>
      </c>
      <c r="B69" s="1008"/>
      <c r="C69" s="1009"/>
      <c r="D69" s="228"/>
      <c r="E69" s="228"/>
      <c r="F69" s="225" t="str">
        <f t="shared" si="52"/>
        <v/>
      </c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8"/>
      <c r="BV69" s="3"/>
      <c r="BW69" s="3"/>
      <c r="CA69" s="31" t="str">
        <f t="shared" si="53"/>
        <v/>
      </c>
      <c r="CB69" s="31"/>
      <c r="CC69" s="31"/>
      <c r="CD69" s="31"/>
      <c r="CE69" s="31"/>
      <c r="CF69" s="31"/>
      <c r="CG69" s="32">
        <f t="shared" si="54"/>
        <v>0</v>
      </c>
      <c r="CH69" s="13"/>
      <c r="CI69" s="13"/>
      <c r="CJ69" s="13"/>
      <c r="CK69" s="13"/>
      <c r="CL69" s="13"/>
    </row>
    <row r="70" spans="1:90" ht="16.149999999999999" customHeight="1" x14ac:dyDescent="0.2">
      <c r="A70" s="882" t="s">
        <v>86</v>
      </c>
      <c r="B70" s="883"/>
      <c r="C70" s="884"/>
      <c r="D70" s="228"/>
      <c r="E70" s="228"/>
      <c r="F70" s="225" t="str">
        <f t="shared" si="52"/>
        <v/>
      </c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8"/>
      <c r="BV70" s="3"/>
      <c r="BW70" s="3"/>
      <c r="CA70" s="31" t="str">
        <f t="shared" si="53"/>
        <v/>
      </c>
      <c r="CB70" s="31"/>
      <c r="CC70" s="31"/>
      <c r="CD70" s="31"/>
      <c r="CE70" s="31"/>
      <c r="CF70" s="31"/>
      <c r="CG70" s="32">
        <f t="shared" si="54"/>
        <v>0</v>
      </c>
      <c r="CH70" s="13"/>
      <c r="CI70" s="13"/>
      <c r="CJ70" s="13"/>
      <c r="CK70" s="13"/>
      <c r="CL70" s="13"/>
    </row>
    <row r="71" spans="1:90" ht="16.149999999999999" customHeight="1" x14ac:dyDescent="0.2">
      <c r="A71" s="928" t="s">
        <v>87</v>
      </c>
      <c r="B71" s="929"/>
      <c r="C71" s="930"/>
      <c r="D71" s="228"/>
      <c r="E71" s="228"/>
      <c r="F71" s="225" t="str">
        <f t="shared" si="52"/>
        <v/>
      </c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8"/>
      <c r="BV71" s="3"/>
      <c r="BW71" s="3"/>
      <c r="CA71" s="31" t="str">
        <f t="shared" si="53"/>
        <v/>
      </c>
      <c r="CB71" s="31"/>
      <c r="CC71" s="31"/>
      <c r="CD71" s="31"/>
      <c r="CE71" s="31"/>
      <c r="CF71" s="31"/>
      <c r="CG71" s="32">
        <f t="shared" si="54"/>
        <v>0</v>
      </c>
      <c r="CH71" s="13"/>
      <c r="CI71" s="13"/>
      <c r="CJ71" s="13"/>
      <c r="CK71" s="13"/>
      <c r="CL71" s="13"/>
    </row>
    <row r="72" spans="1:90" ht="16.149999999999999" customHeight="1" x14ac:dyDescent="0.2">
      <c r="A72" s="928" t="s">
        <v>88</v>
      </c>
      <c r="B72" s="929"/>
      <c r="C72" s="930"/>
      <c r="D72" s="228"/>
      <c r="E72" s="228"/>
      <c r="F72" s="225" t="str">
        <f t="shared" si="52"/>
        <v/>
      </c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8"/>
      <c r="BV72" s="3"/>
      <c r="BW72" s="3"/>
      <c r="CA72" s="31" t="str">
        <f t="shared" si="53"/>
        <v/>
      </c>
      <c r="CB72" s="31"/>
      <c r="CC72" s="31"/>
      <c r="CD72" s="31"/>
      <c r="CE72" s="31"/>
      <c r="CF72" s="31"/>
      <c r="CG72" s="32">
        <f t="shared" si="54"/>
        <v>0</v>
      </c>
      <c r="CH72" s="13"/>
      <c r="CI72" s="13"/>
      <c r="CJ72" s="13"/>
      <c r="CK72" s="13"/>
      <c r="CL72" s="13"/>
    </row>
    <row r="73" spans="1:90" ht="16.149999999999999" customHeight="1" x14ac:dyDescent="0.2">
      <c r="A73" s="1016" t="s">
        <v>89</v>
      </c>
      <c r="B73" s="1017"/>
      <c r="C73" s="1018"/>
      <c r="D73" s="227"/>
      <c r="E73" s="227"/>
      <c r="F73" s="225" t="str">
        <f t="shared" si="52"/>
        <v/>
      </c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8"/>
      <c r="BV73" s="3"/>
      <c r="BW73" s="3"/>
      <c r="CA73" s="31" t="str">
        <f t="shared" si="53"/>
        <v/>
      </c>
      <c r="CB73" s="31"/>
      <c r="CC73" s="31"/>
      <c r="CD73" s="31"/>
      <c r="CE73" s="31"/>
      <c r="CF73" s="31"/>
      <c r="CG73" s="32">
        <f t="shared" si="54"/>
        <v>0</v>
      </c>
      <c r="CH73" s="13"/>
      <c r="CI73" s="13"/>
      <c r="CJ73" s="13"/>
      <c r="CK73" s="13"/>
      <c r="CL73" s="13"/>
    </row>
    <row r="74" spans="1:90" ht="31.9" customHeight="1" x14ac:dyDescent="0.2">
      <c r="A74" s="229" t="s">
        <v>90</v>
      </c>
      <c r="B74" s="230"/>
      <c r="C74" s="231"/>
      <c r="D74" s="230"/>
      <c r="E74" s="230"/>
      <c r="F74" s="232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BV74" s="3"/>
      <c r="BW74" s="3"/>
      <c r="CG74" s="13"/>
      <c r="CH74" s="13"/>
      <c r="CI74" s="13"/>
      <c r="CJ74" s="13"/>
      <c r="CK74" s="13"/>
      <c r="CL74" s="13"/>
    </row>
    <row r="75" spans="1:90" ht="16.149999999999999" customHeight="1" x14ac:dyDescent="0.2">
      <c r="A75" s="885" t="s">
        <v>91</v>
      </c>
      <c r="B75" s="886"/>
      <c r="C75" s="887"/>
      <c r="D75" s="982" t="s">
        <v>92</v>
      </c>
      <c r="E75" s="1019"/>
      <c r="F75" s="983"/>
      <c r="BV75" s="3"/>
      <c r="BW75" s="3"/>
      <c r="CG75" s="13"/>
      <c r="CH75" s="13"/>
      <c r="CI75" s="13"/>
      <c r="CJ75" s="13"/>
      <c r="CK75" s="13"/>
      <c r="CL75" s="13"/>
    </row>
    <row r="76" spans="1:90" ht="16.149999999999999" customHeight="1" x14ac:dyDescent="0.2">
      <c r="A76" s="891"/>
      <c r="B76" s="1084"/>
      <c r="C76" s="1085"/>
      <c r="D76" s="223" t="s">
        <v>4</v>
      </c>
      <c r="E76" s="14" t="s">
        <v>24</v>
      </c>
      <c r="F76" s="233" t="s">
        <v>25</v>
      </c>
      <c r="BV76" s="3"/>
      <c r="BW76" s="3"/>
      <c r="CG76" s="13"/>
      <c r="CH76" s="13"/>
      <c r="CI76" s="13"/>
      <c r="CJ76" s="13"/>
      <c r="CK76" s="13"/>
      <c r="CL76" s="13"/>
    </row>
    <row r="77" spans="1:90" ht="16.149999999999999" customHeight="1" x14ac:dyDescent="0.2">
      <c r="A77" s="1086" t="s">
        <v>93</v>
      </c>
      <c r="B77" s="1022" t="s">
        <v>94</v>
      </c>
      <c r="C77" s="1023"/>
      <c r="D77" s="234">
        <f>SUM(E77+F77)</f>
        <v>0</v>
      </c>
      <c r="E77" s="22"/>
      <c r="F77" s="25"/>
      <c r="BV77" s="3"/>
      <c r="BW77" s="3"/>
      <c r="CG77" s="13"/>
      <c r="CH77" s="13"/>
      <c r="CI77" s="13"/>
      <c r="CJ77" s="13"/>
      <c r="CK77" s="13"/>
      <c r="CL77" s="13"/>
    </row>
    <row r="78" spans="1:90" ht="16.149999999999999" customHeight="1" x14ac:dyDescent="0.2">
      <c r="A78" s="1021"/>
      <c r="B78" s="874" t="s">
        <v>95</v>
      </c>
      <c r="C78" s="876"/>
      <c r="D78" s="235">
        <f>SUM(E78+F78)</f>
        <v>0</v>
      </c>
      <c r="E78" s="42"/>
      <c r="F78" s="44"/>
      <c r="BV78" s="3"/>
      <c r="BW78" s="3"/>
      <c r="CG78" s="13"/>
      <c r="CH78" s="13"/>
      <c r="CI78" s="13"/>
      <c r="CJ78" s="13"/>
      <c r="CK78" s="13"/>
      <c r="CL78" s="13"/>
    </row>
    <row r="79" spans="1:90" ht="31.9" customHeight="1" x14ac:dyDescent="0.2">
      <c r="A79" s="236" t="s">
        <v>96</v>
      </c>
      <c r="B79" s="123"/>
      <c r="C79" s="123"/>
      <c r="D79" s="123"/>
      <c r="E79" s="124"/>
      <c r="F79" s="124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BV79" s="3"/>
      <c r="BW79" s="3"/>
      <c r="CG79" s="13"/>
      <c r="CH79" s="13"/>
      <c r="CI79" s="13"/>
      <c r="CJ79" s="13"/>
      <c r="CK79" s="13"/>
      <c r="CL79" s="13"/>
    </row>
    <row r="80" spans="1:90" ht="16.149999999999999" customHeight="1" x14ac:dyDescent="0.2">
      <c r="A80" s="885" t="s">
        <v>97</v>
      </c>
      <c r="B80" s="886"/>
      <c r="C80" s="887"/>
      <c r="D80" s="862" t="s">
        <v>4</v>
      </c>
      <c r="E80" s="900"/>
      <c r="F80" s="970"/>
      <c r="G80" s="862" t="s">
        <v>56</v>
      </c>
      <c r="H80" s="900"/>
      <c r="I80" s="900"/>
      <c r="J80" s="900"/>
      <c r="K80" s="900"/>
      <c r="L80" s="900"/>
      <c r="M80" s="900"/>
      <c r="N80" s="901"/>
      <c r="O80" s="887" t="s">
        <v>6</v>
      </c>
      <c r="P80" s="859" t="s">
        <v>33</v>
      </c>
      <c r="Q80" s="859" t="s">
        <v>7</v>
      </c>
      <c r="R80" s="859" t="s">
        <v>98</v>
      </c>
      <c r="S80" s="1083" t="s">
        <v>99</v>
      </c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BV80" s="3"/>
      <c r="BW80" s="3"/>
      <c r="CG80" s="13"/>
      <c r="CH80" s="13"/>
      <c r="CI80" s="13"/>
      <c r="CJ80" s="13"/>
      <c r="CK80" s="13"/>
      <c r="CL80" s="13"/>
    </row>
    <row r="81" spans="1:90" ht="31.5" customHeight="1" x14ac:dyDescent="0.2">
      <c r="A81" s="891"/>
      <c r="B81" s="1084"/>
      <c r="C81" s="1085"/>
      <c r="D81" s="776" t="s">
        <v>23</v>
      </c>
      <c r="E81" s="50" t="s">
        <v>24</v>
      </c>
      <c r="F81" s="775" t="s">
        <v>25</v>
      </c>
      <c r="G81" s="14" t="s">
        <v>100</v>
      </c>
      <c r="H81" s="15" t="s">
        <v>101</v>
      </c>
      <c r="I81" s="15" t="s">
        <v>102</v>
      </c>
      <c r="J81" s="15" t="s">
        <v>18</v>
      </c>
      <c r="K81" s="15" t="s">
        <v>19</v>
      </c>
      <c r="L81" s="15" t="s">
        <v>20</v>
      </c>
      <c r="M81" s="237" t="s">
        <v>21</v>
      </c>
      <c r="N81" s="779" t="s">
        <v>22</v>
      </c>
      <c r="O81" s="1085"/>
      <c r="P81" s="861"/>
      <c r="Q81" s="861"/>
      <c r="R81" s="861"/>
      <c r="S81" s="1011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BV81" s="3"/>
      <c r="BW81" s="3"/>
      <c r="CG81" s="13"/>
      <c r="CH81" s="13"/>
      <c r="CI81" s="13"/>
      <c r="CJ81" s="13"/>
      <c r="CK81" s="13"/>
      <c r="CL81" s="13"/>
    </row>
    <row r="82" spans="1:90" ht="16.149999999999999" customHeight="1" x14ac:dyDescent="0.2">
      <c r="A82" s="1012" t="s">
        <v>103</v>
      </c>
      <c r="B82" s="1012"/>
      <c r="C82" s="1012"/>
      <c r="D82" s="239">
        <f>SUM(G82:N82)</f>
        <v>125</v>
      </c>
      <c r="E82" s="22">
        <v>45</v>
      </c>
      <c r="F82" s="240">
        <v>80</v>
      </c>
      <c r="G82" s="24">
        <v>10</v>
      </c>
      <c r="H82" s="241">
        <v>5</v>
      </c>
      <c r="I82" s="241">
        <v>5</v>
      </c>
      <c r="J82" s="241">
        <v>1</v>
      </c>
      <c r="K82" s="241">
        <v>18</v>
      </c>
      <c r="L82" s="241">
        <v>31</v>
      </c>
      <c r="M82" s="242">
        <v>44</v>
      </c>
      <c r="N82" s="64">
        <v>11</v>
      </c>
      <c r="O82" s="62">
        <v>2</v>
      </c>
      <c r="P82" s="243">
        <v>125</v>
      </c>
      <c r="Q82" s="243">
        <v>0</v>
      </c>
      <c r="R82" s="243"/>
      <c r="S82" s="62"/>
      <c r="T82" s="225" t="str">
        <f>CA82&amp;CB82&amp;CC82&amp;CD82&amp;CE82</f>
        <v/>
      </c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8"/>
      <c r="AG82" s="8"/>
      <c r="BV82" s="3"/>
      <c r="BW82" s="3"/>
      <c r="CA82" s="31" t="str">
        <f>IF(CG82=1,"* La suma de los sexos NO DEBE ser diferente al Total. ","")</f>
        <v/>
      </c>
      <c r="CB82" s="31" t="str">
        <f>IF(AND(D82&lt;&gt;0,P82=""),"* No olvide digitar la columna Beneficiarios (Digite CEROS si no tiene).",IF(D82&lt;P82,"* El número de Beneficiarios NO DEBE ser mayor que el total. ",""))</f>
        <v/>
      </c>
      <c r="CC82" s="31" t="str">
        <f>IF(CI82=1,"* Las actividades de 60 Años NO DEBE ser mayor que el grupo etario 20-64 años. ","")</f>
        <v/>
      </c>
      <c r="CD82" s="31" t="str">
        <f>IF(AND(D82&lt;&gt;0,O82=""),"* Recuerde que las Embarazadas deben ser incluídas en el ingreso por rango Etario (Digite CEROS si no tiene). ",IF(F82&lt;O82,"* Las Embarazadas NO DEBEN ser mayor al total de Mujeres. ",""))</f>
        <v/>
      </c>
      <c r="CE82" s="31" t="str">
        <f>IF(CK82=1,"* Los usuario en situación de discapacidad NO DEBE ser mayor que el Total. ","")</f>
        <v/>
      </c>
      <c r="CG82" s="32">
        <f>IF(D82&lt;&gt;(E82+F82),1,0)</f>
        <v>0</v>
      </c>
      <c r="CH82" s="32">
        <f>IF(AND(D82&lt;&gt;0,P82=""),1,IF(D82&lt;P82,1,0))</f>
        <v>0</v>
      </c>
      <c r="CI82" s="32">
        <f>IF(M82&lt;Q82,1,0)</f>
        <v>0</v>
      </c>
      <c r="CJ82" s="32">
        <f>IF(AND(D82&lt;&gt;0,O82=""),1,IF(F82&lt;O82,1,0))</f>
        <v>0</v>
      </c>
      <c r="CK82" s="32">
        <f>IF(D82&lt;S82,1,0)</f>
        <v>0</v>
      </c>
      <c r="CL82" s="13"/>
    </row>
    <row r="83" spans="1:90" ht="16.149999999999999" customHeight="1" x14ac:dyDescent="0.2">
      <c r="A83" s="995" t="s">
        <v>104</v>
      </c>
      <c r="B83" s="995"/>
      <c r="C83" s="995"/>
      <c r="D83" s="244">
        <f t="shared" ref="D83:D110" si="55">SUM(G83:N83)</f>
        <v>54</v>
      </c>
      <c r="E83" s="33">
        <v>24</v>
      </c>
      <c r="F83" s="245">
        <v>30</v>
      </c>
      <c r="G83" s="33">
        <v>6</v>
      </c>
      <c r="H83" s="246">
        <v>4</v>
      </c>
      <c r="I83" s="246">
        <v>1</v>
      </c>
      <c r="J83" s="246">
        <v>2</v>
      </c>
      <c r="K83" s="246">
        <v>14</v>
      </c>
      <c r="L83" s="246">
        <v>5</v>
      </c>
      <c r="M83" s="245">
        <v>18</v>
      </c>
      <c r="N83" s="87">
        <v>4</v>
      </c>
      <c r="O83" s="34">
        <v>0</v>
      </c>
      <c r="P83" s="38">
        <v>54</v>
      </c>
      <c r="Q83" s="38">
        <v>0</v>
      </c>
      <c r="R83" s="38"/>
      <c r="S83" s="34"/>
      <c r="T83" s="225" t="str">
        <f t="shared" ref="T83:T110" si="56">CA83&amp;CB83&amp;CC83&amp;CD83&amp;CE83</f>
        <v/>
      </c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8"/>
      <c r="AG83" s="8"/>
      <c r="BV83" s="3"/>
      <c r="BW83" s="3"/>
      <c r="CA83" s="31" t="str">
        <f t="shared" ref="CA83:CA110" si="57">IF(CG83=1,"* La suma de los sexos NO DEBE ser diferente al Total. ","")</f>
        <v/>
      </c>
      <c r="CB83" s="31" t="str">
        <f t="shared" ref="CB83:CB110" si="58">IF(AND(D83&lt;&gt;0,P83=""),"* No olvide digitar la columna Beneficiarios (Digite CEROS si no tiene).",IF(D83&lt;P83,"* El número de Beneficiarios NO DEBE ser mayor que el total. ",""))</f>
        <v/>
      </c>
      <c r="CC83" s="31" t="str">
        <f t="shared" ref="CC83:CC110" si="59">IF(CI83=1,"* Las actividades de 60 Años NO DEBE ser mayor que el grupo etario 20-64 años. ","")</f>
        <v/>
      </c>
      <c r="CD83" s="31" t="str">
        <f t="shared" ref="CD83:CD110" si="60">IF(AND(D83&lt;&gt;0,O83=""),"* Recuerde que las Embarazadas deben ser incluídas en el ingreso por rango Etario (Digite CEROS si no tiene). ",IF(F83&lt;O83,"* Las Embarazadas NO DEBEN ser mayor al total de Mujeres. ",""))</f>
        <v/>
      </c>
      <c r="CE83" s="31" t="str">
        <f t="shared" ref="CE83:CE110" si="61">IF(CK83=1,"* Los usuario en situación de discapacidad NO DEBE ser mayor que el Total. ","")</f>
        <v/>
      </c>
      <c r="CG83" s="32">
        <f t="shared" ref="CG83:CG109" si="62">IF(D83&lt;&gt;(E83+F83),1,0)</f>
        <v>0</v>
      </c>
      <c r="CH83" s="32">
        <f t="shared" ref="CH83:CH109" si="63">IF(AND(D83&lt;&gt;0,P83=""),1,IF(D83&lt;P83,1,0))</f>
        <v>0</v>
      </c>
      <c r="CI83" s="32">
        <f t="shared" ref="CI83:CI109" si="64">IF(M83&lt;Q83,1,0)</f>
        <v>0</v>
      </c>
      <c r="CJ83" s="32">
        <f t="shared" ref="CJ83:CJ109" si="65">IF(AND(D83&lt;&gt;0,O83=""),1,IF(F83&lt;O83,1,0))</f>
        <v>0</v>
      </c>
      <c r="CK83" s="32">
        <f t="shared" ref="CK83:CK109" si="66">IF(D83&lt;S83,1,0)</f>
        <v>0</v>
      </c>
      <c r="CL83" s="13"/>
    </row>
    <row r="84" spans="1:90" ht="16.149999999999999" customHeight="1" x14ac:dyDescent="0.2">
      <c r="A84" s="882" t="s">
        <v>105</v>
      </c>
      <c r="B84" s="883"/>
      <c r="C84" s="884"/>
      <c r="D84" s="247">
        <f t="shared" si="55"/>
        <v>228</v>
      </c>
      <c r="E84" s="33">
        <v>97</v>
      </c>
      <c r="F84" s="245">
        <v>131</v>
      </c>
      <c r="G84" s="33">
        <v>45</v>
      </c>
      <c r="H84" s="248">
        <v>18</v>
      </c>
      <c r="I84" s="248">
        <v>8</v>
      </c>
      <c r="J84" s="248">
        <v>2</v>
      </c>
      <c r="K84" s="248">
        <v>37</v>
      </c>
      <c r="L84" s="248">
        <v>17</v>
      </c>
      <c r="M84" s="240">
        <v>85</v>
      </c>
      <c r="N84" s="73">
        <v>16</v>
      </c>
      <c r="O84" s="23">
        <v>0</v>
      </c>
      <c r="P84" s="28">
        <v>228</v>
      </c>
      <c r="Q84" s="28">
        <v>1</v>
      </c>
      <c r="R84" s="28"/>
      <c r="S84" s="23"/>
      <c r="T84" s="225" t="str">
        <f t="shared" si="56"/>
        <v/>
      </c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8"/>
      <c r="AG84" s="8"/>
      <c r="BV84" s="3"/>
      <c r="BW84" s="3"/>
      <c r="CA84" s="31" t="str">
        <f t="shared" si="57"/>
        <v/>
      </c>
      <c r="CB84" s="31" t="str">
        <f t="shared" si="58"/>
        <v/>
      </c>
      <c r="CC84" s="31" t="str">
        <f t="shared" si="59"/>
        <v/>
      </c>
      <c r="CD84" s="31" t="str">
        <f t="shared" si="60"/>
        <v/>
      </c>
      <c r="CE84" s="31" t="str">
        <f t="shared" si="61"/>
        <v/>
      </c>
      <c r="CG84" s="32">
        <f t="shared" si="62"/>
        <v>0</v>
      </c>
      <c r="CH84" s="32">
        <f t="shared" si="63"/>
        <v>0</v>
      </c>
      <c r="CI84" s="32">
        <f t="shared" si="64"/>
        <v>0</v>
      </c>
      <c r="CJ84" s="32">
        <f t="shared" si="65"/>
        <v>0</v>
      </c>
      <c r="CK84" s="32">
        <f t="shared" si="66"/>
        <v>0</v>
      </c>
      <c r="CL84" s="13"/>
    </row>
    <row r="85" spans="1:90" ht="16.149999999999999" customHeight="1" x14ac:dyDescent="0.2">
      <c r="A85" s="995" t="s">
        <v>106</v>
      </c>
      <c r="B85" s="995"/>
      <c r="C85" s="995"/>
      <c r="D85" s="244">
        <f t="shared" si="55"/>
        <v>0</v>
      </c>
      <c r="E85" s="33">
        <v>0</v>
      </c>
      <c r="F85" s="245">
        <v>0</v>
      </c>
      <c r="G85" s="33"/>
      <c r="H85" s="246"/>
      <c r="I85" s="246"/>
      <c r="J85" s="246"/>
      <c r="K85" s="246"/>
      <c r="L85" s="246"/>
      <c r="M85" s="245"/>
      <c r="N85" s="87"/>
      <c r="O85" s="34"/>
      <c r="P85" s="38">
        <v>0</v>
      </c>
      <c r="Q85" s="38"/>
      <c r="R85" s="38"/>
      <c r="S85" s="34"/>
      <c r="T85" s="225" t="str">
        <f t="shared" si="56"/>
        <v/>
      </c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8"/>
      <c r="AG85" s="8"/>
      <c r="BV85" s="3"/>
      <c r="BW85" s="3"/>
      <c r="CA85" s="31" t="str">
        <f t="shared" si="57"/>
        <v/>
      </c>
      <c r="CB85" s="31" t="str">
        <f t="shared" si="58"/>
        <v/>
      </c>
      <c r="CC85" s="31" t="str">
        <f t="shared" si="59"/>
        <v/>
      </c>
      <c r="CD85" s="31" t="str">
        <f t="shared" si="60"/>
        <v/>
      </c>
      <c r="CE85" s="31" t="str">
        <f t="shared" si="61"/>
        <v/>
      </c>
      <c r="CG85" s="32">
        <f t="shared" si="62"/>
        <v>0</v>
      </c>
      <c r="CH85" s="32">
        <f t="shared" si="63"/>
        <v>0</v>
      </c>
      <c r="CI85" s="32">
        <f t="shared" si="64"/>
        <v>0</v>
      </c>
      <c r="CJ85" s="32">
        <f t="shared" si="65"/>
        <v>0</v>
      </c>
      <c r="CK85" s="32">
        <f t="shared" si="66"/>
        <v>0</v>
      </c>
      <c r="CL85" s="13"/>
    </row>
    <row r="86" spans="1:90" ht="16.149999999999999" customHeight="1" x14ac:dyDescent="0.2">
      <c r="A86" s="995" t="s">
        <v>107</v>
      </c>
      <c r="B86" s="995"/>
      <c r="C86" s="995"/>
      <c r="D86" s="244">
        <f t="shared" si="55"/>
        <v>172</v>
      </c>
      <c r="E86" s="33">
        <v>67</v>
      </c>
      <c r="F86" s="245">
        <v>105</v>
      </c>
      <c r="G86" s="98"/>
      <c r="H86" s="249"/>
      <c r="I86" s="249"/>
      <c r="J86" s="246">
        <v>0</v>
      </c>
      <c r="K86" s="246">
        <v>0</v>
      </c>
      <c r="L86" s="246">
        <v>5</v>
      </c>
      <c r="M86" s="245">
        <v>142</v>
      </c>
      <c r="N86" s="87">
        <v>25</v>
      </c>
      <c r="O86" s="34">
        <v>7</v>
      </c>
      <c r="P86" s="38">
        <v>172</v>
      </c>
      <c r="Q86" s="38">
        <v>0</v>
      </c>
      <c r="R86" s="38"/>
      <c r="S86" s="34"/>
      <c r="T86" s="225" t="str">
        <f t="shared" si="56"/>
        <v/>
      </c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8"/>
      <c r="AG86" s="8"/>
      <c r="BV86" s="3"/>
      <c r="BW86" s="3"/>
      <c r="CA86" s="31" t="str">
        <f t="shared" si="57"/>
        <v/>
      </c>
      <c r="CB86" s="31" t="str">
        <f t="shared" si="58"/>
        <v/>
      </c>
      <c r="CC86" s="31" t="str">
        <f t="shared" si="59"/>
        <v/>
      </c>
      <c r="CD86" s="31" t="str">
        <f t="shared" si="60"/>
        <v/>
      </c>
      <c r="CE86" s="31" t="str">
        <f t="shared" si="61"/>
        <v/>
      </c>
      <c r="CG86" s="32">
        <f t="shared" si="62"/>
        <v>0</v>
      </c>
      <c r="CH86" s="32">
        <f t="shared" si="63"/>
        <v>0</v>
      </c>
      <c r="CI86" s="32">
        <f t="shared" si="64"/>
        <v>0</v>
      </c>
      <c r="CJ86" s="32">
        <f t="shared" si="65"/>
        <v>0</v>
      </c>
      <c r="CK86" s="32">
        <f t="shared" si="66"/>
        <v>0</v>
      </c>
      <c r="CL86" s="13"/>
    </row>
    <row r="87" spans="1:90" ht="16.149999999999999" customHeight="1" x14ac:dyDescent="0.2">
      <c r="A87" s="911" t="s">
        <v>108</v>
      </c>
      <c r="B87" s="911"/>
      <c r="C87" s="911"/>
      <c r="D87" s="250">
        <f t="shared" si="55"/>
        <v>22</v>
      </c>
      <c r="E87" s="33">
        <v>10</v>
      </c>
      <c r="F87" s="245">
        <v>12</v>
      </c>
      <c r="G87" s="98"/>
      <c r="H87" s="249"/>
      <c r="I87" s="249"/>
      <c r="J87" s="246">
        <v>0</v>
      </c>
      <c r="K87" s="246">
        <v>10</v>
      </c>
      <c r="L87" s="246">
        <v>0</v>
      </c>
      <c r="M87" s="245">
        <v>11</v>
      </c>
      <c r="N87" s="87">
        <v>1</v>
      </c>
      <c r="O87" s="34">
        <v>0</v>
      </c>
      <c r="P87" s="38">
        <v>22</v>
      </c>
      <c r="Q87" s="38">
        <v>0</v>
      </c>
      <c r="R87" s="38"/>
      <c r="S87" s="34"/>
      <c r="T87" s="225" t="str">
        <f t="shared" si="56"/>
        <v/>
      </c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8"/>
      <c r="AG87" s="8"/>
      <c r="BV87" s="3"/>
      <c r="BW87" s="3"/>
      <c r="CA87" s="31" t="str">
        <f t="shared" si="57"/>
        <v/>
      </c>
      <c r="CB87" s="31" t="str">
        <f t="shared" si="58"/>
        <v/>
      </c>
      <c r="CC87" s="31" t="str">
        <f t="shared" si="59"/>
        <v/>
      </c>
      <c r="CD87" s="31" t="str">
        <f t="shared" si="60"/>
        <v/>
      </c>
      <c r="CE87" s="31" t="str">
        <f t="shared" si="61"/>
        <v/>
      </c>
      <c r="CG87" s="32">
        <f t="shared" si="62"/>
        <v>0</v>
      </c>
      <c r="CH87" s="32">
        <f t="shared" si="63"/>
        <v>0</v>
      </c>
      <c r="CI87" s="32">
        <f t="shared" si="64"/>
        <v>0</v>
      </c>
      <c r="CJ87" s="32">
        <f t="shared" si="65"/>
        <v>0</v>
      </c>
      <c r="CK87" s="32">
        <f t="shared" si="66"/>
        <v>0</v>
      </c>
      <c r="CL87" s="13"/>
    </row>
    <row r="88" spans="1:90" ht="16.149999999999999" customHeight="1" x14ac:dyDescent="0.2">
      <c r="A88" s="911" t="s">
        <v>109</v>
      </c>
      <c r="B88" s="911"/>
      <c r="C88" s="911"/>
      <c r="D88" s="250">
        <f t="shared" si="55"/>
        <v>17</v>
      </c>
      <c r="E88" s="33">
        <v>3</v>
      </c>
      <c r="F88" s="245">
        <v>14</v>
      </c>
      <c r="G88" s="98"/>
      <c r="H88" s="249"/>
      <c r="I88" s="249"/>
      <c r="J88" s="246">
        <v>0</v>
      </c>
      <c r="K88" s="246">
        <v>0</v>
      </c>
      <c r="L88" s="246">
        <v>0</v>
      </c>
      <c r="M88" s="245">
        <v>17</v>
      </c>
      <c r="N88" s="87">
        <v>0</v>
      </c>
      <c r="O88" s="34">
        <v>0</v>
      </c>
      <c r="P88" s="38">
        <v>17</v>
      </c>
      <c r="Q88" s="38">
        <v>1</v>
      </c>
      <c r="R88" s="38"/>
      <c r="S88" s="34"/>
      <c r="T88" s="225" t="str">
        <f t="shared" si="56"/>
        <v/>
      </c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8"/>
      <c r="AG88" s="8"/>
      <c r="BV88" s="3"/>
      <c r="BW88" s="3"/>
      <c r="CA88" s="31" t="str">
        <f t="shared" si="57"/>
        <v/>
      </c>
      <c r="CB88" s="31" t="str">
        <f t="shared" si="58"/>
        <v/>
      </c>
      <c r="CC88" s="31" t="str">
        <f t="shared" si="59"/>
        <v/>
      </c>
      <c r="CD88" s="31" t="str">
        <f t="shared" si="60"/>
        <v/>
      </c>
      <c r="CE88" s="31" t="str">
        <f t="shared" si="61"/>
        <v/>
      </c>
      <c r="CG88" s="32">
        <f t="shared" si="62"/>
        <v>0</v>
      </c>
      <c r="CH88" s="32">
        <f t="shared" si="63"/>
        <v>0</v>
      </c>
      <c r="CI88" s="32">
        <f t="shared" si="64"/>
        <v>0</v>
      </c>
      <c r="CJ88" s="32">
        <f t="shared" si="65"/>
        <v>0</v>
      </c>
      <c r="CK88" s="32">
        <f t="shared" si="66"/>
        <v>0</v>
      </c>
      <c r="CL88" s="13"/>
    </row>
    <row r="89" spans="1:90" ht="16.149999999999999" customHeight="1" x14ac:dyDescent="0.2">
      <c r="A89" s="911" t="s">
        <v>110</v>
      </c>
      <c r="B89" s="911"/>
      <c r="C89" s="911"/>
      <c r="D89" s="250">
        <f t="shared" si="55"/>
        <v>12</v>
      </c>
      <c r="E89" s="33">
        <v>2</v>
      </c>
      <c r="F89" s="245">
        <v>10</v>
      </c>
      <c r="G89" s="98"/>
      <c r="H89" s="249"/>
      <c r="I89" s="249"/>
      <c r="J89" s="246">
        <v>0</v>
      </c>
      <c r="K89" s="246">
        <v>0</v>
      </c>
      <c r="L89" s="246">
        <v>2</v>
      </c>
      <c r="M89" s="245">
        <v>10</v>
      </c>
      <c r="N89" s="87">
        <v>0</v>
      </c>
      <c r="O89" s="34">
        <v>0</v>
      </c>
      <c r="P89" s="38">
        <v>12</v>
      </c>
      <c r="Q89" s="38">
        <v>0</v>
      </c>
      <c r="R89" s="38"/>
      <c r="S89" s="34"/>
      <c r="T89" s="225" t="str">
        <f t="shared" si="56"/>
        <v/>
      </c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8"/>
      <c r="AG89" s="8"/>
      <c r="BV89" s="3"/>
      <c r="BW89" s="3"/>
      <c r="CA89" s="31" t="str">
        <f t="shared" si="57"/>
        <v/>
      </c>
      <c r="CB89" s="31" t="str">
        <f t="shared" si="58"/>
        <v/>
      </c>
      <c r="CC89" s="31" t="str">
        <f t="shared" si="59"/>
        <v/>
      </c>
      <c r="CD89" s="31" t="str">
        <f t="shared" si="60"/>
        <v/>
      </c>
      <c r="CE89" s="31" t="str">
        <f t="shared" si="61"/>
        <v/>
      </c>
      <c r="CG89" s="32">
        <f t="shared" si="62"/>
        <v>0</v>
      </c>
      <c r="CH89" s="32">
        <f t="shared" si="63"/>
        <v>0</v>
      </c>
      <c r="CI89" s="32">
        <f t="shared" si="64"/>
        <v>0</v>
      </c>
      <c r="CJ89" s="32">
        <f t="shared" si="65"/>
        <v>0</v>
      </c>
      <c r="CK89" s="32">
        <f t="shared" si="66"/>
        <v>0</v>
      </c>
      <c r="CL89" s="13"/>
    </row>
    <row r="90" spans="1:90" ht="16.149999999999999" customHeight="1" x14ac:dyDescent="0.2">
      <c r="A90" s="911" t="s">
        <v>49</v>
      </c>
      <c r="B90" s="911"/>
      <c r="C90" s="911"/>
      <c r="D90" s="250">
        <f t="shared" si="55"/>
        <v>0</v>
      </c>
      <c r="E90" s="33">
        <v>0</v>
      </c>
      <c r="F90" s="245">
        <v>0</v>
      </c>
      <c r="G90" s="98"/>
      <c r="H90" s="249"/>
      <c r="I90" s="249"/>
      <c r="J90" s="246"/>
      <c r="K90" s="246"/>
      <c r="L90" s="246"/>
      <c r="M90" s="245"/>
      <c r="N90" s="87"/>
      <c r="O90" s="34"/>
      <c r="P90" s="38">
        <v>0</v>
      </c>
      <c r="Q90" s="38"/>
      <c r="R90" s="38"/>
      <c r="S90" s="34"/>
      <c r="T90" s="225" t="str">
        <f t="shared" si="56"/>
        <v/>
      </c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8"/>
      <c r="AG90" s="8"/>
      <c r="BV90" s="3"/>
      <c r="BW90" s="3"/>
      <c r="CA90" s="31" t="str">
        <f t="shared" si="57"/>
        <v/>
      </c>
      <c r="CB90" s="31" t="str">
        <f t="shared" si="58"/>
        <v/>
      </c>
      <c r="CC90" s="31" t="str">
        <f t="shared" si="59"/>
        <v/>
      </c>
      <c r="CD90" s="31" t="str">
        <f t="shared" si="60"/>
        <v/>
      </c>
      <c r="CE90" s="31" t="str">
        <f t="shared" si="61"/>
        <v/>
      </c>
      <c r="CG90" s="32">
        <f t="shared" si="62"/>
        <v>0</v>
      </c>
      <c r="CH90" s="32">
        <f t="shared" si="63"/>
        <v>0</v>
      </c>
      <c r="CI90" s="32">
        <f t="shared" si="64"/>
        <v>0</v>
      </c>
      <c r="CJ90" s="32">
        <f t="shared" si="65"/>
        <v>0</v>
      </c>
      <c r="CK90" s="32">
        <f t="shared" si="66"/>
        <v>0</v>
      </c>
      <c r="CL90" s="13"/>
    </row>
    <row r="91" spans="1:90" ht="16.149999999999999" customHeight="1" x14ac:dyDescent="0.2">
      <c r="A91" s="995" t="s">
        <v>111</v>
      </c>
      <c r="B91" s="995"/>
      <c r="C91" s="995"/>
      <c r="D91" s="244">
        <f t="shared" si="55"/>
        <v>0</v>
      </c>
      <c r="E91" s="33">
        <v>0</v>
      </c>
      <c r="F91" s="245">
        <v>0</v>
      </c>
      <c r="G91" s="98"/>
      <c r="H91" s="249"/>
      <c r="I91" s="249"/>
      <c r="J91" s="246"/>
      <c r="K91" s="246"/>
      <c r="L91" s="246"/>
      <c r="M91" s="245"/>
      <c r="N91" s="87"/>
      <c r="O91" s="34"/>
      <c r="P91" s="38">
        <v>0</v>
      </c>
      <c r="Q91" s="38"/>
      <c r="R91" s="38"/>
      <c r="S91" s="34"/>
      <c r="T91" s="225" t="str">
        <f t="shared" si="56"/>
        <v/>
      </c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8"/>
      <c r="AG91" s="8"/>
      <c r="BV91" s="3"/>
      <c r="BW91" s="3"/>
      <c r="CA91" s="31" t="str">
        <f t="shared" si="57"/>
        <v/>
      </c>
      <c r="CB91" s="31" t="str">
        <f t="shared" si="58"/>
        <v/>
      </c>
      <c r="CC91" s="31" t="str">
        <f t="shared" si="59"/>
        <v/>
      </c>
      <c r="CD91" s="31" t="str">
        <f t="shared" si="60"/>
        <v/>
      </c>
      <c r="CE91" s="31" t="str">
        <f t="shared" si="61"/>
        <v/>
      </c>
      <c r="CG91" s="32">
        <f t="shared" si="62"/>
        <v>0</v>
      </c>
      <c r="CH91" s="32">
        <f t="shared" si="63"/>
        <v>0</v>
      </c>
      <c r="CI91" s="32">
        <f t="shared" si="64"/>
        <v>0</v>
      </c>
      <c r="CJ91" s="32">
        <f t="shared" si="65"/>
        <v>0</v>
      </c>
      <c r="CK91" s="32">
        <f t="shared" si="66"/>
        <v>0</v>
      </c>
      <c r="CL91" s="13"/>
    </row>
    <row r="92" spans="1:90" ht="16.149999999999999" customHeight="1" x14ac:dyDescent="0.2">
      <c r="A92" s="995" t="s">
        <v>112</v>
      </c>
      <c r="B92" s="995"/>
      <c r="C92" s="995"/>
      <c r="D92" s="244">
        <f t="shared" si="55"/>
        <v>0</v>
      </c>
      <c r="E92" s="33">
        <v>0</v>
      </c>
      <c r="F92" s="245">
        <v>0</v>
      </c>
      <c r="G92" s="98"/>
      <c r="H92" s="249"/>
      <c r="I92" s="249"/>
      <c r="J92" s="249"/>
      <c r="K92" s="249"/>
      <c r="L92" s="246"/>
      <c r="M92" s="245"/>
      <c r="N92" s="87"/>
      <c r="O92" s="34"/>
      <c r="P92" s="38">
        <v>0</v>
      </c>
      <c r="Q92" s="38"/>
      <c r="R92" s="38"/>
      <c r="S92" s="34"/>
      <c r="T92" s="225" t="str">
        <f t="shared" si="56"/>
        <v/>
      </c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8"/>
      <c r="AG92" s="8"/>
      <c r="BV92" s="3"/>
      <c r="BW92" s="3"/>
      <c r="CA92" s="31" t="str">
        <f t="shared" si="57"/>
        <v/>
      </c>
      <c r="CB92" s="31" t="str">
        <f t="shared" si="58"/>
        <v/>
      </c>
      <c r="CC92" s="31" t="str">
        <f t="shared" si="59"/>
        <v/>
      </c>
      <c r="CD92" s="31" t="str">
        <f t="shared" si="60"/>
        <v/>
      </c>
      <c r="CE92" s="31" t="str">
        <f t="shared" si="61"/>
        <v/>
      </c>
      <c r="CG92" s="32">
        <f t="shared" si="62"/>
        <v>0</v>
      </c>
      <c r="CH92" s="32">
        <f t="shared" si="63"/>
        <v>0</v>
      </c>
      <c r="CI92" s="32">
        <f t="shared" si="64"/>
        <v>0</v>
      </c>
      <c r="CJ92" s="32">
        <f t="shared" si="65"/>
        <v>0</v>
      </c>
      <c r="CK92" s="32">
        <f t="shared" si="66"/>
        <v>0</v>
      </c>
      <c r="CL92" s="13"/>
    </row>
    <row r="93" spans="1:90" ht="16.149999999999999" customHeight="1" x14ac:dyDescent="0.2">
      <c r="A93" s="995" t="s">
        <v>113</v>
      </c>
      <c r="B93" s="995"/>
      <c r="C93" s="995"/>
      <c r="D93" s="244">
        <f t="shared" si="55"/>
        <v>11</v>
      </c>
      <c r="E93" s="33">
        <v>4</v>
      </c>
      <c r="F93" s="245">
        <v>7</v>
      </c>
      <c r="G93" s="98"/>
      <c r="H93" s="249"/>
      <c r="I93" s="246"/>
      <c r="J93" s="246">
        <v>0</v>
      </c>
      <c r="K93" s="246">
        <v>2</v>
      </c>
      <c r="L93" s="246">
        <v>2</v>
      </c>
      <c r="M93" s="245">
        <v>6</v>
      </c>
      <c r="N93" s="87">
        <v>1</v>
      </c>
      <c r="O93" s="34">
        <v>0</v>
      </c>
      <c r="P93" s="38">
        <v>11</v>
      </c>
      <c r="Q93" s="38">
        <v>0</v>
      </c>
      <c r="R93" s="38"/>
      <c r="S93" s="34"/>
      <c r="T93" s="225" t="str">
        <f t="shared" si="56"/>
        <v/>
      </c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8"/>
      <c r="AG93" s="8"/>
      <c r="BV93" s="3"/>
      <c r="BW93" s="3"/>
      <c r="CA93" s="31" t="str">
        <f t="shared" si="57"/>
        <v/>
      </c>
      <c r="CB93" s="31" t="str">
        <f t="shared" si="58"/>
        <v/>
      </c>
      <c r="CC93" s="31" t="str">
        <f t="shared" si="59"/>
        <v/>
      </c>
      <c r="CD93" s="31" t="str">
        <f t="shared" si="60"/>
        <v/>
      </c>
      <c r="CE93" s="31" t="str">
        <f t="shared" si="61"/>
        <v/>
      </c>
      <c r="CG93" s="32">
        <f t="shared" si="62"/>
        <v>0</v>
      </c>
      <c r="CH93" s="32">
        <f t="shared" si="63"/>
        <v>0</v>
      </c>
      <c r="CI93" s="32">
        <f t="shared" si="64"/>
        <v>0</v>
      </c>
      <c r="CJ93" s="32">
        <f t="shared" si="65"/>
        <v>0</v>
      </c>
      <c r="CK93" s="32">
        <f t="shared" si="66"/>
        <v>0</v>
      </c>
      <c r="CL93" s="13"/>
    </row>
    <row r="94" spans="1:90" ht="16.149999999999999" customHeight="1" x14ac:dyDescent="0.2">
      <c r="A94" s="995" t="s">
        <v>114</v>
      </c>
      <c r="B94" s="995"/>
      <c r="C94" s="995"/>
      <c r="D94" s="244">
        <f t="shared" si="55"/>
        <v>0</v>
      </c>
      <c r="E94" s="33">
        <v>0</v>
      </c>
      <c r="F94" s="245">
        <v>0</v>
      </c>
      <c r="G94" s="33"/>
      <c r="H94" s="249"/>
      <c r="I94" s="249"/>
      <c r="J94" s="249"/>
      <c r="K94" s="246"/>
      <c r="L94" s="249"/>
      <c r="M94" s="100"/>
      <c r="N94" s="251"/>
      <c r="O94" s="99"/>
      <c r="P94" s="38">
        <v>0</v>
      </c>
      <c r="Q94" s="252"/>
      <c r="R94" s="38"/>
      <c r="S94" s="34"/>
      <c r="T94" s="225" t="str">
        <f t="shared" si="56"/>
        <v/>
      </c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8"/>
      <c r="AG94" s="8"/>
      <c r="BV94" s="3"/>
      <c r="BW94" s="3"/>
      <c r="CA94" s="31" t="str">
        <f t="shared" si="57"/>
        <v/>
      </c>
      <c r="CB94" s="31" t="str">
        <f t="shared" si="58"/>
        <v/>
      </c>
      <c r="CC94" s="31"/>
      <c r="CD94" s="31"/>
      <c r="CE94" s="31" t="str">
        <f t="shared" si="61"/>
        <v/>
      </c>
      <c r="CG94" s="32">
        <f t="shared" si="62"/>
        <v>0</v>
      </c>
      <c r="CH94" s="32">
        <f t="shared" si="63"/>
        <v>0</v>
      </c>
      <c r="CI94" s="32"/>
      <c r="CJ94" s="32"/>
      <c r="CK94" s="32">
        <f t="shared" si="66"/>
        <v>0</v>
      </c>
      <c r="CL94" s="13"/>
    </row>
    <row r="95" spans="1:90" ht="16.149999999999999" customHeight="1" x14ac:dyDescent="0.2">
      <c r="A95" s="995" t="s">
        <v>115</v>
      </c>
      <c r="B95" s="995"/>
      <c r="C95" s="995"/>
      <c r="D95" s="244">
        <f t="shared" si="55"/>
        <v>0</v>
      </c>
      <c r="E95" s="33">
        <v>0</v>
      </c>
      <c r="F95" s="245">
        <v>0</v>
      </c>
      <c r="G95" s="33"/>
      <c r="H95" s="249"/>
      <c r="I95" s="249"/>
      <c r="J95" s="249"/>
      <c r="K95" s="246"/>
      <c r="L95" s="249"/>
      <c r="M95" s="100"/>
      <c r="N95" s="251"/>
      <c r="O95" s="99"/>
      <c r="P95" s="38">
        <v>0</v>
      </c>
      <c r="Q95" s="252"/>
      <c r="R95" s="38"/>
      <c r="S95" s="34"/>
      <c r="T95" s="225" t="str">
        <f t="shared" si="56"/>
        <v/>
      </c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8"/>
      <c r="AG95" s="8"/>
      <c r="BV95" s="3"/>
      <c r="BW95" s="3"/>
      <c r="CA95" s="31" t="str">
        <f t="shared" si="57"/>
        <v/>
      </c>
      <c r="CB95" s="31" t="str">
        <f t="shared" si="58"/>
        <v/>
      </c>
      <c r="CC95" s="31"/>
      <c r="CD95" s="31"/>
      <c r="CE95" s="31" t="str">
        <f t="shared" si="61"/>
        <v/>
      </c>
      <c r="CG95" s="32">
        <f t="shared" si="62"/>
        <v>0</v>
      </c>
      <c r="CH95" s="32">
        <f t="shared" si="63"/>
        <v>0</v>
      </c>
      <c r="CI95" s="32"/>
      <c r="CJ95" s="32"/>
      <c r="CK95" s="32">
        <f t="shared" si="66"/>
        <v>0</v>
      </c>
      <c r="CL95" s="13"/>
    </row>
    <row r="96" spans="1:90" ht="16.149999999999999" customHeight="1" x14ac:dyDescent="0.2">
      <c r="A96" s="995" t="s">
        <v>116</v>
      </c>
      <c r="B96" s="995"/>
      <c r="C96" s="995"/>
      <c r="D96" s="244">
        <f t="shared" si="55"/>
        <v>462</v>
      </c>
      <c r="E96" s="33">
        <v>218</v>
      </c>
      <c r="F96" s="245">
        <v>244</v>
      </c>
      <c r="G96" s="33"/>
      <c r="H96" s="246"/>
      <c r="I96" s="246">
        <v>4</v>
      </c>
      <c r="J96" s="246">
        <v>14</v>
      </c>
      <c r="K96" s="246">
        <v>148</v>
      </c>
      <c r="L96" s="246">
        <v>280</v>
      </c>
      <c r="M96" s="245">
        <v>16</v>
      </c>
      <c r="N96" s="87">
        <v>0</v>
      </c>
      <c r="O96" s="99"/>
      <c r="P96" s="38">
        <v>462</v>
      </c>
      <c r="Q96" s="38"/>
      <c r="R96" s="38"/>
      <c r="S96" s="34"/>
      <c r="T96" s="225" t="str">
        <f t="shared" si="56"/>
        <v/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8"/>
      <c r="AG96" s="8"/>
      <c r="BV96" s="3"/>
      <c r="BW96" s="3"/>
      <c r="CA96" s="31" t="str">
        <f t="shared" si="57"/>
        <v/>
      </c>
      <c r="CB96" s="31" t="str">
        <f t="shared" si="58"/>
        <v/>
      </c>
      <c r="CC96" s="31" t="str">
        <f t="shared" si="59"/>
        <v/>
      </c>
      <c r="CD96" s="31"/>
      <c r="CE96" s="31" t="str">
        <f t="shared" si="61"/>
        <v/>
      </c>
      <c r="CG96" s="32">
        <f t="shared" si="62"/>
        <v>0</v>
      </c>
      <c r="CH96" s="32">
        <f t="shared" si="63"/>
        <v>0</v>
      </c>
      <c r="CI96" s="32">
        <f t="shared" si="64"/>
        <v>0</v>
      </c>
      <c r="CJ96" s="32"/>
      <c r="CK96" s="32">
        <f t="shared" si="66"/>
        <v>0</v>
      </c>
      <c r="CL96" s="13"/>
    </row>
    <row r="97" spans="1:90" ht="16.149999999999999" customHeight="1" x14ac:dyDescent="0.2">
      <c r="A97" s="995" t="s">
        <v>117</v>
      </c>
      <c r="B97" s="995"/>
      <c r="C97" s="995"/>
      <c r="D97" s="244">
        <f t="shared" si="55"/>
        <v>2</v>
      </c>
      <c r="E97" s="33">
        <v>1</v>
      </c>
      <c r="F97" s="245">
        <v>1</v>
      </c>
      <c r="G97" s="33"/>
      <c r="H97" s="246"/>
      <c r="I97" s="246">
        <v>0</v>
      </c>
      <c r="J97" s="246">
        <v>0</v>
      </c>
      <c r="K97" s="246">
        <v>1</v>
      </c>
      <c r="L97" s="246">
        <v>1</v>
      </c>
      <c r="M97" s="245">
        <v>0</v>
      </c>
      <c r="N97" s="87">
        <v>0</v>
      </c>
      <c r="O97" s="99"/>
      <c r="P97" s="38">
        <v>2</v>
      </c>
      <c r="Q97" s="38"/>
      <c r="R97" s="38"/>
      <c r="S97" s="34"/>
      <c r="T97" s="225" t="str">
        <f t="shared" si="56"/>
        <v/>
      </c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8"/>
      <c r="AG97" s="8"/>
      <c r="BV97" s="3"/>
      <c r="BW97" s="3"/>
      <c r="CA97" s="31" t="str">
        <f t="shared" si="57"/>
        <v/>
      </c>
      <c r="CB97" s="31" t="str">
        <f t="shared" si="58"/>
        <v/>
      </c>
      <c r="CC97" s="31" t="str">
        <f t="shared" si="59"/>
        <v/>
      </c>
      <c r="CD97" s="31"/>
      <c r="CE97" s="31" t="str">
        <f t="shared" si="61"/>
        <v/>
      </c>
      <c r="CG97" s="32">
        <f t="shared" si="62"/>
        <v>0</v>
      </c>
      <c r="CH97" s="32">
        <f t="shared" si="63"/>
        <v>0</v>
      </c>
      <c r="CI97" s="32">
        <f t="shared" si="64"/>
        <v>0</v>
      </c>
      <c r="CJ97" s="32"/>
      <c r="CK97" s="32">
        <f t="shared" si="66"/>
        <v>0</v>
      </c>
      <c r="CL97" s="13"/>
    </row>
    <row r="98" spans="1:90" ht="16.149999999999999" customHeight="1" x14ac:dyDescent="0.2">
      <c r="A98" s="1007" t="s">
        <v>118</v>
      </c>
      <c r="B98" s="1008"/>
      <c r="C98" s="1009"/>
      <c r="D98" s="253">
        <f t="shared" si="55"/>
        <v>15</v>
      </c>
      <c r="E98" s="33">
        <v>8</v>
      </c>
      <c r="F98" s="245">
        <v>7</v>
      </c>
      <c r="G98" s="33"/>
      <c r="H98" s="246"/>
      <c r="I98" s="246">
        <v>0</v>
      </c>
      <c r="J98" s="246">
        <v>0</v>
      </c>
      <c r="K98" s="246">
        <v>5</v>
      </c>
      <c r="L98" s="246">
        <v>9</v>
      </c>
      <c r="M98" s="245">
        <v>1</v>
      </c>
      <c r="N98" s="87">
        <v>0</v>
      </c>
      <c r="O98" s="99"/>
      <c r="P98" s="38">
        <v>15</v>
      </c>
      <c r="Q98" s="38"/>
      <c r="R98" s="38"/>
      <c r="S98" s="34"/>
      <c r="T98" s="225" t="str">
        <f t="shared" si="56"/>
        <v/>
      </c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8"/>
      <c r="AG98" s="8"/>
      <c r="BV98" s="3"/>
      <c r="BW98" s="3"/>
      <c r="CA98" s="31" t="str">
        <f t="shared" si="57"/>
        <v/>
      </c>
      <c r="CB98" s="31" t="str">
        <f t="shared" si="58"/>
        <v/>
      </c>
      <c r="CC98" s="31" t="str">
        <f t="shared" si="59"/>
        <v/>
      </c>
      <c r="CD98" s="31"/>
      <c r="CE98" s="31" t="str">
        <f t="shared" si="61"/>
        <v/>
      </c>
      <c r="CG98" s="32">
        <f t="shared" si="62"/>
        <v>0</v>
      </c>
      <c r="CH98" s="32">
        <f t="shared" si="63"/>
        <v>0</v>
      </c>
      <c r="CI98" s="32">
        <f t="shared" si="64"/>
        <v>0</v>
      </c>
      <c r="CJ98" s="32"/>
      <c r="CK98" s="32">
        <f t="shared" si="66"/>
        <v>0</v>
      </c>
      <c r="CL98" s="13"/>
    </row>
    <row r="99" spans="1:90" ht="16.149999999999999" customHeight="1" x14ac:dyDescent="0.2">
      <c r="A99" s="1004" t="s">
        <v>119</v>
      </c>
      <c r="B99" s="1005"/>
      <c r="C99" s="1006"/>
      <c r="D99" s="254">
        <f t="shared" si="55"/>
        <v>0</v>
      </c>
      <c r="E99" s="33">
        <v>0</v>
      </c>
      <c r="F99" s="245">
        <v>0</v>
      </c>
      <c r="G99" s="33"/>
      <c r="H99" s="246"/>
      <c r="I99" s="246"/>
      <c r="J99" s="246"/>
      <c r="K99" s="246"/>
      <c r="L99" s="246"/>
      <c r="M99" s="245"/>
      <c r="N99" s="87"/>
      <c r="O99" s="99"/>
      <c r="P99" s="38">
        <v>0</v>
      </c>
      <c r="Q99" s="38"/>
      <c r="R99" s="38"/>
      <c r="S99" s="34"/>
      <c r="T99" s="225" t="str">
        <f t="shared" si="56"/>
        <v/>
      </c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8"/>
      <c r="AG99" s="8"/>
      <c r="BV99" s="3"/>
      <c r="BW99" s="3"/>
      <c r="CA99" s="31" t="str">
        <f t="shared" si="57"/>
        <v/>
      </c>
      <c r="CB99" s="31" t="str">
        <f t="shared" si="58"/>
        <v/>
      </c>
      <c r="CC99" s="31" t="str">
        <f t="shared" si="59"/>
        <v/>
      </c>
      <c r="CD99" s="31"/>
      <c r="CE99" s="31" t="str">
        <f t="shared" si="61"/>
        <v/>
      </c>
      <c r="CG99" s="32">
        <f t="shared" si="62"/>
        <v>0</v>
      </c>
      <c r="CH99" s="32">
        <f t="shared" si="63"/>
        <v>0</v>
      </c>
      <c r="CI99" s="32">
        <f t="shared" si="64"/>
        <v>0</v>
      </c>
      <c r="CJ99" s="32"/>
      <c r="CK99" s="32">
        <f t="shared" si="66"/>
        <v>0</v>
      </c>
      <c r="CL99" s="13"/>
    </row>
    <row r="100" spans="1:90" ht="16.149999999999999" customHeight="1" x14ac:dyDescent="0.2">
      <c r="A100" s="995" t="s">
        <v>120</v>
      </c>
      <c r="B100" s="995"/>
      <c r="C100" s="995"/>
      <c r="D100" s="244">
        <f t="shared" si="55"/>
        <v>0</v>
      </c>
      <c r="E100" s="33">
        <v>0</v>
      </c>
      <c r="F100" s="245">
        <v>0</v>
      </c>
      <c r="G100" s="98"/>
      <c r="H100" s="249"/>
      <c r="I100" s="249"/>
      <c r="J100" s="246"/>
      <c r="K100" s="246"/>
      <c r="L100" s="246"/>
      <c r="M100" s="245"/>
      <c r="N100" s="87"/>
      <c r="O100" s="34">
        <v>0</v>
      </c>
      <c r="P100" s="38">
        <v>0</v>
      </c>
      <c r="Q100" s="38"/>
      <c r="R100" s="38"/>
      <c r="S100" s="34"/>
      <c r="T100" s="225" t="str">
        <f t="shared" si="56"/>
        <v/>
      </c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8"/>
      <c r="AG100" s="8"/>
      <c r="BV100" s="3"/>
      <c r="BW100" s="3"/>
      <c r="CA100" s="31" t="str">
        <f t="shared" si="57"/>
        <v/>
      </c>
      <c r="CB100" s="31" t="str">
        <f t="shared" si="58"/>
        <v/>
      </c>
      <c r="CC100" s="31" t="str">
        <f t="shared" si="59"/>
        <v/>
      </c>
      <c r="CD100" s="31" t="str">
        <f t="shared" si="60"/>
        <v/>
      </c>
      <c r="CE100" s="31" t="str">
        <f t="shared" si="61"/>
        <v/>
      </c>
      <c r="CG100" s="32">
        <f t="shared" si="62"/>
        <v>0</v>
      </c>
      <c r="CH100" s="32">
        <f t="shared" si="63"/>
        <v>0</v>
      </c>
      <c r="CI100" s="32">
        <f t="shared" si="64"/>
        <v>0</v>
      </c>
      <c r="CJ100" s="32">
        <f t="shared" si="65"/>
        <v>0</v>
      </c>
      <c r="CK100" s="32">
        <f t="shared" si="66"/>
        <v>0</v>
      </c>
      <c r="CL100" s="13"/>
    </row>
    <row r="101" spans="1:90" ht="16.149999999999999" customHeight="1" x14ac:dyDescent="0.2">
      <c r="A101" s="1004" t="s">
        <v>121</v>
      </c>
      <c r="B101" s="1005"/>
      <c r="C101" s="1006"/>
      <c r="D101" s="254">
        <f t="shared" si="55"/>
        <v>0</v>
      </c>
      <c r="E101" s="33">
        <v>0</v>
      </c>
      <c r="F101" s="245">
        <v>0</v>
      </c>
      <c r="G101" s="98"/>
      <c r="H101" s="249"/>
      <c r="I101" s="249"/>
      <c r="J101" s="246"/>
      <c r="K101" s="246"/>
      <c r="L101" s="246"/>
      <c r="M101" s="245"/>
      <c r="N101" s="87"/>
      <c r="O101" s="34">
        <v>0</v>
      </c>
      <c r="P101" s="38">
        <v>0</v>
      </c>
      <c r="Q101" s="38"/>
      <c r="R101" s="38"/>
      <c r="S101" s="34"/>
      <c r="T101" s="225" t="str">
        <f t="shared" si="56"/>
        <v/>
      </c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8"/>
      <c r="AG101" s="8"/>
      <c r="BV101" s="3"/>
      <c r="BW101" s="3"/>
      <c r="CA101" s="31" t="str">
        <f t="shared" si="57"/>
        <v/>
      </c>
      <c r="CB101" s="31" t="str">
        <f t="shared" si="58"/>
        <v/>
      </c>
      <c r="CC101" s="31" t="str">
        <f t="shared" si="59"/>
        <v/>
      </c>
      <c r="CD101" s="31" t="str">
        <f t="shared" si="60"/>
        <v/>
      </c>
      <c r="CE101" s="31" t="str">
        <f t="shared" si="61"/>
        <v/>
      </c>
      <c r="CG101" s="32">
        <f t="shared" si="62"/>
        <v>0</v>
      </c>
      <c r="CH101" s="32">
        <f t="shared" si="63"/>
        <v>0</v>
      </c>
      <c r="CI101" s="32">
        <f t="shared" si="64"/>
        <v>0</v>
      </c>
      <c r="CJ101" s="32">
        <f t="shared" si="65"/>
        <v>0</v>
      </c>
      <c r="CK101" s="32">
        <f t="shared" si="66"/>
        <v>0</v>
      </c>
      <c r="CL101" s="13"/>
    </row>
    <row r="102" spans="1:90" ht="16.149999999999999" customHeight="1" x14ac:dyDescent="0.2">
      <c r="A102" s="1004" t="s">
        <v>122</v>
      </c>
      <c r="B102" s="1005"/>
      <c r="C102" s="1006"/>
      <c r="D102" s="254">
        <f t="shared" si="55"/>
        <v>24</v>
      </c>
      <c r="E102" s="33">
        <v>2</v>
      </c>
      <c r="F102" s="245">
        <v>22</v>
      </c>
      <c r="G102" s="98"/>
      <c r="H102" s="249"/>
      <c r="I102" s="249"/>
      <c r="J102" s="249"/>
      <c r="K102" s="249"/>
      <c r="L102" s="246">
        <v>0</v>
      </c>
      <c r="M102" s="245">
        <v>12</v>
      </c>
      <c r="N102" s="87">
        <v>12</v>
      </c>
      <c r="O102" s="34">
        <v>6</v>
      </c>
      <c r="P102" s="38">
        <v>24</v>
      </c>
      <c r="Q102" s="252"/>
      <c r="R102" s="38"/>
      <c r="S102" s="34"/>
      <c r="T102" s="225" t="str">
        <f t="shared" si="56"/>
        <v/>
      </c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8"/>
      <c r="AG102" s="8"/>
      <c r="BV102" s="3"/>
      <c r="BW102" s="3"/>
      <c r="CA102" s="31" t="str">
        <f t="shared" si="57"/>
        <v/>
      </c>
      <c r="CB102" s="31" t="str">
        <f t="shared" si="58"/>
        <v/>
      </c>
      <c r="CC102" s="31"/>
      <c r="CD102" s="31" t="str">
        <f t="shared" si="60"/>
        <v/>
      </c>
      <c r="CE102" s="31" t="str">
        <f t="shared" si="61"/>
        <v/>
      </c>
      <c r="CG102" s="32">
        <f t="shared" si="62"/>
        <v>0</v>
      </c>
      <c r="CH102" s="32">
        <f t="shared" si="63"/>
        <v>0</v>
      </c>
      <c r="CI102" s="32"/>
      <c r="CJ102" s="32">
        <f t="shared" si="65"/>
        <v>0</v>
      </c>
      <c r="CK102" s="32">
        <f t="shared" si="66"/>
        <v>0</v>
      </c>
      <c r="CL102" s="13"/>
    </row>
    <row r="103" spans="1:90" ht="16.149999999999999" customHeight="1" x14ac:dyDescent="0.2">
      <c r="A103" s="1004" t="s">
        <v>123</v>
      </c>
      <c r="B103" s="1005"/>
      <c r="C103" s="1006"/>
      <c r="D103" s="254">
        <f t="shared" si="55"/>
        <v>0</v>
      </c>
      <c r="E103" s="33">
        <v>0</v>
      </c>
      <c r="F103" s="245">
        <v>0</v>
      </c>
      <c r="G103" s="98"/>
      <c r="H103" s="249"/>
      <c r="I103" s="249"/>
      <c r="J103" s="249"/>
      <c r="K103" s="249"/>
      <c r="L103" s="246">
        <v>0</v>
      </c>
      <c r="M103" s="245">
        <v>0</v>
      </c>
      <c r="N103" s="87">
        <v>0</v>
      </c>
      <c r="O103" s="34">
        <v>0</v>
      </c>
      <c r="P103" s="38">
        <v>0</v>
      </c>
      <c r="Q103" s="252"/>
      <c r="R103" s="38"/>
      <c r="S103" s="34"/>
      <c r="T103" s="225" t="str">
        <f t="shared" si="56"/>
        <v/>
      </c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8"/>
      <c r="AG103" s="8"/>
      <c r="BV103" s="3"/>
      <c r="BW103" s="3"/>
      <c r="CA103" s="31" t="str">
        <f t="shared" si="57"/>
        <v/>
      </c>
      <c r="CB103" s="31" t="str">
        <f t="shared" si="58"/>
        <v/>
      </c>
      <c r="CC103" s="31"/>
      <c r="CD103" s="31" t="str">
        <f t="shared" si="60"/>
        <v/>
      </c>
      <c r="CE103" s="31" t="str">
        <f t="shared" si="61"/>
        <v/>
      </c>
      <c r="CG103" s="32">
        <f t="shared" si="62"/>
        <v>0</v>
      </c>
      <c r="CH103" s="32">
        <f t="shared" si="63"/>
        <v>0</v>
      </c>
      <c r="CI103" s="32"/>
      <c r="CJ103" s="32">
        <f t="shared" si="65"/>
        <v>0</v>
      </c>
      <c r="CK103" s="32">
        <f t="shared" si="66"/>
        <v>0</v>
      </c>
      <c r="CL103" s="13"/>
    </row>
    <row r="104" spans="1:90" ht="16.149999999999999" customHeight="1" x14ac:dyDescent="0.2">
      <c r="A104" s="1004" t="s">
        <v>124</v>
      </c>
      <c r="B104" s="1005"/>
      <c r="C104" s="1006"/>
      <c r="D104" s="254">
        <f t="shared" si="55"/>
        <v>10</v>
      </c>
      <c r="E104" s="33">
        <v>3</v>
      </c>
      <c r="F104" s="245">
        <v>7</v>
      </c>
      <c r="G104" s="98"/>
      <c r="H104" s="249"/>
      <c r="I104" s="249"/>
      <c r="J104" s="249"/>
      <c r="K104" s="249"/>
      <c r="L104" s="246">
        <v>0</v>
      </c>
      <c r="M104" s="245">
        <v>6</v>
      </c>
      <c r="N104" s="87">
        <v>4</v>
      </c>
      <c r="O104" s="34">
        <v>0</v>
      </c>
      <c r="P104" s="38">
        <v>10</v>
      </c>
      <c r="Q104" s="252"/>
      <c r="R104" s="38"/>
      <c r="S104" s="34"/>
      <c r="T104" s="225" t="str">
        <f t="shared" si="56"/>
        <v/>
      </c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8"/>
      <c r="AG104" s="8"/>
      <c r="BV104" s="3"/>
      <c r="BW104" s="3"/>
      <c r="CA104" s="31" t="str">
        <f t="shared" si="57"/>
        <v/>
      </c>
      <c r="CB104" s="31" t="str">
        <f t="shared" si="58"/>
        <v/>
      </c>
      <c r="CC104" s="31"/>
      <c r="CD104" s="31" t="str">
        <f t="shared" si="60"/>
        <v/>
      </c>
      <c r="CE104" s="31" t="str">
        <f t="shared" si="61"/>
        <v/>
      </c>
      <c r="CG104" s="32">
        <f t="shared" si="62"/>
        <v>0</v>
      </c>
      <c r="CH104" s="32">
        <f t="shared" si="63"/>
        <v>0</v>
      </c>
      <c r="CI104" s="32"/>
      <c r="CJ104" s="32">
        <f t="shared" si="65"/>
        <v>0</v>
      </c>
      <c r="CK104" s="32">
        <f t="shared" si="66"/>
        <v>0</v>
      </c>
      <c r="CL104" s="13"/>
    </row>
    <row r="105" spans="1:90" ht="16.149999999999999" customHeight="1" x14ac:dyDescent="0.2">
      <c r="A105" s="995" t="s">
        <v>125</v>
      </c>
      <c r="B105" s="995"/>
      <c r="C105" s="995"/>
      <c r="D105" s="244">
        <f t="shared" si="55"/>
        <v>0</v>
      </c>
      <c r="E105" s="33">
        <v>0</v>
      </c>
      <c r="F105" s="245">
        <v>0</v>
      </c>
      <c r="G105" s="33">
        <v>0</v>
      </c>
      <c r="H105" s="246">
        <v>0</v>
      </c>
      <c r="I105" s="246">
        <v>0</v>
      </c>
      <c r="J105" s="246">
        <v>0</v>
      </c>
      <c r="K105" s="246">
        <v>0</v>
      </c>
      <c r="L105" s="246">
        <v>0</v>
      </c>
      <c r="M105" s="245">
        <v>0</v>
      </c>
      <c r="N105" s="87">
        <v>0</v>
      </c>
      <c r="O105" s="34">
        <v>0</v>
      </c>
      <c r="P105" s="38">
        <v>0</v>
      </c>
      <c r="Q105" s="38"/>
      <c r="R105" s="38"/>
      <c r="S105" s="34"/>
      <c r="T105" s="225" t="str">
        <f t="shared" si="56"/>
        <v/>
      </c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8"/>
      <c r="AG105" s="8"/>
      <c r="BV105" s="3"/>
      <c r="BW105" s="3"/>
      <c r="CA105" s="31" t="str">
        <f t="shared" si="57"/>
        <v/>
      </c>
      <c r="CB105" s="31" t="str">
        <f t="shared" si="58"/>
        <v/>
      </c>
      <c r="CC105" s="31" t="str">
        <f t="shared" si="59"/>
        <v/>
      </c>
      <c r="CD105" s="31" t="str">
        <f t="shared" si="60"/>
        <v/>
      </c>
      <c r="CE105" s="31" t="str">
        <f t="shared" si="61"/>
        <v/>
      </c>
      <c r="CG105" s="32">
        <f t="shared" si="62"/>
        <v>0</v>
      </c>
      <c r="CH105" s="32">
        <f t="shared" si="63"/>
        <v>0</v>
      </c>
      <c r="CI105" s="32">
        <f t="shared" si="64"/>
        <v>0</v>
      </c>
      <c r="CJ105" s="32">
        <f t="shared" si="65"/>
        <v>0</v>
      </c>
      <c r="CK105" s="32">
        <f t="shared" si="66"/>
        <v>0</v>
      </c>
      <c r="CL105" s="13"/>
    </row>
    <row r="106" spans="1:90" ht="16.149999999999999" customHeight="1" x14ac:dyDescent="0.2">
      <c r="A106" s="995" t="s">
        <v>126</v>
      </c>
      <c r="B106" s="995"/>
      <c r="C106" s="995"/>
      <c r="D106" s="244">
        <f t="shared" si="55"/>
        <v>41</v>
      </c>
      <c r="E106" s="33">
        <v>6</v>
      </c>
      <c r="F106" s="245">
        <v>35</v>
      </c>
      <c r="G106" s="33">
        <v>0</v>
      </c>
      <c r="H106" s="246">
        <v>0</v>
      </c>
      <c r="I106" s="246">
        <v>0</v>
      </c>
      <c r="J106" s="246">
        <v>0</v>
      </c>
      <c r="K106" s="246">
        <v>2</v>
      </c>
      <c r="L106" s="246">
        <v>11</v>
      </c>
      <c r="M106" s="245">
        <v>28</v>
      </c>
      <c r="N106" s="87">
        <v>0</v>
      </c>
      <c r="O106" s="34">
        <v>0</v>
      </c>
      <c r="P106" s="38">
        <v>41</v>
      </c>
      <c r="Q106" s="38"/>
      <c r="R106" s="38"/>
      <c r="S106" s="34"/>
      <c r="T106" s="225" t="str">
        <f t="shared" si="56"/>
        <v/>
      </c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8"/>
      <c r="AG106" s="8"/>
      <c r="BV106" s="3"/>
      <c r="BW106" s="3"/>
      <c r="CA106" s="31" t="str">
        <f t="shared" si="57"/>
        <v/>
      </c>
      <c r="CB106" s="31" t="str">
        <f t="shared" si="58"/>
        <v/>
      </c>
      <c r="CC106" s="31" t="str">
        <f t="shared" si="59"/>
        <v/>
      </c>
      <c r="CD106" s="31" t="str">
        <f t="shared" si="60"/>
        <v/>
      </c>
      <c r="CE106" s="31" t="str">
        <f t="shared" si="61"/>
        <v/>
      </c>
      <c r="CG106" s="32">
        <f t="shared" si="62"/>
        <v>0</v>
      </c>
      <c r="CH106" s="32">
        <f t="shared" si="63"/>
        <v>0</v>
      </c>
      <c r="CI106" s="32">
        <f t="shared" si="64"/>
        <v>0</v>
      </c>
      <c r="CJ106" s="32">
        <f t="shared" si="65"/>
        <v>0</v>
      </c>
      <c r="CK106" s="32">
        <f t="shared" si="66"/>
        <v>0</v>
      </c>
      <c r="CL106" s="13"/>
    </row>
    <row r="107" spans="1:90" ht="16.149999999999999" customHeight="1" x14ac:dyDescent="0.2">
      <c r="A107" s="911" t="s">
        <v>127</v>
      </c>
      <c r="B107" s="911"/>
      <c r="C107" s="911"/>
      <c r="D107" s="250">
        <f t="shared" si="55"/>
        <v>0</v>
      </c>
      <c r="E107" s="33">
        <v>0</v>
      </c>
      <c r="F107" s="245">
        <v>0</v>
      </c>
      <c r="G107" s="33">
        <v>0</v>
      </c>
      <c r="H107" s="246">
        <v>0</v>
      </c>
      <c r="I107" s="246">
        <v>0</v>
      </c>
      <c r="J107" s="246">
        <v>0</v>
      </c>
      <c r="K107" s="246">
        <v>0</v>
      </c>
      <c r="L107" s="246">
        <v>0</v>
      </c>
      <c r="M107" s="245">
        <v>0</v>
      </c>
      <c r="N107" s="87">
        <v>0</v>
      </c>
      <c r="O107" s="34">
        <v>0</v>
      </c>
      <c r="P107" s="38">
        <v>0</v>
      </c>
      <c r="Q107" s="38"/>
      <c r="R107" s="38"/>
      <c r="S107" s="34"/>
      <c r="T107" s="225" t="str">
        <f t="shared" si="56"/>
        <v/>
      </c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8"/>
      <c r="AG107" s="8"/>
      <c r="BV107" s="3"/>
      <c r="BW107" s="3"/>
      <c r="CA107" s="31" t="str">
        <f t="shared" si="57"/>
        <v/>
      </c>
      <c r="CB107" s="31" t="str">
        <f t="shared" si="58"/>
        <v/>
      </c>
      <c r="CC107" s="31" t="str">
        <f t="shared" si="59"/>
        <v/>
      </c>
      <c r="CD107" s="31" t="str">
        <f t="shared" si="60"/>
        <v/>
      </c>
      <c r="CE107" s="31" t="str">
        <f t="shared" si="61"/>
        <v/>
      </c>
      <c r="CG107" s="32">
        <f t="shared" si="62"/>
        <v>0</v>
      </c>
      <c r="CH107" s="32">
        <f t="shared" si="63"/>
        <v>0</v>
      </c>
      <c r="CI107" s="32">
        <f t="shared" si="64"/>
        <v>0</v>
      </c>
      <c r="CJ107" s="32">
        <f t="shared" si="65"/>
        <v>0</v>
      </c>
      <c r="CK107" s="32">
        <f t="shared" si="66"/>
        <v>0</v>
      </c>
      <c r="CL107" s="13"/>
    </row>
    <row r="108" spans="1:90" ht="16.149999999999999" customHeight="1" x14ac:dyDescent="0.2">
      <c r="A108" s="911" t="s">
        <v>128</v>
      </c>
      <c r="B108" s="911"/>
      <c r="C108" s="911"/>
      <c r="D108" s="250">
        <f t="shared" si="55"/>
        <v>20</v>
      </c>
      <c r="E108" s="33">
        <v>10</v>
      </c>
      <c r="F108" s="245">
        <v>10</v>
      </c>
      <c r="G108" s="33">
        <v>6</v>
      </c>
      <c r="H108" s="246">
        <v>4</v>
      </c>
      <c r="I108" s="246">
        <v>1</v>
      </c>
      <c r="J108" s="246">
        <v>1</v>
      </c>
      <c r="K108" s="246">
        <v>7</v>
      </c>
      <c r="L108" s="246">
        <v>1</v>
      </c>
      <c r="M108" s="245">
        <v>0</v>
      </c>
      <c r="N108" s="87">
        <v>0</v>
      </c>
      <c r="O108" s="34">
        <v>0</v>
      </c>
      <c r="P108" s="38">
        <v>20</v>
      </c>
      <c r="Q108" s="38"/>
      <c r="R108" s="38"/>
      <c r="S108" s="34"/>
      <c r="T108" s="225" t="str">
        <f t="shared" si="56"/>
        <v/>
      </c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8"/>
      <c r="AG108" s="8"/>
      <c r="BV108" s="3"/>
      <c r="BW108" s="3"/>
      <c r="CA108" s="31" t="str">
        <f t="shared" si="57"/>
        <v/>
      </c>
      <c r="CB108" s="31" t="str">
        <f t="shared" si="58"/>
        <v/>
      </c>
      <c r="CC108" s="31" t="str">
        <f t="shared" si="59"/>
        <v/>
      </c>
      <c r="CD108" s="31" t="str">
        <f t="shared" si="60"/>
        <v/>
      </c>
      <c r="CE108" s="31" t="str">
        <f t="shared" si="61"/>
        <v/>
      </c>
      <c r="CG108" s="32">
        <f t="shared" si="62"/>
        <v>0</v>
      </c>
      <c r="CH108" s="32">
        <f t="shared" si="63"/>
        <v>0</v>
      </c>
      <c r="CI108" s="32">
        <f t="shared" si="64"/>
        <v>0</v>
      </c>
      <c r="CJ108" s="32">
        <f t="shared" si="65"/>
        <v>0</v>
      </c>
      <c r="CK108" s="32">
        <f t="shared" si="66"/>
        <v>0</v>
      </c>
      <c r="CL108" s="13"/>
    </row>
    <row r="109" spans="1:90" ht="16.149999999999999" customHeight="1" x14ac:dyDescent="0.2">
      <c r="A109" s="928" t="s">
        <v>129</v>
      </c>
      <c r="B109" s="929"/>
      <c r="C109" s="930"/>
      <c r="D109" s="254">
        <f t="shared" si="55"/>
        <v>0</v>
      </c>
      <c r="E109" s="33"/>
      <c r="F109" s="245"/>
      <c r="G109" s="255">
        <v>0</v>
      </c>
      <c r="H109" s="256">
        <v>0</v>
      </c>
      <c r="I109" s="256">
        <v>0</v>
      </c>
      <c r="J109" s="256">
        <v>0</v>
      </c>
      <c r="K109" s="256">
        <v>0</v>
      </c>
      <c r="L109" s="256">
        <v>0</v>
      </c>
      <c r="M109" s="257">
        <v>0</v>
      </c>
      <c r="N109" s="258">
        <v>0</v>
      </c>
      <c r="O109" s="259">
        <v>0</v>
      </c>
      <c r="P109" s="38">
        <v>0</v>
      </c>
      <c r="Q109" s="38"/>
      <c r="R109" s="38"/>
      <c r="S109" s="34"/>
      <c r="T109" s="225" t="str">
        <f t="shared" si="56"/>
        <v/>
      </c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8"/>
      <c r="AG109" s="8"/>
      <c r="BV109" s="3"/>
      <c r="BW109" s="3"/>
      <c r="CA109" s="31" t="str">
        <f t="shared" si="57"/>
        <v/>
      </c>
      <c r="CB109" s="31" t="str">
        <f t="shared" si="58"/>
        <v/>
      </c>
      <c r="CC109" s="31" t="str">
        <f t="shared" si="59"/>
        <v/>
      </c>
      <c r="CD109" s="31" t="str">
        <f t="shared" si="60"/>
        <v/>
      </c>
      <c r="CE109" s="31" t="str">
        <f t="shared" si="61"/>
        <v/>
      </c>
      <c r="CG109" s="32">
        <f t="shared" si="62"/>
        <v>0</v>
      </c>
      <c r="CH109" s="32">
        <f t="shared" si="63"/>
        <v>0</v>
      </c>
      <c r="CI109" s="32">
        <f t="shared" si="64"/>
        <v>0</v>
      </c>
      <c r="CJ109" s="32">
        <f t="shared" si="65"/>
        <v>0</v>
      </c>
      <c r="CK109" s="32">
        <f t="shared" si="66"/>
        <v>0</v>
      </c>
      <c r="CL109" s="13"/>
    </row>
    <row r="110" spans="1:90" ht="16.149999999999999" customHeight="1" x14ac:dyDescent="0.2">
      <c r="A110" s="995" t="s">
        <v>130</v>
      </c>
      <c r="B110" s="995"/>
      <c r="C110" s="995"/>
      <c r="D110" s="244">
        <f t="shared" si="55"/>
        <v>0</v>
      </c>
      <c r="E110" s="33"/>
      <c r="F110" s="245"/>
      <c r="G110" s="42">
        <v>0</v>
      </c>
      <c r="H110" s="260">
        <v>0</v>
      </c>
      <c r="I110" s="260">
        <v>0</v>
      </c>
      <c r="J110" s="260">
        <v>0</v>
      </c>
      <c r="K110" s="260">
        <v>0</v>
      </c>
      <c r="L110" s="260">
        <v>0</v>
      </c>
      <c r="M110" s="261">
        <v>0</v>
      </c>
      <c r="N110" s="262">
        <v>0</v>
      </c>
      <c r="O110" s="43">
        <v>0</v>
      </c>
      <c r="P110" s="38">
        <v>0</v>
      </c>
      <c r="Q110" s="38"/>
      <c r="R110" s="46"/>
      <c r="S110" s="34"/>
      <c r="T110" s="225" t="str">
        <f t="shared" si="56"/>
        <v/>
      </c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8"/>
      <c r="AG110" s="8"/>
      <c r="BV110" s="3"/>
      <c r="BW110" s="3"/>
      <c r="CA110" s="31" t="str">
        <f t="shared" si="57"/>
        <v/>
      </c>
      <c r="CB110" s="31" t="str">
        <f t="shared" si="58"/>
        <v/>
      </c>
      <c r="CC110" s="31" t="str">
        <f t="shared" si="59"/>
        <v/>
      </c>
      <c r="CD110" s="31" t="str">
        <f t="shared" si="60"/>
        <v/>
      </c>
      <c r="CE110" s="31" t="str">
        <f t="shared" si="61"/>
        <v/>
      </c>
      <c r="CG110" s="32">
        <f>IF(D110&lt;&gt;(E110+F110),1,0)</f>
        <v>0</v>
      </c>
      <c r="CH110" s="32">
        <f>IF(AND(D110&lt;&gt;0,P110=""),1,IF(D110&lt;P110,1,0))</f>
        <v>0</v>
      </c>
      <c r="CI110" s="32">
        <f>IF(M110&lt;Q110,1,0)</f>
        <v>0</v>
      </c>
      <c r="CJ110" s="32">
        <f>IF(AND(D110&lt;&gt;0,O110=""),1,IF(F110&lt;O110,1,0))</f>
        <v>0</v>
      </c>
      <c r="CK110" s="32">
        <f>IF(D110&lt;S110,1,0)</f>
        <v>0</v>
      </c>
      <c r="CL110" s="13"/>
    </row>
    <row r="111" spans="1:90" ht="16.149999999999999" customHeight="1" x14ac:dyDescent="0.2">
      <c r="A111" s="862" t="s">
        <v>4</v>
      </c>
      <c r="B111" s="900"/>
      <c r="C111" s="970"/>
      <c r="D111" s="263">
        <f t="shared" ref="D111:S111" si="67">SUM(D82:D110)</f>
        <v>1215</v>
      </c>
      <c r="E111" s="264">
        <f t="shared" si="67"/>
        <v>500</v>
      </c>
      <c r="F111" s="265">
        <f t="shared" si="67"/>
        <v>715</v>
      </c>
      <c r="G111" s="266">
        <f t="shared" si="67"/>
        <v>67</v>
      </c>
      <c r="H111" s="267">
        <f t="shared" si="67"/>
        <v>31</v>
      </c>
      <c r="I111" s="267">
        <f t="shared" si="67"/>
        <v>19</v>
      </c>
      <c r="J111" s="267">
        <f t="shared" si="67"/>
        <v>20</v>
      </c>
      <c r="K111" s="267">
        <f t="shared" si="67"/>
        <v>244</v>
      </c>
      <c r="L111" s="267">
        <f t="shared" si="67"/>
        <v>364</v>
      </c>
      <c r="M111" s="268">
        <f t="shared" si="67"/>
        <v>396</v>
      </c>
      <c r="N111" s="269">
        <f t="shared" si="67"/>
        <v>74</v>
      </c>
      <c r="O111" s="270">
        <f t="shared" si="67"/>
        <v>15</v>
      </c>
      <c r="P111" s="267">
        <f t="shared" si="67"/>
        <v>1215</v>
      </c>
      <c r="Q111" s="265">
        <f t="shared" si="67"/>
        <v>2</v>
      </c>
      <c r="R111" s="271">
        <f t="shared" si="67"/>
        <v>0</v>
      </c>
      <c r="S111" s="272">
        <f t="shared" si="67"/>
        <v>0</v>
      </c>
      <c r="T111" s="273" t="s">
        <v>131</v>
      </c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BV111" s="3"/>
      <c r="BW111" s="3"/>
      <c r="CG111" s="13"/>
      <c r="CH111" s="13"/>
      <c r="CI111" s="13"/>
      <c r="CJ111" s="13"/>
      <c r="CK111" s="13"/>
      <c r="CL111" s="13"/>
    </row>
    <row r="112" spans="1:90" ht="31.9" customHeight="1" x14ac:dyDescent="0.2">
      <c r="A112" s="236" t="s">
        <v>132</v>
      </c>
      <c r="B112" s="49"/>
      <c r="C112" s="49"/>
      <c r="D112" s="49"/>
      <c r="E112" s="49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BV112" s="3"/>
      <c r="BW112" s="3"/>
      <c r="CG112" s="13"/>
      <c r="CH112" s="13"/>
      <c r="CI112" s="13"/>
      <c r="CJ112" s="13"/>
      <c r="CK112" s="13"/>
      <c r="CL112" s="13"/>
    </row>
    <row r="113" spans="1:120" ht="16.149999999999999" customHeight="1" x14ac:dyDescent="0.2">
      <c r="A113" s="953" t="s">
        <v>133</v>
      </c>
      <c r="B113" s="954"/>
      <c r="C113" s="955"/>
      <c r="D113" s="894" t="s">
        <v>4</v>
      </c>
      <c r="E113" s="895"/>
      <c r="F113" s="896"/>
      <c r="G113" s="862" t="s">
        <v>56</v>
      </c>
      <c r="H113" s="900"/>
      <c r="I113" s="900"/>
      <c r="J113" s="900"/>
      <c r="K113" s="900"/>
      <c r="L113" s="900"/>
      <c r="M113" s="900"/>
      <c r="N113" s="901"/>
      <c r="O113" s="896" t="s">
        <v>6</v>
      </c>
      <c r="P113" s="859" t="s">
        <v>33</v>
      </c>
      <c r="Q113" s="859" t="s">
        <v>7</v>
      </c>
      <c r="R113" s="859" t="s">
        <v>98</v>
      </c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BV113" s="3"/>
      <c r="BW113" s="3"/>
      <c r="CG113" s="13"/>
      <c r="CH113" s="13"/>
      <c r="CI113" s="13"/>
      <c r="CJ113" s="13"/>
      <c r="CK113" s="13"/>
      <c r="CL113" s="13"/>
    </row>
    <row r="114" spans="1:120" ht="16.149999999999999" customHeight="1" x14ac:dyDescent="0.2">
      <c r="A114" s="956"/>
      <c r="B114" s="957"/>
      <c r="C114" s="958"/>
      <c r="D114" s="897"/>
      <c r="E114" s="1080"/>
      <c r="F114" s="1081"/>
      <c r="G114" s="1077" t="s">
        <v>100</v>
      </c>
      <c r="H114" s="1077" t="s">
        <v>101</v>
      </c>
      <c r="I114" s="1077" t="s">
        <v>102</v>
      </c>
      <c r="J114" s="1077" t="s">
        <v>18</v>
      </c>
      <c r="K114" s="1077" t="s">
        <v>19</v>
      </c>
      <c r="L114" s="1077" t="s">
        <v>20</v>
      </c>
      <c r="M114" s="1077" t="s">
        <v>21</v>
      </c>
      <c r="N114" s="1082" t="s">
        <v>22</v>
      </c>
      <c r="O114" s="902"/>
      <c r="P114" s="860"/>
      <c r="Q114" s="860"/>
      <c r="R114" s="860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BV114" s="3"/>
      <c r="BW114" s="3"/>
      <c r="CG114" s="13"/>
      <c r="CH114" s="13"/>
      <c r="CI114" s="13"/>
      <c r="CJ114" s="13"/>
      <c r="CK114" s="13"/>
      <c r="CL114" s="13"/>
    </row>
    <row r="115" spans="1:120" ht="16.149999999999999" customHeight="1" x14ac:dyDescent="0.2">
      <c r="A115" s="959"/>
      <c r="B115" s="1078"/>
      <c r="C115" s="1079"/>
      <c r="D115" s="773" t="s">
        <v>23</v>
      </c>
      <c r="E115" s="198" t="s">
        <v>24</v>
      </c>
      <c r="F115" s="175" t="s">
        <v>25</v>
      </c>
      <c r="G115" s="994"/>
      <c r="H115" s="994"/>
      <c r="I115" s="994"/>
      <c r="J115" s="994"/>
      <c r="K115" s="994"/>
      <c r="L115" s="994"/>
      <c r="M115" s="994"/>
      <c r="N115" s="1003"/>
      <c r="O115" s="1081"/>
      <c r="P115" s="861"/>
      <c r="Q115" s="861"/>
      <c r="R115" s="861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BV115" s="3"/>
      <c r="BW115" s="3"/>
      <c r="CG115" s="13"/>
      <c r="CH115" s="13"/>
      <c r="CI115" s="13"/>
      <c r="CJ115" s="13"/>
      <c r="CK115" s="13"/>
      <c r="CL115" s="13"/>
    </row>
    <row r="116" spans="1:120" ht="16.149999999999999" customHeight="1" x14ac:dyDescent="0.2">
      <c r="A116" s="879" t="s">
        <v>134</v>
      </c>
      <c r="B116" s="880"/>
      <c r="C116" s="881"/>
      <c r="D116" s="275">
        <f t="shared" ref="D116:D121" si="68">SUM(G116:N116)</f>
        <v>0</v>
      </c>
      <c r="E116" s="276"/>
      <c r="F116" s="277"/>
      <c r="G116" s="24"/>
      <c r="H116" s="24"/>
      <c r="I116" s="24"/>
      <c r="J116" s="24"/>
      <c r="K116" s="24"/>
      <c r="L116" s="24"/>
      <c r="M116" s="24"/>
      <c r="N116" s="278"/>
      <c r="O116" s="62"/>
      <c r="P116" s="62"/>
      <c r="Q116" s="243"/>
      <c r="R116" s="243"/>
      <c r="S116" s="225" t="str">
        <f>CA116&amp;CB116&amp;CC116</f>
        <v/>
      </c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8"/>
      <c r="AF116" s="8"/>
      <c r="BV116" s="3"/>
      <c r="BW116" s="3"/>
      <c r="CA116" s="31" t="str">
        <f t="shared" ref="CA116:CA121" si="69">IF(CG116=1,"* La suma de los sexos NO DEBE ser diferente al Total. ","")</f>
        <v/>
      </c>
      <c r="CB116" s="31" t="str">
        <f t="shared" ref="CB116:CB121" si="70">IF(AND(D116&lt;&gt;0,P116=""),"* No olvide digitar la columna Beneficiarios (Digite CEROS si no tiene).",IF(D116&lt;P116,"* El número de Beneficiarios NO DEBE ser mayor que el total. ",""))</f>
        <v/>
      </c>
      <c r="CC116" s="31" t="str">
        <f>IF(AND(D116&lt;&gt;0,O116=""),"* Recuerde que las Embarazadas deben ser incluídas en el ingreso por rango Etario (Digite CEROS si no tiene). ",IF(F116&lt;O116,"* Las Embarazadas NO DEBEN ser mayor al total de Mujeres. ",""))</f>
        <v/>
      </c>
      <c r="CG116" s="32">
        <f>IF(D116&lt;&gt;(E116+F116),1,0)</f>
        <v>0</v>
      </c>
      <c r="CH116" s="32">
        <f>IF(AND(D116&lt;&gt;0,P116=""),1,IF(D116&lt;P116,1,0))</f>
        <v>0</v>
      </c>
      <c r="CI116" s="32">
        <f>IF(AND(D116&lt;&gt;0,O116=""),1,IF(F116&lt;O116,1,0))</f>
        <v>0</v>
      </c>
      <c r="CJ116" s="13"/>
      <c r="CK116" s="13"/>
      <c r="CL116" s="13"/>
    </row>
    <row r="117" spans="1:120" ht="16.149999999999999" customHeight="1" x14ac:dyDescent="0.2">
      <c r="A117" s="882" t="s">
        <v>135</v>
      </c>
      <c r="B117" s="883"/>
      <c r="C117" s="884"/>
      <c r="D117" s="247">
        <f>SUM(G117:N117)</f>
        <v>0</v>
      </c>
      <c r="E117" s="279"/>
      <c r="F117" s="280"/>
      <c r="G117" s="22"/>
      <c r="H117" s="22"/>
      <c r="I117" s="22"/>
      <c r="J117" s="22"/>
      <c r="K117" s="22"/>
      <c r="L117" s="22"/>
      <c r="M117" s="22"/>
      <c r="N117" s="281"/>
      <c r="O117" s="23"/>
      <c r="P117" s="23"/>
      <c r="Q117" s="28"/>
      <c r="R117" s="28"/>
      <c r="S117" s="225" t="str">
        <f t="shared" ref="S117:S121" si="71">CA117&amp;CB117&amp;CC117</f>
        <v/>
      </c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8"/>
      <c r="AF117" s="8"/>
      <c r="BV117" s="3"/>
      <c r="BW117" s="3"/>
      <c r="CA117" s="31" t="str">
        <f t="shared" si="69"/>
        <v/>
      </c>
      <c r="CB117" s="31" t="str">
        <f t="shared" si="70"/>
        <v/>
      </c>
      <c r="CC117" s="31" t="str">
        <f t="shared" ref="CC117:CC120" si="72">IF(AND(D117&lt;&gt;0,O117=""),"* Recuerde que las Embarazadas deben ser incluídas en el ingreso por rango Etario (Digite CEROS si no tiene). ",IF(F117&lt;O117,"* Las Embarazadas NO DEBEN ser mayor al total de Mujeres. ",""))</f>
        <v/>
      </c>
      <c r="CG117" s="32">
        <f t="shared" ref="CG117:CG121" si="73">IF(D117&lt;&gt;(E117+F117),1,0)</f>
        <v>0</v>
      </c>
      <c r="CH117" s="32">
        <f t="shared" ref="CH117:CH121" si="74">IF(AND(D117&lt;&gt;0,P117=""),1,IF(D117&lt;P117,1,0))</f>
        <v>0</v>
      </c>
      <c r="CI117" s="32">
        <f t="shared" ref="CI117:CI121" si="75">IF(AND(D117&lt;&gt;0,O117=""),1,IF(F117&lt;O117,1,0))</f>
        <v>0</v>
      </c>
      <c r="CJ117" s="13"/>
      <c r="CK117" s="13"/>
      <c r="CL117" s="13"/>
    </row>
    <row r="118" spans="1:120" ht="16.149999999999999" customHeight="1" x14ac:dyDescent="0.2">
      <c r="A118" s="928" t="s">
        <v>136</v>
      </c>
      <c r="B118" s="929"/>
      <c r="C118" s="930"/>
      <c r="D118" s="282">
        <f t="shared" si="68"/>
        <v>0</v>
      </c>
      <c r="E118" s="279"/>
      <c r="F118" s="280"/>
      <c r="G118" s="22"/>
      <c r="H118" s="22"/>
      <c r="I118" s="22"/>
      <c r="J118" s="22"/>
      <c r="K118" s="22"/>
      <c r="L118" s="22"/>
      <c r="M118" s="22"/>
      <c r="N118" s="281"/>
      <c r="O118" s="23"/>
      <c r="P118" s="23"/>
      <c r="Q118" s="28"/>
      <c r="R118" s="28"/>
      <c r="S118" s="225" t="str">
        <f t="shared" si="71"/>
        <v/>
      </c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8"/>
      <c r="AF118" s="8"/>
      <c r="BV118" s="3"/>
      <c r="BW118" s="3"/>
      <c r="CA118" s="31" t="str">
        <f t="shared" si="69"/>
        <v/>
      </c>
      <c r="CB118" s="31" t="str">
        <f t="shared" si="70"/>
        <v/>
      </c>
      <c r="CC118" s="31" t="str">
        <f t="shared" si="72"/>
        <v/>
      </c>
      <c r="CG118" s="32">
        <f t="shared" si="73"/>
        <v>0</v>
      </c>
      <c r="CH118" s="32">
        <f t="shared" si="74"/>
        <v>0</v>
      </c>
      <c r="CI118" s="32">
        <f t="shared" si="75"/>
        <v>0</v>
      </c>
      <c r="CJ118" s="13"/>
      <c r="CK118" s="13"/>
      <c r="CL118" s="13"/>
    </row>
    <row r="119" spans="1:120" ht="16.149999999999999" customHeight="1" x14ac:dyDescent="0.2">
      <c r="A119" s="928" t="s">
        <v>137</v>
      </c>
      <c r="B119" s="929"/>
      <c r="C119" s="930"/>
      <c r="D119" s="282">
        <f t="shared" si="68"/>
        <v>0</v>
      </c>
      <c r="E119" s="279"/>
      <c r="F119" s="280"/>
      <c r="G119" s="22"/>
      <c r="H119" s="22"/>
      <c r="I119" s="22"/>
      <c r="J119" s="22"/>
      <c r="K119" s="22"/>
      <c r="L119" s="22"/>
      <c r="M119" s="22"/>
      <c r="N119" s="281"/>
      <c r="O119" s="23"/>
      <c r="P119" s="23"/>
      <c r="Q119" s="28"/>
      <c r="R119" s="28"/>
      <c r="S119" s="225" t="str">
        <f t="shared" si="71"/>
        <v/>
      </c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8"/>
      <c r="AF119" s="8"/>
      <c r="BV119" s="3"/>
      <c r="BW119" s="3"/>
      <c r="CA119" s="31" t="str">
        <f t="shared" si="69"/>
        <v/>
      </c>
      <c r="CB119" s="31" t="str">
        <f t="shared" si="70"/>
        <v/>
      </c>
      <c r="CC119" s="31" t="str">
        <f t="shared" si="72"/>
        <v/>
      </c>
      <c r="CG119" s="32">
        <f t="shared" si="73"/>
        <v>0</v>
      </c>
      <c r="CH119" s="32">
        <f t="shared" si="74"/>
        <v>0</v>
      </c>
      <c r="CI119" s="32">
        <f t="shared" si="75"/>
        <v>0</v>
      </c>
      <c r="CJ119" s="13"/>
      <c r="CK119" s="13"/>
      <c r="CL119" s="13"/>
    </row>
    <row r="120" spans="1:120" ht="16.149999999999999" customHeight="1" x14ac:dyDescent="0.2">
      <c r="A120" s="928" t="s">
        <v>138</v>
      </c>
      <c r="B120" s="929"/>
      <c r="C120" s="930"/>
      <c r="D120" s="282">
        <f t="shared" si="68"/>
        <v>0</v>
      </c>
      <c r="E120" s="279"/>
      <c r="F120" s="280"/>
      <c r="G120" s="22"/>
      <c r="H120" s="22"/>
      <c r="I120" s="22"/>
      <c r="J120" s="22"/>
      <c r="K120" s="22"/>
      <c r="L120" s="22"/>
      <c r="M120" s="22"/>
      <c r="N120" s="281"/>
      <c r="O120" s="23"/>
      <c r="P120" s="23"/>
      <c r="Q120" s="28"/>
      <c r="R120" s="28"/>
      <c r="S120" s="225" t="str">
        <f t="shared" si="71"/>
        <v/>
      </c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8"/>
      <c r="AF120" s="8"/>
      <c r="BV120" s="3"/>
      <c r="BW120" s="3"/>
      <c r="CA120" s="31" t="str">
        <f t="shared" si="69"/>
        <v/>
      </c>
      <c r="CB120" s="31" t="str">
        <f t="shared" si="70"/>
        <v/>
      </c>
      <c r="CC120" s="31" t="str">
        <f t="shared" si="72"/>
        <v/>
      </c>
      <c r="CG120" s="32">
        <f t="shared" si="73"/>
        <v>0</v>
      </c>
      <c r="CH120" s="32">
        <f t="shared" si="74"/>
        <v>0</v>
      </c>
      <c r="CI120" s="32">
        <f t="shared" si="75"/>
        <v>0</v>
      </c>
      <c r="CJ120" s="13"/>
      <c r="CK120" s="13"/>
      <c r="CL120" s="13"/>
    </row>
    <row r="121" spans="1:120" ht="16.149999999999999" customHeight="1" x14ac:dyDescent="0.2">
      <c r="A121" s="882" t="s">
        <v>139</v>
      </c>
      <c r="B121" s="883"/>
      <c r="C121" s="884"/>
      <c r="D121" s="247">
        <f t="shared" si="68"/>
        <v>0</v>
      </c>
      <c r="E121" s="283"/>
      <c r="F121" s="280"/>
      <c r="G121" s="33"/>
      <c r="H121" s="33"/>
      <c r="I121" s="33"/>
      <c r="J121" s="33"/>
      <c r="K121" s="33"/>
      <c r="L121" s="33"/>
      <c r="M121" s="33"/>
      <c r="N121" s="284"/>
      <c r="O121" s="34"/>
      <c r="P121" s="34"/>
      <c r="Q121" s="38"/>
      <c r="R121" s="285"/>
      <c r="S121" s="225" t="str">
        <f t="shared" si="71"/>
        <v/>
      </c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8"/>
      <c r="AF121" s="8"/>
      <c r="BV121" s="3"/>
      <c r="BW121" s="3"/>
      <c r="CA121" s="31" t="str">
        <f t="shared" si="69"/>
        <v/>
      </c>
      <c r="CB121" s="31" t="str">
        <f t="shared" si="70"/>
        <v/>
      </c>
      <c r="CC121" s="31" t="str">
        <f>IF(AND(D121&lt;&gt;0,O121=""),"* Recuerde que las Embarazadas deben ser incluídas en el ingreso por rango Etario (Digite CEROS si no tiene). ",IF(F121&lt;O121,"* Las Embarazadas NO DEBEN ser mayor al total de Mujeres. ",""))</f>
        <v/>
      </c>
      <c r="CG121" s="32">
        <f t="shared" si="73"/>
        <v>0</v>
      </c>
      <c r="CH121" s="32">
        <f t="shared" si="74"/>
        <v>0</v>
      </c>
      <c r="CI121" s="32">
        <f t="shared" si="75"/>
        <v>0</v>
      </c>
      <c r="CJ121" s="13"/>
      <c r="CK121" s="13"/>
      <c r="CL121" s="13"/>
    </row>
    <row r="122" spans="1:120" ht="16.149999999999999" customHeight="1" x14ac:dyDescent="0.2">
      <c r="A122" s="862" t="s">
        <v>4</v>
      </c>
      <c r="B122" s="900"/>
      <c r="C122" s="970"/>
      <c r="D122" s="263">
        <f t="shared" ref="D122:R122" si="76">SUM(D116:D121)</f>
        <v>0</v>
      </c>
      <c r="E122" s="263">
        <f t="shared" si="76"/>
        <v>0</v>
      </c>
      <c r="F122" s="272">
        <f t="shared" si="76"/>
        <v>0</v>
      </c>
      <c r="G122" s="266">
        <f t="shared" si="76"/>
        <v>0</v>
      </c>
      <c r="H122" s="266">
        <f t="shared" si="76"/>
        <v>0</v>
      </c>
      <c r="I122" s="266">
        <f t="shared" si="76"/>
        <v>0</v>
      </c>
      <c r="J122" s="266">
        <f t="shared" si="76"/>
        <v>0</v>
      </c>
      <c r="K122" s="266">
        <f t="shared" si="76"/>
        <v>0</v>
      </c>
      <c r="L122" s="266">
        <f t="shared" si="76"/>
        <v>0</v>
      </c>
      <c r="M122" s="266">
        <f t="shared" si="76"/>
        <v>0</v>
      </c>
      <c r="N122" s="286">
        <f t="shared" si="76"/>
        <v>0</v>
      </c>
      <c r="O122" s="270">
        <f t="shared" si="76"/>
        <v>0</v>
      </c>
      <c r="P122" s="272">
        <f t="shared" si="76"/>
        <v>0</v>
      </c>
      <c r="Q122" s="265">
        <f t="shared" si="76"/>
        <v>0</v>
      </c>
      <c r="R122" s="287">
        <f t="shared" si="76"/>
        <v>0</v>
      </c>
      <c r="S122" s="8" t="s">
        <v>131</v>
      </c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BV122" s="3"/>
      <c r="BW122" s="3"/>
      <c r="CG122" s="13"/>
      <c r="CH122" s="13"/>
      <c r="CI122" s="13"/>
      <c r="CJ122" s="13"/>
      <c r="CK122" s="13"/>
      <c r="CL122" s="13"/>
    </row>
    <row r="123" spans="1:120" ht="31.9" customHeight="1" x14ac:dyDescent="0.2">
      <c r="A123" s="220" t="s">
        <v>140</v>
      </c>
      <c r="B123" s="123"/>
      <c r="C123" s="123"/>
      <c r="D123" s="123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30"/>
      <c r="R123" s="49"/>
      <c r="S123" s="8"/>
      <c r="T123" s="8"/>
      <c r="U123" s="8"/>
      <c r="V123" s="8"/>
      <c r="W123" s="8"/>
      <c r="X123" s="288"/>
      <c r="Y123" s="8"/>
      <c r="Z123" s="8"/>
      <c r="AA123" s="8"/>
      <c r="AB123" s="8"/>
      <c r="AC123" s="8"/>
      <c r="AD123" s="8"/>
      <c r="AE123" s="8"/>
      <c r="AF123" s="8"/>
      <c r="BV123" s="3"/>
      <c r="BW123" s="3"/>
      <c r="CG123" s="13"/>
      <c r="CH123" s="13"/>
      <c r="CI123" s="13"/>
      <c r="CJ123" s="13"/>
      <c r="CK123" s="13"/>
      <c r="CL123" s="13"/>
    </row>
    <row r="124" spans="1:120" ht="16.149999999999999" customHeight="1" x14ac:dyDescent="0.2">
      <c r="A124" s="885" t="s">
        <v>141</v>
      </c>
      <c r="B124" s="886"/>
      <c r="C124" s="887"/>
      <c r="D124" s="894" t="s">
        <v>4</v>
      </c>
      <c r="E124" s="895"/>
      <c r="F124" s="896"/>
      <c r="G124" s="862" t="s">
        <v>56</v>
      </c>
      <c r="H124" s="900"/>
      <c r="I124" s="900"/>
      <c r="J124" s="900"/>
      <c r="K124" s="900"/>
      <c r="L124" s="900"/>
      <c r="M124" s="900"/>
      <c r="N124" s="901"/>
      <c r="O124" s="896" t="s">
        <v>34</v>
      </c>
      <c r="P124" s="955" t="s">
        <v>8</v>
      </c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BX124" s="3"/>
      <c r="BY124" s="3"/>
      <c r="CG124" s="13"/>
      <c r="CH124" s="13"/>
      <c r="CI124" s="13"/>
      <c r="CJ124" s="13"/>
      <c r="CK124" s="13"/>
      <c r="CL124" s="13"/>
      <c r="DO124" s="3"/>
      <c r="DP124" s="3"/>
    </row>
    <row r="125" spans="1:120" ht="16.149999999999999" customHeight="1" x14ac:dyDescent="0.2">
      <c r="A125" s="888"/>
      <c r="B125" s="889"/>
      <c r="C125" s="890"/>
      <c r="D125" s="980"/>
      <c r="E125" s="981"/>
      <c r="F125" s="902"/>
      <c r="G125" s="982" t="s">
        <v>235</v>
      </c>
      <c r="H125" s="983"/>
      <c r="I125" s="982" t="s">
        <v>20</v>
      </c>
      <c r="J125" s="983"/>
      <c r="K125" s="982" t="s">
        <v>21</v>
      </c>
      <c r="L125" s="983"/>
      <c r="M125" s="982" t="s">
        <v>22</v>
      </c>
      <c r="N125" s="984"/>
      <c r="O125" s="902"/>
      <c r="P125" s="95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BX125" s="3"/>
      <c r="BY125" s="3"/>
      <c r="CG125" s="13"/>
      <c r="CH125" s="13"/>
      <c r="CI125" s="13"/>
      <c r="CJ125" s="13"/>
      <c r="CK125" s="13"/>
      <c r="CL125" s="13"/>
      <c r="DO125" s="3"/>
      <c r="DP125" s="3"/>
    </row>
    <row r="126" spans="1:120" ht="16.149999999999999" customHeight="1" x14ac:dyDescent="0.2">
      <c r="A126" s="891"/>
      <c r="B126" s="1084"/>
      <c r="C126" s="1085"/>
      <c r="D126" s="223" t="s">
        <v>23</v>
      </c>
      <c r="E126" s="778" t="s">
        <v>24</v>
      </c>
      <c r="F126" s="175" t="s">
        <v>25</v>
      </c>
      <c r="G126" s="50" t="s">
        <v>24</v>
      </c>
      <c r="H126" s="775" t="s">
        <v>25</v>
      </c>
      <c r="I126" s="50" t="s">
        <v>24</v>
      </c>
      <c r="J126" s="775" t="s">
        <v>25</v>
      </c>
      <c r="K126" s="765" t="s">
        <v>24</v>
      </c>
      <c r="L126" s="775" t="s">
        <v>25</v>
      </c>
      <c r="M126" s="765" t="s">
        <v>24</v>
      </c>
      <c r="N126" s="769" t="s">
        <v>25</v>
      </c>
      <c r="O126" s="1081"/>
      <c r="P126" s="1079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BX126" s="3"/>
      <c r="BY126" s="3"/>
      <c r="CG126" s="13"/>
      <c r="CH126" s="13"/>
      <c r="CI126" s="13"/>
      <c r="CJ126" s="13"/>
      <c r="CK126" s="13"/>
      <c r="CL126" s="13"/>
      <c r="DO126" s="3"/>
      <c r="DP126" s="3"/>
    </row>
    <row r="127" spans="1:120" ht="16.149999999999999" customHeight="1" x14ac:dyDescent="0.2">
      <c r="A127" s="859" t="s">
        <v>142</v>
      </c>
      <c r="B127" s="988" t="s">
        <v>143</v>
      </c>
      <c r="C127" s="989"/>
      <c r="D127" s="290">
        <f>SUM(E127+F127)</f>
        <v>0</v>
      </c>
      <c r="E127" s="291"/>
      <c r="F127" s="292">
        <f>SUM(+L127+N127)</f>
        <v>0</v>
      </c>
      <c r="G127" s="293"/>
      <c r="H127" s="294"/>
      <c r="I127" s="293"/>
      <c r="J127" s="294"/>
      <c r="K127" s="295"/>
      <c r="L127" s="62"/>
      <c r="M127" s="295"/>
      <c r="N127" s="64"/>
      <c r="O127" s="62"/>
      <c r="P127" s="296"/>
      <c r="Q127" s="225" t="str">
        <f>CA127</f>
        <v/>
      </c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8"/>
      <c r="AD127" s="8"/>
      <c r="BX127" s="3"/>
      <c r="BY127" s="3"/>
      <c r="CA127" s="31" t="str">
        <f>IF(CG127=1,"* El número de actividades en usuarios en situacion de discapacidad NO DEBE ser mayor al total. ","")</f>
        <v/>
      </c>
      <c r="CG127" s="32">
        <f>IF(F127&lt;P127,1,0)</f>
        <v>0</v>
      </c>
      <c r="CH127" s="13"/>
      <c r="CI127" s="13"/>
      <c r="CJ127" s="13"/>
      <c r="CK127" s="13"/>
      <c r="CL127" s="13"/>
      <c r="DO127" s="3"/>
      <c r="DP127" s="3"/>
    </row>
    <row r="128" spans="1:120" ht="16.149999999999999" customHeight="1" x14ac:dyDescent="0.2">
      <c r="A128" s="860"/>
      <c r="B128" s="928" t="s">
        <v>80</v>
      </c>
      <c r="C128" s="930"/>
      <c r="D128" s="250">
        <f>SUM(E128+F128)</f>
        <v>0</v>
      </c>
      <c r="E128" s="297"/>
      <c r="F128" s="298">
        <f>SUM(+L128+N128)</f>
        <v>0</v>
      </c>
      <c r="G128" s="75"/>
      <c r="H128" s="299"/>
      <c r="I128" s="75"/>
      <c r="J128" s="299"/>
      <c r="K128" s="300"/>
      <c r="L128" s="23"/>
      <c r="M128" s="300"/>
      <c r="N128" s="73"/>
      <c r="O128" s="23"/>
      <c r="P128" s="25"/>
      <c r="Q128" s="225" t="str">
        <f>CA128</f>
        <v/>
      </c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8"/>
      <c r="AD128" s="8"/>
      <c r="BX128" s="3"/>
      <c r="BY128" s="3"/>
      <c r="CA128" s="31" t="str">
        <f t="shared" ref="CA128:CA155" si="77">IF(CG128=1,"* El número de actividades en usuarios en situacion de discapacidad NO DEBE ser mayor al total. ","")</f>
        <v/>
      </c>
      <c r="CG128" s="32">
        <f>IF(F128&lt;P128,1,0)</f>
        <v>0</v>
      </c>
      <c r="CH128" s="13"/>
      <c r="CI128" s="13"/>
      <c r="CJ128" s="13"/>
      <c r="CK128" s="13"/>
      <c r="CL128" s="13"/>
      <c r="DO128" s="3"/>
      <c r="DP128" s="3"/>
    </row>
    <row r="129" spans="1:120" ht="16.149999999999999" customHeight="1" x14ac:dyDescent="0.2">
      <c r="A129" s="860"/>
      <c r="B129" s="990" t="s">
        <v>124</v>
      </c>
      <c r="C129" s="991"/>
      <c r="D129" s="301">
        <f>SUM(E129+F129)</f>
        <v>0</v>
      </c>
      <c r="E129" s="302"/>
      <c r="F129" s="303">
        <f>SUM(+L129+N129)</f>
        <v>0</v>
      </c>
      <c r="G129" s="304"/>
      <c r="H129" s="305"/>
      <c r="I129" s="304"/>
      <c r="J129" s="305"/>
      <c r="K129" s="306"/>
      <c r="L129" s="581"/>
      <c r="M129" s="306"/>
      <c r="N129" s="308"/>
      <c r="O129" s="581"/>
      <c r="P129" s="309"/>
      <c r="Q129" s="225" t="str">
        <f>CA129</f>
        <v/>
      </c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8"/>
      <c r="AD129" s="8"/>
      <c r="BX129" s="3"/>
      <c r="BY129" s="3"/>
      <c r="CA129" s="31" t="str">
        <f t="shared" si="77"/>
        <v/>
      </c>
      <c r="CG129" s="32">
        <f>IF(F129&lt;P129,1,0)</f>
        <v>0</v>
      </c>
      <c r="CH129" s="13"/>
      <c r="CI129" s="13"/>
      <c r="CJ129" s="13"/>
      <c r="CK129" s="13"/>
      <c r="CL129" s="13"/>
      <c r="DO129" s="3"/>
      <c r="DP129" s="3"/>
    </row>
    <row r="130" spans="1:120" ht="16.149999999999999" customHeight="1" x14ac:dyDescent="0.2">
      <c r="A130" s="860"/>
      <c r="B130" s="859" t="s">
        <v>144</v>
      </c>
      <c r="C130" s="310" t="s">
        <v>4</v>
      </c>
      <c r="D130" s="301">
        <f>SUM(E130+F130)</f>
        <v>0</v>
      </c>
      <c r="E130" s="302"/>
      <c r="F130" s="303">
        <f>SUM(F131:F136)</f>
        <v>0</v>
      </c>
      <c r="G130" s="172"/>
      <c r="H130" s="312"/>
      <c r="I130" s="172"/>
      <c r="J130" s="312"/>
      <c r="K130" s="313"/>
      <c r="L130" s="120">
        <f>SUM(L131:L136)</f>
        <v>0</v>
      </c>
      <c r="M130" s="313"/>
      <c r="N130" s="314">
        <f>SUM(N131:N136)</f>
        <v>0</v>
      </c>
      <c r="O130" s="120">
        <f>SUM(O131:O136)</f>
        <v>0</v>
      </c>
      <c r="P130" s="315">
        <f>SUM(P131:P136)</f>
        <v>0</v>
      </c>
      <c r="Q130" s="225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BX130" s="3"/>
      <c r="BY130" s="3"/>
      <c r="CA130" s="31"/>
      <c r="CG130" s="32"/>
      <c r="CH130" s="13"/>
      <c r="CI130" s="13"/>
      <c r="CJ130" s="13"/>
      <c r="CK130" s="13"/>
      <c r="CL130" s="13"/>
      <c r="DO130" s="3"/>
      <c r="DP130" s="3"/>
    </row>
    <row r="131" spans="1:120" ht="16.149999999999999" customHeight="1" x14ac:dyDescent="0.2">
      <c r="A131" s="860"/>
      <c r="B131" s="860"/>
      <c r="C131" s="316" t="s">
        <v>145</v>
      </c>
      <c r="D131" s="336">
        <f>SUM(E131+F131)</f>
        <v>0</v>
      </c>
      <c r="E131" s="291"/>
      <c r="F131" s="292">
        <f>SUM(J131+L131+N131)</f>
        <v>0</v>
      </c>
      <c r="G131" s="75"/>
      <c r="H131" s="299"/>
      <c r="I131" s="75"/>
      <c r="J131" s="299"/>
      <c r="K131" s="300"/>
      <c r="L131" s="23"/>
      <c r="M131" s="300"/>
      <c r="N131" s="73"/>
      <c r="O131" s="23"/>
      <c r="P131" s="25"/>
      <c r="Q131" s="225" t="str">
        <f t="shared" ref="Q131:Q155" si="78">CA131</f>
        <v/>
      </c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8"/>
      <c r="AD131" s="8"/>
      <c r="BX131" s="3"/>
      <c r="BY131" s="3"/>
      <c r="CA131" s="31" t="str">
        <f t="shared" si="77"/>
        <v/>
      </c>
      <c r="CG131" s="32">
        <f t="shared" ref="CG131:CG136" si="79">IF(F131&lt;P131,1,0)</f>
        <v>0</v>
      </c>
      <c r="CH131" s="13"/>
      <c r="CI131" s="13"/>
      <c r="CJ131" s="13"/>
      <c r="CK131" s="13"/>
      <c r="CL131" s="13"/>
      <c r="DO131" s="3"/>
      <c r="DP131" s="3"/>
    </row>
    <row r="132" spans="1:120" ht="16.149999999999999" customHeight="1" x14ac:dyDescent="0.2">
      <c r="A132" s="860"/>
      <c r="B132" s="860"/>
      <c r="C132" s="318" t="s">
        <v>146</v>
      </c>
      <c r="D132" s="336">
        <f t="shared" ref="D132:D140" si="80">SUM(E132+F132)</f>
        <v>0</v>
      </c>
      <c r="E132" s="297"/>
      <c r="F132" s="298">
        <f>SUM(J132+L132+N132)</f>
        <v>0</v>
      </c>
      <c r="G132" s="98"/>
      <c r="H132" s="149"/>
      <c r="I132" s="98"/>
      <c r="J132" s="149"/>
      <c r="K132" s="300"/>
      <c r="L132" s="23"/>
      <c r="M132" s="300"/>
      <c r="N132" s="73"/>
      <c r="O132" s="23"/>
      <c r="P132" s="25"/>
      <c r="Q132" s="225" t="str">
        <f t="shared" si="78"/>
        <v/>
      </c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8"/>
      <c r="AD132" s="8"/>
      <c r="BX132" s="3"/>
      <c r="BY132" s="3"/>
      <c r="CA132" s="31" t="str">
        <f t="shared" si="77"/>
        <v/>
      </c>
      <c r="CG132" s="32">
        <f t="shared" si="79"/>
        <v>0</v>
      </c>
      <c r="CH132" s="13"/>
      <c r="CI132" s="13"/>
      <c r="CJ132" s="13"/>
      <c r="CK132" s="13"/>
      <c r="CL132" s="13"/>
      <c r="DO132" s="3"/>
      <c r="DP132" s="3"/>
    </row>
    <row r="133" spans="1:120" ht="16.149999999999999" customHeight="1" x14ac:dyDescent="0.2">
      <c r="A133" s="860"/>
      <c r="B133" s="860"/>
      <c r="C133" s="320" t="s">
        <v>147</v>
      </c>
      <c r="D133" s="336">
        <f t="shared" si="80"/>
        <v>0</v>
      </c>
      <c r="E133" s="297"/>
      <c r="F133" s="298">
        <f>+L133+N133</f>
        <v>0</v>
      </c>
      <c r="G133" s="75"/>
      <c r="H133" s="299"/>
      <c r="I133" s="75"/>
      <c r="J133" s="299"/>
      <c r="K133" s="300"/>
      <c r="L133" s="23"/>
      <c r="M133" s="300"/>
      <c r="N133" s="73"/>
      <c r="O133" s="23"/>
      <c r="P133" s="25"/>
      <c r="Q133" s="225" t="str">
        <f t="shared" si="78"/>
        <v/>
      </c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8"/>
      <c r="AD133" s="8"/>
      <c r="BX133" s="3"/>
      <c r="BY133" s="3"/>
      <c r="CA133" s="31" t="str">
        <f t="shared" si="77"/>
        <v/>
      </c>
      <c r="CG133" s="32">
        <f t="shared" si="79"/>
        <v>0</v>
      </c>
      <c r="CH133" s="13"/>
      <c r="CI133" s="13"/>
      <c r="CJ133" s="13"/>
      <c r="CK133" s="13"/>
      <c r="CL133" s="13"/>
      <c r="DO133" s="3"/>
      <c r="DP133" s="3"/>
    </row>
    <row r="134" spans="1:120" ht="16.149999999999999" customHeight="1" x14ac:dyDescent="0.2">
      <c r="A134" s="860"/>
      <c r="B134" s="860"/>
      <c r="C134" s="316" t="s">
        <v>148</v>
      </c>
      <c r="D134" s="336">
        <f t="shared" si="80"/>
        <v>0</v>
      </c>
      <c r="E134" s="297"/>
      <c r="F134" s="298">
        <f>SUM(J134+L134+N134)</f>
        <v>0</v>
      </c>
      <c r="G134" s="75"/>
      <c r="H134" s="299"/>
      <c r="I134" s="75"/>
      <c r="J134" s="299"/>
      <c r="K134" s="300"/>
      <c r="L134" s="23"/>
      <c r="M134" s="300"/>
      <c r="N134" s="73"/>
      <c r="O134" s="23"/>
      <c r="P134" s="25"/>
      <c r="Q134" s="225" t="str">
        <f t="shared" si="78"/>
        <v/>
      </c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8"/>
      <c r="AD134" s="8"/>
      <c r="BX134" s="3"/>
      <c r="BY134" s="3"/>
      <c r="CA134" s="31" t="str">
        <f t="shared" si="77"/>
        <v/>
      </c>
      <c r="CG134" s="32">
        <f t="shared" si="79"/>
        <v>0</v>
      </c>
      <c r="CH134" s="13"/>
      <c r="CI134" s="13"/>
      <c r="CJ134" s="13"/>
      <c r="CK134" s="13"/>
      <c r="CL134" s="13"/>
      <c r="DO134" s="3"/>
      <c r="DP134" s="3"/>
    </row>
    <row r="135" spans="1:120" ht="16.149999999999999" customHeight="1" x14ac:dyDescent="0.2">
      <c r="A135" s="860"/>
      <c r="B135" s="860"/>
      <c r="C135" s="318" t="s">
        <v>149</v>
      </c>
      <c r="D135" s="336">
        <f t="shared" si="80"/>
        <v>0</v>
      </c>
      <c r="E135" s="297"/>
      <c r="F135" s="298">
        <f>SUM(J135+L135+N135)</f>
        <v>0</v>
      </c>
      <c r="G135" s="98"/>
      <c r="H135" s="149"/>
      <c r="I135" s="98"/>
      <c r="J135" s="149"/>
      <c r="K135" s="300"/>
      <c r="L135" s="23"/>
      <c r="M135" s="300"/>
      <c r="N135" s="73"/>
      <c r="O135" s="321"/>
      <c r="P135" s="25"/>
      <c r="Q135" s="225" t="str">
        <f t="shared" si="78"/>
        <v/>
      </c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8"/>
      <c r="AD135" s="8"/>
      <c r="BX135" s="3"/>
      <c r="BY135" s="3"/>
      <c r="CA135" s="31" t="str">
        <f t="shared" si="77"/>
        <v/>
      </c>
      <c r="CG135" s="32">
        <f t="shared" si="79"/>
        <v>0</v>
      </c>
      <c r="CH135" s="13"/>
      <c r="CI135" s="13"/>
      <c r="CJ135" s="13"/>
      <c r="CK135" s="13"/>
      <c r="CL135" s="13"/>
      <c r="DO135" s="3"/>
      <c r="DP135" s="3"/>
    </row>
    <row r="136" spans="1:120" ht="16.149999999999999" customHeight="1" x14ac:dyDescent="0.2">
      <c r="A136" s="861"/>
      <c r="B136" s="861"/>
      <c r="C136" s="316" t="s">
        <v>150</v>
      </c>
      <c r="D136" s="301">
        <f t="shared" si="80"/>
        <v>0</v>
      </c>
      <c r="E136" s="323"/>
      <c r="F136" s="324">
        <f>SUM(J136+L136+N136)</f>
        <v>0</v>
      </c>
      <c r="G136" s="75"/>
      <c r="H136" s="325"/>
      <c r="I136" s="75"/>
      <c r="J136" s="325"/>
      <c r="K136" s="306"/>
      <c r="L136" s="114"/>
      <c r="M136" s="306"/>
      <c r="N136" s="117"/>
      <c r="O136" s="114"/>
      <c r="P136" s="326"/>
      <c r="Q136" s="225" t="str">
        <f t="shared" si="78"/>
        <v/>
      </c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8"/>
      <c r="AD136" s="8"/>
      <c r="BX136" s="3"/>
      <c r="BY136" s="3"/>
      <c r="CA136" s="31" t="str">
        <f t="shared" si="77"/>
        <v/>
      </c>
      <c r="CG136" s="32">
        <f t="shared" si="79"/>
        <v>0</v>
      </c>
      <c r="CH136" s="13"/>
      <c r="CI136" s="13"/>
      <c r="CJ136" s="13"/>
      <c r="CK136" s="13"/>
      <c r="CL136" s="13"/>
      <c r="DO136" s="3"/>
      <c r="DP136" s="3"/>
    </row>
    <row r="137" spans="1:120" ht="16.149999999999999" customHeight="1" x14ac:dyDescent="0.2">
      <c r="A137" s="859" t="s">
        <v>151</v>
      </c>
      <c r="B137" s="859" t="s">
        <v>152</v>
      </c>
      <c r="C137" s="327" t="s">
        <v>80</v>
      </c>
      <c r="D137" s="336">
        <f>SUM(E137+F137)</f>
        <v>0</v>
      </c>
      <c r="E137" s="290">
        <f>+K137+M137</f>
        <v>0</v>
      </c>
      <c r="F137" s="291"/>
      <c r="G137" s="293"/>
      <c r="H137" s="294"/>
      <c r="I137" s="293"/>
      <c r="J137" s="294"/>
      <c r="K137" s="24"/>
      <c r="L137" s="329"/>
      <c r="M137" s="24"/>
      <c r="N137" s="330"/>
      <c r="O137" s="62"/>
      <c r="P137" s="62"/>
      <c r="Q137" s="225" t="str">
        <f>CA137</f>
        <v/>
      </c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8"/>
      <c r="AD137" s="8"/>
      <c r="BX137" s="3"/>
      <c r="BY137" s="3"/>
      <c r="CA137" s="31" t="str">
        <f t="shared" si="77"/>
        <v/>
      </c>
      <c r="CG137" s="32">
        <f>IF(E137&lt;P137,1,0)</f>
        <v>0</v>
      </c>
      <c r="CH137" s="13"/>
      <c r="CI137" s="13"/>
      <c r="CJ137" s="13"/>
      <c r="CK137" s="13"/>
      <c r="CL137" s="13"/>
      <c r="DO137" s="3"/>
      <c r="DP137" s="3"/>
    </row>
    <row r="138" spans="1:120" ht="16.149999999999999" customHeight="1" x14ac:dyDescent="0.2">
      <c r="A138" s="860"/>
      <c r="B138" s="860"/>
      <c r="C138" s="318" t="s">
        <v>153</v>
      </c>
      <c r="D138" s="336">
        <f t="shared" si="80"/>
        <v>0</v>
      </c>
      <c r="E138" s="250">
        <f>+K138+M138</f>
        <v>0</v>
      </c>
      <c r="F138" s="297"/>
      <c r="G138" s="98"/>
      <c r="H138" s="149"/>
      <c r="I138" s="98"/>
      <c r="J138" s="149"/>
      <c r="K138" s="22"/>
      <c r="L138" s="332"/>
      <c r="M138" s="22"/>
      <c r="N138" s="333"/>
      <c r="O138" s="34"/>
      <c r="P138" s="23"/>
      <c r="Q138" s="225" t="str">
        <f t="shared" si="78"/>
        <v/>
      </c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BX138" s="3"/>
      <c r="BY138" s="3"/>
      <c r="CA138" s="31" t="str">
        <f t="shared" si="77"/>
        <v/>
      </c>
      <c r="CG138" s="32">
        <f>IF(E138&lt;P138,1,0)</f>
        <v>0</v>
      </c>
      <c r="CH138" s="13"/>
      <c r="CI138" s="13"/>
      <c r="CJ138" s="13"/>
      <c r="CK138" s="13"/>
      <c r="CL138" s="13"/>
      <c r="DO138" s="3"/>
      <c r="DP138" s="3"/>
    </row>
    <row r="139" spans="1:120" ht="16.149999999999999" customHeight="1" x14ac:dyDescent="0.2">
      <c r="A139" s="860"/>
      <c r="B139" s="860"/>
      <c r="C139" s="334" t="s">
        <v>154</v>
      </c>
      <c r="D139" s="336">
        <f t="shared" si="80"/>
        <v>0</v>
      </c>
      <c r="E139" s="336">
        <f>SUM(K139+M139)</f>
        <v>0</v>
      </c>
      <c r="F139" s="337"/>
      <c r="G139" s="98"/>
      <c r="H139" s="149"/>
      <c r="I139" s="98"/>
      <c r="J139" s="149"/>
      <c r="K139" s="22"/>
      <c r="L139" s="332"/>
      <c r="M139" s="22"/>
      <c r="N139" s="333"/>
      <c r="O139" s="34"/>
      <c r="P139" s="23"/>
      <c r="Q139" s="225" t="str">
        <f t="shared" si="78"/>
        <v/>
      </c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8"/>
      <c r="AD139" s="8"/>
      <c r="BX139" s="3"/>
      <c r="BY139" s="3"/>
      <c r="CA139" s="31" t="str">
        <f t="shared" si="77"/>
        <v/>
      </c>
      <c r="CG139" s="32">
        <f>IF(E139&lt;P139,1,0)</f>
        <v>0</v>
      </c>
      <c r="CH139" s="13"/>
      <c r="CI139" s="13"/>
      <c r="CJ139" s="13"/>
      <c r="CK139" s="13"/>
      <c r="CL139" s="13"/>
      <c r="DO139" s="3"/>
      <c r="DP139" s="3"/>
    </row>
    <row r="140" spans="1:120" ht="16.149999999999999" customHeight="1" x14ac:dyDescent="0.2">
      <c r="A140" s="861"/>
      <c r="B140" s="860"/>
      <c r="C140" s="334" t="s">
        <v>155</v>
      </c>
      <c r="D140" s="301">
        <f t="shared" si="80"/>
        <v>0</v>
      </c>
      <c r="E140" s="301">
        <f>SUM(K140+M140)</f>
        <v>0</v>
      </c>
      <c r="F140" s="339"/>
      <c r="G140" s="304"/>
      <c r="H140" s="305"/>
      <c r="I140" s="304"/>
      <c r="J140" s="305"/>
      <c r="K140" s="115"/>
      <c r="L140" s="340"/>
      <c r="M140" s="115"/>
      <c r="N140" s="341"/>
      <c r="O140" s="43"/>
      <c r="P140" s="581"/>
      <c r="Q140" s="225" t="str">
        <f t="shared" si="78"/>
        <v/>
      </c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8"/>
      <c r="AD140" s="8"/>
      <c r="BX140" s="3"/>
      <c r="BY140" s="3"/>
      <c r="CA140" s="31" t="str">
        <f t="shared" si="77"/>
        <v/>
      </c>
      <c r="CG140" s="32">
        <f>IF(E140&lt;P140,1,0)</f>
        <v>0</v>
      </c>
      <c r="CH140" s="13"/>
      <c r="CI140" s="13"/>
      <c r="CJ140" s="13"/>
      <c r="CK140" s="13"/>
      <c r="CL140" s="13"/>
      <c r="DO140" s="3"/>
      <c r="DP140" s="3"/>
    </row>
    <row r="141" spans="1:120" ht="39" customHeight="1" x14ac:dyDescent="0.2">
      <c r="A141" s="686" t="s">
        <v>156</v>
      </c>
      <c r="B141" s="686" t="s">
        <v>157</v>
      </c>
      <c r="C141" s="687" t="s">
        <v>158</v>
      </c>
      <c r="D141" s="344">
        <f>SUM(E141:F141)</f>
        <v>0</v>
      </c>
      <c r="E141" s="344">
        <f>+I141+K141+M141</f>
        <v>0</v>
      </c>
      <c r="F141" s="345">
        <f>+J141+L141+N141</f>
        <v>0</v>
      </c>
      <c r="G141" s="115"/>
      <c r="H141" s="581"/>
      <c r="I141" s="115"/>
      <c r="J141" s="581"/>
      <c r="K141" s="115"/>
      <c r="L141" s="580"/>
      <c r="M141" s="115"/>
      <c r="N141" s="347"/>
      <c r="O141" s="581"/>
      <c r="P141" s="581"/>
      <c r="Q141" s="225" t="str">
        <f t="shared" si="78"/>
        <v/>
      </c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8"/>
      <c r="AD141" s="8"/>
      <c r="BX141" s="3"/>
      <c r="BY141" s="3"/>
      <c r="CA141" s="31" t="str">
        <f t="shared" si="77"/>
        <v/>
      </c>
      <c r="CG141" s="32">
        <f t="shared" ref="CG141:CG155" si="81">IF(D141&lt;P141,1,0)</f>
        <v>0</v>
      </c>
      <c r="CH141" s="13"/>
      <c r="CI141" s="13"/>
      <c r="CJ141" s="13"/>
      <c r="CK141" s="13"/>
      <c r="CL141" s="13"/>
      <c r="DO141" s="3"/>
      <c r="DP141" s="3"/>
    </row>
    <row r="142" spans="1:120" ht="16.149999999999999" customHeight="1" x14ac:dyDescent="0.2">
      <c r="A142" s="977" t="s">
        <v>159</v>
      </c>
      <c r="B142" s="859" t="s">
        <v>160</v>
      </c>
      <c r="C142" s="348" t="s">
        <v>161</v>
      </c>
      <c r="D142" s="336">
        <f t="shared" ref="D142:D153" si="82">SUM(E142+F142)</f>
        <v>0</v>
      </c>
      <c r="E142" s="336">
        <f t="shared" ref="E142:F145" si="83">SUM(I142+K142+M142)</f>
        <v>0</v>
      </c>
      <c r="F142" s="349">
        <f t="shared" si="83"/>
        <v>0</v>
      </c>
      <c r="G142" s="300"/>
      <c r="H142" s="688"/>
      <c r="I142" s="22"/>
      <c r="J142" s="23"/>
      <c r="K142" s="22"/>
      <c r="L142" s="23"/>
      <c r="M142" s="22"/>
      <c r="N142" s="27"/>
      <c r="O142" s="23"/>
      <c r="P142" s="25"/>
      <c r="Q142" s="225" t="str">
        <f t="shared" si="78"/>
        <v/>
      </c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8"/>
      <c r="AD142" s="8"/>
      <c r="BX142" s="3"/>
      <c r="BY142" s="3"/>
      <c r="CA142" s="31" t="str">
        <f t="shared" si="77"/>
        <v/>
      </c>
      <c r="CG142" s="32">
        <f t="shared" si="81"/>
        <v>0</v>
      </c>
      <c r="CH142" s="13"/>
      <c r="CI142" s="13"/>
      <c r="CJ142" s="13"/>
      <c r="CK142" s="13"/>
      <c r="CL142" s="13"/>
      <c r="DO142" s="3"/>
      <c r="DP142" s="3"/>
    </row>
    <row r="143" spans="1:120" ht="16.149999999999999" customHeight="1" x14ac:dyDescent="0.2">
      <c r="A143" s="978"/>
      <c r="B143" s="860"/>
      <c r="C143" s="350" t="s">
        <v>162</v>
      </c>
      <c r="D143" s="301">
        <f t="shared" si="82"/>
        <v>0</v>
      </c>
      <c r="E143" s="301">
        <f t="shared" si="83"/>
        <v>0</v>
      </c>
      <c r="F143" s="303">
        <f t="shared" si="83"/>
        <v>0</v>
      </c>
      <c r="G143" s="689"/>
      <c r="H143" s="690"/>
      <c r="I143" s="42"/>
      <c r="J143" s="581"/>
      <c r="K143" s="115"/>
      <c r="L143" s="309"/>
      <c r="M143" s="115"/>
      <c r="N143" s="347"/>
      <c r="O143" s="581"/>
      <c r="P143" s="309"/>
      <c r="Q143" s="225" t="str">
        <f t="shared" si="78"/>
        <v/>
      </c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8"/>
      <c r="AD143" s="8"/>
      <c r="BX143" s="3"/>
      <c r="BY143" s="3"/>
      <c r="CA143" s="31" t="str">
        <f t="shared" si="77"/>
        <v/>
      </c>
      <c r="CG143" s="32">
        <f t="shared" si="81"/>
        <v>0</v>
      </c>
      <c r="CH143" s="13"/>
      <c r="CI143" s="13"/>
      <c r="CJ143" s="13"/>
      <c r="CK143" s="13"/>
      <c r="CL143" s="13"/>
      <c r="DO143" s="3"/>
      <c r="DP143" s="3"/>
    </row>
    <row r="144" spans="1:120" ht="16.149999999999999" customHeight="1" x14ac:dyDescent="0.2">
      <c r="A144" s="978"/>
      <c r="B144" s="859" t="s">
        <v>80</v>
      </c>
      <c r="C144" s="348" t="s">
        <v>161</v>
      </c>
      <c r="D144" s="336">
        <f t="shared" si="82"/>
        <v>0</v>
      </c>
      <c r="E144" s="336">
        <f t="shared" si="83"/>
        <v>0</v>
      </c>
      <c r="F144" s="349">
        <f t="shared" si="83"/>
        <v>0</v>
      </c>
      <c r="G144" s="295"/>
      <c r="H144" s="691"/>
      <c r="I144" s="24"/>
      <c r="J144" s="62"/>
      <c r="K144" s="24"/>
      <c r="L144" s="296"/>
      <c r="M144" s="24"/>
      <c r="N144" s="351"/>
      <c r="O144" s="62"/>
      <c r="P144" s="296"/>
      <c r="Q144" s="225" t="str">
        <f t="shared" si="78"/>
        <v/>
      </c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8"/>
      <c r="AD144" s="8"/>
      <c r="BX144" s="3"/>
      <c r="BY144" s="3"/>
      <c r="CA144" s="31" t="str">
        <f t="shared" si="77"/>
        <v/>
      </c>
      <c r="CG144" s="32">
        <f t="shared" si="81"/>
        <v>0</v>
      </c>
      <c r="CH144" s="13"/>
      <c r="CI144" s="13"/>
      <c r="CJ144" s="13"/>
      <c r="CK144" s="13"/>
      <c r="CL144" s="13"/>
      <c r="DO144" s="3"/>
      <c r="DP144" s="3"/>
    </row>
    <row r="145" spans="1:121" ht="16.149999999999999" customHeight="1" x14ac:dyDescent="0.2">
      <c r="A145" s="979"/>
      <c r="B145" s="861"/>
      <c r="C145" s="352" t="s">
        <v>163</v>
      </c>
      <c r="D145" s="353">
        <f t="shared" si="82"/>
        <v>0</v>
      </c>
      <c r="E145" s="353">
        <f t="shared" si="83"/>
        <v>0</v>
      </c>
      <c r="F145" s="324">
        <f t="shared" si="83"/>
        <v>0</v>
      </c>
      <c r="G145" s="689"/>
      <c r="H145" s="690"/>
      <c r="I145" s="42"/>
      <c r="J145" s="581"/>
      <c r="K145" s="115"/>
      <c r="L145" s="309"/>
      <c r="M145" s="115"/>
      <c r="N145" s="347"/>
      <c r="O145" s="581"/>
      <c r="P145" s="309"/>
      <c r="Q145" s="225" t="str">
        <f t="shared" si="78"/>
        <v/>
      </c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8"/>
      <c r="AD145" s="8"/>
      <c r="BX145" s="3"/>
      <c r="BY145" s="3"/>
      <c r="CA145" s="31" t="str">
        <f t="shared" si="77"/>
        <v/>
      </c>
      <c r="CG145" s="32">
        <f t="shared" si="81"/>
        <v>0</v>
      </c>
      <c r="CH145" s="13"/>
      <c r="CI145" s="13"/>
      <c r="CJ145" s="13"/>
      <c r="CK145" s="13"/>
      <c r="CL145" s="13"/>
      <c r="DO145" s="3"/>
      <c r="DP145" s="3"/>
    </row>
    <row r="146" spans="1:121" ht="16.149999999999999" customHeight="1" x14ac:dyDescent="0.2">
      <c r="A146" s="985" t="s">
        <v>164</v>
      </c>
      <c r="B146" s="982" t="s">
        <v>144</v>
      </c>
      <c r="C146" s="983"/>
      <c r="D146" s="354">
        <f>SUM(E146+F146)</f>
        <v>0</v>
      </c>
      <c r="E146" s="354">
        <f>SUM(K146+M146)</f>
        <v>0</v>
      </c>
      <c r="F146" s="287">
        <f>SUM(+L146+N146)</f>
        <v>0</v>
      </c>
      <c r="G146" s="172"/>
      <c r="H146" s="173"/>
      <c r="I146" s="172"/>
      <c r="J146" s="173"/>
      <c r="K146" s="355"/>
      <c r="L146" s="356"/>
      <c r="M146" s="357"/>
      <c r="N146" s="358"/>
      <c r="O146" s="359"/>
      <c r="P146" s="356"/>
      <c r="Q146" s="225" t="str">
        <f t="shared" si="78"/>
        <v/>
      </c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8"/>
      <c r="AD146" s="8"/>
      <c r="BX146" s="3"/>
      <c r="BY146" s="3"/>
      <c r="CA146" s="31" t="str">
        <f t="shared" si="77"/>
        <v/>
      </c>
      <c r="CG146" s="32">
        <f t="shared" si="81"/>
        <v>0</v>
      </c>
      <c r="CH146" s="13"/>
      <c r="CI146" s="13"/>
      <c r="CJ146" s="13"/>
      <c r="CK146" s="13"/>
      <c r="CL146" s="13"/>
      <c r="DO146" s="3"/>
      <c r="DP146" s="3"/>
    </row>
    <row r="147" spans="1:121" ht="16.149999999999999" customHeight="1" x14ac:dyDescent="0.2">
      <c r="A147" s="986"/>
      <c r="B147" s="860" t="s">
        <v>160</v>
      </c>
      <c r="C147" s="316" t="s">
        <v>161</v>
      </c>
      <c r="D147" s="290">
        <f t="shared" si="82"/>
        <v>0</v>
      </c>
      <c r="E147" s="290">
        <f>SUM(K147+M147)</f>
        <v>0</v>
      </c>
      <c r="F147" s="292">
        <f>SUM(+L147+N147)</f>
        <v>0</v>
      </c>
      <c r="G147" s="360"/>
      <c r="H147" s="361"/>
      <c r="I147" s="360"/>
      <c r="J147" s="361"/>
      <c r="K147" s="22"/>
      <c r="L147" s="25"/>
      <c r="M147" s="26"/>
      <c r="N147" s="362"/>
      <c r="O147" s="23"/>
      <c r="P147" s="25"/>
      <c r="Q147" s="225" t="str">
        <f t="shared" si="78"/>
        <v/>
      </c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8"/>
      <c r="AD147" s="8"/>
      <c r="BX147" s="3"/>
      <c r="BY147" s="3"/>
      <c r="CA147" s="31" t="str">
        <f t="shared" si="77"/>
        <v/>
      </c>
      <c r="CG147" s="32">
        <f t="shared" si="81"/>
        <v>0</v>
      </c>
      <c r="CH147" s="13"/>
      <c r="CI147" s="13"/>
      <c r="CJ147" s="13"/>
      <c r="CK147" s="13"/>
      <c r="CL147" s="13"/>
      <c r="DO147" s="3"/>
      <c r="DP147" s="3"/>
    </row>
    <row r="148" spans="1:121" ht="16.149999999999999" customHeight="1" x14ac:dyDescent="0.2">
      <c r="A148" s="986"/>
      <c r="B148" s="860"/>
      <c r="C148" s="350" t="s">
        <v>162</v>
      </c>
      <c r="D148" s="301">
        <f t="shared" si="82"/>
        <v>0</v>
      </c>
      <c r="E148" s="301">
        <f>SUM(K148+M148)</f>
        <v>0</v>
      </c>
      <c r="F148" s="303">
        <f>SUM(+L148+N148)</f>
        <v>0</v>
      </c>
      <c r="G148" s="70"/>
      <c r="H148" s="78"/>
      <c r="I148" s="70"/>
      <c r="J148" s="78"/>
      <c r="K148" s="113"/>
      <c r="L148" s="326"/>
      <c r="M148" s="363"/>
      <c r="N148" s="364"/>
      <c r="O148" s="114"/>
      <c r="P148" s="326"/>
      <c r="Q148" s="225" t="str">
        <f t="shared" si="78"/>
        <v/>
      </c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8"/>
      <c r="AD148" s="8"/>
      <c r="BX148" s="3"/>
      <c r="BY148" s="3"/>
      <c r="CA148" s="31" t="str">
        <f t="shared" si="77"/>
        <v/>
      </c>
      <c r="CG148" s="32">
        <f t="shared" si="81"/>
        <v>0</v>
      </c>
      <c r="CH148" s="13"/>
      <c r="CI148" s="13"/>
      <c r="CJ148" s="13"/>
      <c r="CK148" s="13"/>
      <c r="CL148" s="13"/>
      <c r="DO148" s="3"/>
      <c r="DP148" s="3"/>
    </row>
    <row r="149" spans="1:121" ht="16.149999999999999" customHeight="1" x14ac:dyDescent="0.2">
      <c r="A149" s="986"/>
      <c r="B149" s="859" t="s">
        <v>80</v>
      </c>
      <c r="C149" s="348" t="s">
        <v>161</v>
      </c>
      <c r="D149" s="290">
        <f t="shared" si="82"/>
        <v>0</v>
      </c>
      <c r="E149" s="290">
        <f>SUM(K149+M149)</f>
        <v>0</v>
      </c>
      <c r="F149" s="292">
        <f>SUM(+L149+N149)</f>
        <v>0</v>
      </c>
      <c r="G149" s="293"/>
      <c r="H149" s="365"/>
      <c r="I149" s="293"/>
      <c r="J149" s="365"/>
      <c r="K149" s="24"/>
      <c r="L149" s="296"/>
      <c r="M149" s="366"/>
      <c r="N149" s="367"/>
      <c r="O149" s="62"/>
      <c r="P149" s="296"/>
      <c r="Q149" s="225" t="str">
        <f t="shared" si="78"/>
        <v/>
      </c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8"/>
      <c r="AD149" s="8"/>
      <c r="BX149" s="3"/>
      <c r="BY149" s="3"/>
      <c r="CA149" s="31" t="str">
        <f t="shared" si="77"/>
        <v/>
      </c>
      <c r="CG149" s="32">
        <f t="shared" si="81"/>
        <v>0</v>
      </c>
      <c r="CH149" s="13"/>
      <c r="CI149" s="13"/>
      <c r="CJ149" s="13"/>
      <c r="CK149" s="13"/>
      <c r="CL149" s="13"/>
      <c r="DO149" s="3"/>
      <c r="DP149" s="3"/>
    </row>
    <row r="150" spans="1:121" ht="16.149999999999999" customHeight="1" x14ac:dyDescent="0.2">
      <c r="A150" s="987"/>
      <c r="B150" s="861"/>
      <c r="C150" s="352" t="s">
        <v>163</v>
      </c>
      <c r="D150" s="301">
        <f t="shared" si="82"/>
        <v>0</v>
      </c>
      <c r="E150" s="301">
        <f>SUM(K150+M150)</f>
        <v>0</v>
      </c>
      <c r="F150" s="303">
        <f>SUM(+L150+N150)</f>
        <v>0</v>
      </c>
      <c r="G150" s="304"/>
      <c r="H150" s="582"/>
      <c r="I150" s="304"/>
      <c r="J150" s="582"/>
      <c r="K150" s="115"/>
      <c r="L150" s="309"/>
      <c r="M150" s="369"/>
      <c r="N150" s="370"/>
      <c r="O150" s="581"/>
      <c r="P150" s="309"/>
      <c r="Q150" s="225" t="str">
        <f t="shared" si="78"/>
        <v/>
      </c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8"/>
      <c r="AD150" s="8"/>
      <c r="BX150" s="3"/>
      <c r="BY150" s="3"/>
      <c r="CA150" s="31" t="str">
        <f t="shared" si="77"/>
        <v/>
      </c>
      <c r="CG150" s="32">
        <f t="shared" si="81"/>
        <v>0</v>
      </c>
      <c r="CH150" s="13"/>
      <c r="CI150" s="13"/>
      <c r="CJ150" s="13"/>
      <c r="CK150" s="13"/>
      <c r="CL150" s="13"/>
      <c r="DO150" s="3"/>
      <c r="DP150" s="3"/>
    </row>
    <row r="151" spans="1:121" ht="18" customHeight="1" x14ac:dyDescent="0.2">
      <c r="A151" s="977" t="s">
        <v>165</v>
      </c>
      <c r="B151" s="859" t="s">
        <v>166</v>
      </c>
      <c r="C151" s="371" t="s">
        <v>167</v>
      </c>
      <c r="D151" s="290">
        <f t="shared" si="82"/>
        <v>0</v>
      </c>
      <c r="E151" s="290">
        <f t="shared" ref="E151:F153" si="84">SUM(I151+K151+M151)</f>
        <v>0</v>
      </c>
      <c r="F151" s="292">
        <f t="shared" si="84"/>
        <v>0</v>
      </c>
      <c r="G151" s="300"/>
      <c r="H151" s="688"/>
      <c r="I151" s="22"/>
      <c r="J151" s="23"/>
      <c r="K151" s="22"/>
      <c r="L151" s="25"/>
      <c r="M151" s="22"/>
      <c r="N151" s="362"/>
      <c r="O151" s="23"/>
      <c r="P151" s="25"/>
      <c r="Q151" s="225" t="str">
        <f t="shared" si="78"/>
        <v/>
      </c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8"/>
      <c r="AD151" s="8"/>
      <c r="BX151" s="3"/>
      <c r="BY151" s="3"/>
      <c r="CA151" s="31" t="str">
        <f t="shared" si="77"/>
        <v/>
      </c>
      <c r="CG151" s="32">
        <f t="shared" si="81"/>
        <v>0</v>
      </c>
      <c r="CH151" s="13"/>
      <c r="CI151" s="13"/>
      <c r="CJ151" s="13"/>
      <c r="CK151" s="13"/>
      <c r="CL151" s="13"/>
      <c r="DO151" s="3"/>
      <c r="DP151" s="3"/>
    </row>
    <row r="152" spans="1:121" ht="32.25" customHeight="1" x14ac:dyDescent="0.2">
      <c r="A152" s="978"/>
      <c r="B152" s="860"/>
      <c r="C152" s="372" t="s">
        <v>168</v>
      </c>
      <c r="D152" s="250">
        <f t="shared" si="82"/>
        <v>0</v>
      </c>
      <c r="E152" s="250">
        <f t="shared" si="84"/>
        <v>0</v>
      </c>
      <c r="F152" s="298">
        <f t="shared" si="84"/>
        <v>0</v>
      </c>
      <c r="G152" s="692"/>
      <c r="H152" s="693"/>
      <c r="I152" s="113"/>
      <c r="J152" s="114"/>
      <c r="K152" s="113"/>
      <c r="L152" s="326"/>
      <c r="M152" s="113"/>
      <c r="N152" s="373"/>
      <c r="O152" s="114"/>
      <c r="P152" s="326"/>
      <c r="Q152" s="225" t="str">
        <f t="shared" si="78"/>
        <v/>
      </c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8"/>
      <c r="AD152" s="8"/>
      <c r="BX152" s="3"/>
      <c r="BY152" s="3"/>
      <c r="CA152" s="31" t="str">
        <f t="shared" si="77"/>
        <v/>
      </c>
      <c r="CG152" s="32">
        <f t="shared" si="81"/>
        <v>0</v>
      </c>
      <c r="CH152" s="13"/>
      <c r="CI152" s="13"/>
      <c r="CJ152" s="13"/>
      <c r="CK152" s="13"/>
      <c r="CL152" s="13"/>
      <c r="DO152" s="3"/>
      <c r="DP152" s="3"/>
    </row>
    <row r="153" spans="1:121" ht="29.25" customHeight="1" x14ac:dyDescent="0.2">
      <c r="A153" s="979"/>
      <c r="B153" s="861"/>
      <c r="C153" s="374" t="s">
        <v>169</v>
      </c>
      <c r="D153" s="301">
        <f t="shared" si="82"/>
        <v>0</v>
      </c>
      <c r="E153" s="301">
        <f t="shared" si="84"/>
        <v>0</v>
      </c>
      <c r="F153" s="303">
        <f t="shared" si="84"/>
        <v>0</v>
      </c>
      <c r="G153" s="689"/>
      <c r="H153" s="393"/>
      <c r="I153" s="42"/>
      <c r="J153" s="43"/>
      <c r="K153" s="42"/>
      <c r="L153" s="44"/>
      <c r="M153" s="375"/>
      <c r="N153" s="370"/>
      <c r="O153" s="43"/>
      <c r="P153" s="43"/>
      <c r="Q153" s="225" t="str">
        <f t="shared" si="78"/>
        <v/>
      </c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8"/>
      <c r="AD153" s="8"/>
      <c r="BX153" s="3"/>
      <c r="BY153" s="3"/>
      <c r="CA153" s="31" t="str">
        <f t="shared" si="77"/>
        <v/>
      </c>
      <c r="CG153" s="32">
        <f t="shared" si="81"/>
        <v>0</v>
      </c>
      <c r="CH153" s="13"/>
      <c r="CI153" s="13"/>
      <c r="CJ153" s="13"/>
      <c r="CK153" s="13"/>
      <c r="CL153" s="13"/>
      <c r="DO153" s="3"/>
      <c r="DP153" s="3"/>
    </row>
    <row r="154" spans="1:121" ht="37.5" customHeight="1" x14ac:dyDescent="0.2">
      <c r="A154" s="978" t="s">
        <v>170</v>
      </c>
      <c r="B154" s="859" t="s">
        <v>171</v>
      </c>
      <c r="C154" s="376" t="s">
        <v>172</v>
      </c>
      <c r="D154" s="336">
        <f>SUM(E154+F154)</f>
        <v>0</v>
      </c>
      <c r="E154" s="336">
        <f>+K154+M154</f>
        <v>0</v>
      </c>
      <c r="F154" s="349">
        <f>+L154+N154</f>
        <v>0</v>
      </c>
      <c r="G154" s="293"/>
      <c r="H154" s="365"/>
      <c r="I154" s="293"/>
      <c r="J154" s="365"/>
      <c r="K154" s="24"/>
      <c r="L154" s="296"/>
      <c r="M154" s="366"/>
      <c r="N154" s="351"/>
      <c r="O154" s="365"/>
      <c r="P154" s="62"/>
      <c r="Q154" s="225" t="str">
        <f t="shared" si="78"/>
        <v/>
      </c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8"/>
      <c r="AD154" s="8"/>
      <c r="BX154" s="3"/>
      <c r="BY154" s="3"/>
      <c r="CA154" s="31" t="str">
        <f t="shared" si="77"/>
        <v/>
      </c>
      <c r="CG154" s="32">
        <f t="shared" si="81"/>
        <v>0</v>
      </c>
      <c r="CH154" s="13"/>
      <c r="CI154" s="13"/>
      <c r="CJ154" s="13"/>
      <c r="CK154" s="13"/>
      <c r="CL154" s="13"/>
      <c r="DO154" s="3"/>
      <c r="DP154" s="3"/>
    </row>
    <row r="155" spans="1:121" ht="30" customHeight="1" x14ac:dyDescent="0.2">
      <c r="A155" s="979"/>
      <c r="B155" s="861"/>
      <c r="C155" s="377" t="s">
        <v>173</v>
      </c>
      <c r="D155" s="301">
        <f>SUM(E155+F155)</f>
        <v>0</v>
      </c>
      <c r="E155" s="301">
        <f>+K155+M155</f>
        <v>0</v>
      </c>
      <c r="F155" s="303">
        <f>+L155+N155</f>
        <v>0</v>
      </c>
      <c r="G155" s="304"/>
      <c r="H155" s="170"/>
      <c r="I155" s="304"/>
      <c r="J155" s="170"/>
      <c r="K155" s="42"/>
      <c r="L155" s="44"/>
      <c r="M155" s="375"/>
      <c r="N155" s="45"/>
      <c r="O155" s="170"/>
      <c r="P155" s="43"/>
      <c r="Q155" s="225" t="str">
        <f t="shared" si="78"/>
        <v/>
      </c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BX155" s="3"/>
      <c r="BY155" s="3"/>
      <c r="CA155" s="31" t="str">
        <f t="shared" si="77"/>
        <v/>
      </c>
      <c r="CG155" s="32">
        <f t="shared" si="81"/>
        <v>0</v>
      </c>
      <c r="CH155" s="13"/>
      <c r="CI155" s="13"/>
      <c r="CJ155" s="13"/>
      <c r="CK155" s="13"/>
      <c r="CL155" s="13"/>
      <c r="DO155" s="3"/>
      <c r="DP155" s="3"/>
    </row>
    <row r="156" spans="1:121" ht="31.9" customHeight="1" x14ac:dyDescent="0.2">
      <c r="A156" s="47" t="s">
        <v>174</v>
      </c>
      <c r="B156" s="123"/>
      <c r="C156" s="123"/>
      <c r="D156" s="123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BV156" s="3"/>
      <c r="BW156" s="3"/>
      <c r="CG156" s="13"/>
      <c r="CH156" s="13"/>
      <c r="CI156" s="13"/>
      <c r="CJ156" s="13"/>
      <c r="CK156" s="13"/>
      <c r="CL156" s="13"/>
    </row>
    <row r="157" spans="1:121" ht="16.149999999999999" customHeight="1" x14ac:dyDescent="0.2">
      <c r="A157" s="885" t="s">
        <v>175</v>
      </c>
      <c r="B157" s="886"/>
      <c r="C157" s="887"/>
      <c r="D157" s="894" t="s">
        <v>4</v>
      </c>
      <c r="E157" s="895"/>
      <c r="F157" s="896"/>
      <c r="G157" s="862" t="s">
        <v>5</v>
      </c>
      <c r="H157" s="900"/>
      <c r="I157" s="900"/>
      <c r="J157" s="900"/>
      <c r="K157" s="900"/>
      <c r="L157" s="900"/>
      <c r="M157" s="900"/>
      <c r="N157" s="900"/>
      <c r="O157" s="900"/>
      <c r="P157" s="900"/>
      <c r="Q157" s="900"/>
      <c r="R157" s="900"/>
      <c r="S157" s="900"/>
      <c r="T157" s="900"/>
      <c r="U157" s="900"/>
      <c r="V157" s="900"/>
      <c r="W157" s="900"/>
      <c r="X157" s="900"/>
      <c r="Y157" s="900"/>
      <c r="Z157" s="901"/>
      <c r="AA157" s="955" t="s">
        <v>8</v>
      </c>
      <c r="AB157" s="955" t="s">
        <v>176</v>
      </c>
      <c r="AC157" s="971" t="s">
        <v>177</v>
      </c>
      <c r="AD157" s="971" t="s">
        <v>178</v>
      </c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CG157" s="13"/>
      <c r="CH157" s="13"/>
      <c r="CI157" s="13"/>
      <c r="CJ157" s="13"/>
      <c r="CK157" s="13"/>
      <c r="CL157" s="13"/>
      <c r="DO157" s="3"/>
      <c r="DP157" s="3"/>
      <c r="DQ157" s="3"/>
    </row>
    <row r="158" spans="1:121" ht="16.149999999999999" customHeight="1" x14ac:dyDescent="0.2">
      <c r="A158" s="888"/>
      <c r="B158" s="889"/>
      <c r="C158" s="890"/>
      <c r="D158" s="980"/>
      <c r="E158" s="981"/>
      <c r="F158" s="902"/>
      <c r="G158" s="974" t="s">
        <v>11</v>
      </c>
      <c r="H158" s="975"/>
      <c r="I158" s="976" t="s">
        <v>12</v>
      </c>
      <c r="J158" s="976"/>
      <c r="K158" s="862" t="s">
        <v>13</v>
      </c>
      <c r="L158" s="970"/>
      <c r="M158" s="862" t="s">
        <v>14</v>
      </c>
      <c r="N158" s="970"/>
      <c r="O158" s="862" t="s">
        <v>15</v>
      </c>
      <c r="P158" s="970"/>
      <c r="Q158" s="862" t="s">
        <v>16</v>
      </c>
      <c r="R158" s="970"/>
      <c r="S158" s="862" t="s">
        <v>179</v>
      </c>
      <c r="T158" s="970"/>
      <c r="U158" s="982" t="s">
        <v>20</v>
      </c>
      <c r="V158" s="983"/>
      <c r="W158" s="982" t="s">
        <v>21</v>
      </c>
      <c r="X158" s="983"/>
      <c r="Y158" s="982" t="s">
        <v>22</v>
      </c>
      <c r="Z158" s="984"/>
      <c r="AA158" s="958"/>
      <c r="AB158" s="958"/>
      <c r="AC158" s="972"/>
      <c r="AD158" s="972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CG158" s="13"/>
      <c r="CH158" s="13"/>
      <c r="CI158" s="13"/>
      <c r="CJ158" s="13"/>
      <c r="CK158" s="13"/>
      <c r="CL158" s="13"/>
      <c r="DO158" s="3"/>
      <c r="DP158" s="3"/>
      <c r="DQ158" s="3"/>
    </row>
    <row r="159" spans="1:121" ht="16.149999999999999" customHeight="1" x14ac:dyDescent="0.2">
      <c r="A159" s="891"/>
      <c r="B159" s="1084"/>
      <c r="C159" s="1085"/>
      <c r="D159" s="14" t="s">
        <v>23</v>
      </c>
      <c r="E159" s="15" t="s">
        <v>24</v>
      </c>
      <c r="F159" s="775" t="s">
        <v>25</v>
      </c>
      <c r="G159" s="765" t="s">
        <v>24</v>
      </c>
      <c r="H159" s="775" t="s">
        <v>25</v>
      </c>
      <c r="I159" s="768" t="s">
        <v>24</v>
      </c>
      <c r="J159" s="768" t="s">
        <v>25</v>
      </c>
      <c r="K159" s="765" t="s">
        <v>24</v>
      </c>
      <c r="L159" s="775" t="s">
        <v>25</v>
      </c>
      <c r="M159" s="765" t="s">
        <v>24</v>
      </c>
      <c r="N159" s="775" t="s">
        <v>25</v>
      </c>
      <c r="O159" s="765" t="s">
        <v>24</v>
      </c>
      <c r="P159" s="775" t="s">
        <v>25</v>
      </c>
      <c r="Q159" s="765" t="s">
        <v>24</v>
      </c>
      <c r="R159" s="775" t="s">
        <v>25</v>
      </c>
      <c r="S159" s="765" t="s">
        <v>24</v>
      </c>
      <c r="T159" s="775" t="s">
        <v>25</v>
      </c>
      <c r="U159" s="765" t="s">
        <v>24</v>
      </c>
      <c r="V159" s="775" t="s">
        <v>25</v>
      </c>
      <c r="W159" s="765" t="s">
        <v>24</v>
      </c>
      <c r="X159" s="775" t="s">
        <v>25</v>
      </c>
      <c r="Y159" s="765" t="s">
        <v>24</v>
      </c>
      <c r="Z159" s="769" t="s">
        <v>25</v>
      </c>
      <c r="AA159" s="1079"/>
      <c r="AB159" s="1079"/>
      <c r="AC159" s="1102"/>
      <c r="AD159" s="1102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CG159" s="13"/>
      <c r="CH159" s="13"/>
      <c r="CI159" s="13"/>
      <c r="CJ159" s="13"/>
      <c r="CK159" s="13"/>
      <c r="CL159" s="13"/>
      <c r="DO159" s="3"/>
      <c r="DP159" s="3"/>
      <c r="DQ159" s="3"/>
    </row>
    <row r="160" spans="1:121" ht="16.149999999999999" customHeight="1" x14ac:dyDescent="0.2">
      <c r="A160" s="967" t="s">
        <v>180</v>
      </c>
      <c r="B160" s="968"/>
      <c r="C160" s="969"/>
      <c r="D160" s="378">
        <f>SUM(E160+F160)</f>
        <v>0</v>
      </c>
      <c r="E160" s="379">
        <f t="shared" ref="E160:F161" si="85">+K160+M160+O160+Q160</f>
        <v>0</v>
      </c>
      <c r="F160" s="380">
        <f t="shared" si="85"/>
        <v>0</v>
      </c>
      <c r="G160" s="293"/>
      <c r="H160" s="365"/>
      <c r="I160" s="293"/>
      <c r="J160" s="365"/>
      <c r="K160" s="24"/>
      <c r="L160" s="62"/>
      <c r="M160" s="24"/>
      <c r="N160" s="62"/>
      <c r="O160" s="24"/>
      <c r="P160" s="62"/>
      <c r="Q160" s="24"/>
      <c r="R160" s="62"/>
      <c r="S160" s="293"/>
      <c r="T160" s="365"/>
      <c r="U160" s="293"/>
      <c r="V160" s="365"/>
      <c r="W160" s="293"/>
      <c r="X160" s="365"/>
      <c r="Y160" s="293"/>
      <c r="Z160" s="381"/>
      <c r="AA160" s="62"/>
      <c r="AB160" s="62"/>
      <c r="AC160" s="62"/>
      <c r="AD160" s="62"/>
      <c r="AE160" s="382" t="str">
        <f>CA160&amp;CB160&amp;CC160&amp;CD160</f>
        <v/>
      </c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8"/>
      <c r="AR160" s="8"/>
      <c r="CA160" s="31" t="str">
        <f t="shared" ref="CA160:CA163" si="86">IF(CG160=1,"* El número de actividades en usuarios en situacion de discapacidad NO DEBE ser mayor al total. ","")</f>
        <v/>
      </c>
      <c r="CB160" s="31" t="str">
        <f>IF(CH160=1,"* El número de actividades en usuarios JUNJI NO DEBE ser mayor al total. ","")</f>
        <v/>
      </c>
      <c r="CC160" s="31" t="str">
        <f>IF(CI160=1,"* El número de actividades en usuarios INTEGRA NO DEBE ser mayor al total. ","")</f>
        <v/>
      </c>
      <c r="CD160" s="31" t="str">
        <f>IF(CJ160=1,"* El número de actividades en usuarios MINEDUC NO DEBE ser mayor al total. ","")</f>
        <v/>
      </c>
      <c r="CG160" s="32">
        <f>IF(D160&lt;AA160,1,0)</f>
        <v>0</v>
      </c>
      <c r="CH160" s="32">
        <f>IF(D160&lt;AB160,1,0)</f>
        <v>0</v>
      </c>
      <c r="CI160" s="32">
        <f>IF(D160&lt;AC160,1,0)</f>
        <v>0</v>
      </c>
      <c r="CJ160" s="32">
        <f>IF(D160&lt;AD160,1,0)</f>
        <v>0</v>
      </c>
      <c r="CK160" s="13"/>
      <c r="CL160" s="13"/>
      <c r="DO160" s="3"/>
      <c r="DP160" s="3"/>
      <c r="DQ160" s="3"/>
    </row>
    <row r="161" spans="1:121" ht="16.149999999999999" customHeight="1" x14ac:dyDescent="0.2">
      <c r="A161" s="928" t="s">
        <v>181</v>
      </c>
      <c r="B161" s="929"/>
      <c r="C161" s="930"/>
      <c r="D161" s="383">
        <f t="shared" ref="D161:D163" si="87">SUM(E161+F161)</f>
        <v>0</v>
      </c>
      <c r="E161" s="384">
        <f t="shared" si="85"/>
        <v>0</v>
      </c>
      <c r="F161" s="385">
        <f t="shared" si="85"/>
        <v>0</v>
      </c>
      <c r="G161" s="360"/>
      <c r="H161" s="361"/>
      <c r="I161" s="360"/>
      <c r="J161" s="361"/>
      <c r="K161" s="22"/>
      <c r="L161" s="23"/>
      <c r="M161" s="22"/>
      <c r="N161" s="23"/>
      <c r="O161" s="22"/>
      <c r="P161" s="23"/>
      <c r="Q161" s="22"/>
      <c r="R161" s="23"/>
      <c r="S161" s="98"/>
      <c r="T161" s="99"/>
      <c r="U161" s="360"/>
      <c r="V161" s="361"/>
      <c r="W161" s="98"/>
      <c r="X161" s="99"/>
      <c r="Y161" s="98"/>
      <c r="Z161" s="151"/>
      <c r="AA161" s="23"/>
      <c r="AB161" s="23"/>
      <c r="AC161" s="23"/>
      <c r="AD161" s="23"/>
      <c r="AE161" s="382" t="str">
        <f t="shared" ref="AE161:AE163" si="88">CA161&amp;CB161&amp;CC161&amp;CD161</f>
        <v/>
      </c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8"/>
      <c r="AR161" s="8"/>
      <c r="CA161" s="31" t="str">
        <f t="shared" si="86"/>
        <v/>
      </c>
      <c r="CB161" s="31" t="str">
        <f t="shared" ref="CB161:CB163" si="89">IF(CH161=1,"* El número de actividades en usuarios JUNJI NO DEBE ser mayor al total. ","")</f>
        <v/>
      </c>
      <c r="CC161" s="31" t="str">
        <f t="shared" ref="CC161:CC163" si="90">IF(CI161=1,"* El número de actividades en usuarios INTEGRA NO DEBE ser mayor al total. ","")</f>
        <v/>
      </c>
      <c r="CD161" s="31" t="str">
        <f t="shared" ref="CD161:CD163" si="91">IF(CJ161=1,"* El número de actividades en usuarios MINEDUC NO DEBE ser mayor al total. ","")</f>
        <v/>
      </c>
      <c r="CG161" s="32">
        <f t="shared" ref="CG161:CG163" si="92">IF(D161&lt;AA161,1,0)</f>
        <v>0</v>
      </c>
      <c r="CH161" s="32">
        <f t="shared" ref="CH161:CH163" si="93">IF(D161&lt;AB161,1,0)</f>
        <v>0</v>
      </c>
      <c r="CI161" s="32">
        <f t="shared" ref="CI161:CI163" si="94">IF(D161&lt;AC161,1,0)</f>
        <v>0</v>
      </c>
      <c r="CJ161" s="32">
        <f t="shared" ref="CJ161:CJ163" si="95">IF(D161&lt;AD161,1,0)</f>
        <v>0</v>
      </c>
      <c r="CK161" s="13"/>
      <c r="CL161" s="13"/>
      <c r="DO161" s="3"/>
      <c r="DP161" s="3"/>
      <c r="DQ161" s="3"/>
    </row>
    <row r="162" spans="1:121" ht="16.149999999999999" customHeight="1" x14ac:dyDescent="0.2">
      <c r="A162" s="931" t="s">
        <v>182</v>
      </c>
      <c r="B162" s="932"/>
      <c r="C162" s="933"/>
      <c r="D162" s="386">
        <f t="shared" si="87"/>
        <v>0</v>
      </c>
      <c r="E162" s="384">
        <f>+K162+M162+O162+Q162</f>
        <v>0</v>
      </c>
      <c r="F162" s="385">
        <f>+L162+N162+P162+R162</f>
        <v>0</v>
      </c>
      <c r="G162" s="360"/>
      <c r="H162" s="361"/>
      <c r="I162" s="360"/>
      <c r="J162" s="361"/>
      <c r="K162" s="22"/>
      <c r="L162" s="23"/>
      <c r="M162" s="22"/>
      <c r="N162" s="23"/>
      <c r="O162" s="22"/>
      <c r="P162" s="23"/>
      <c r="Q162" s="22"/>
      <c r="R162" s="23"/>
      <c r="S162" s="98"/>
      <c r="T162" s="99"/>
      <c r="U162" s="360"/>
      <c r="V162" s="361"/>
      <c r="W162" s="98"/>
      <c r="X162" s="99"/>
      <c r="Y162" s="98"/>
      <c r="Z162" s="151"/>
      <c r="AA162" s="23"/>
      <c r="AB162" s="23"/>
      <c r="AC162" s="23"/>
      <c r="AD162" s="23"/>
      <c r="AE162" s="382" t="str">
        <f t="shared" si="88"/>
        <v/>
      </c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8"/>
      <c r="AR162" s="8"/>
      <c r="CA162" s="31" t="str">
        <f t="shared" si="86"/>
        <v/>
      </c>
      <c r="CB162" s="31" t="str">
        <f t="shared" si="89"/>
        <v/>
      </c>
      <c r="CC162" s="31" t="str">
        <f t="shared" si="90"/>
        <v/>
      </c>
      <c r="CD162" s="31" t="str">
        <f t="shared" si="91"/>
        <v/>
      </c>
      <c r="CG162" s="32">
        <f t="shared" si="92"/>
        <v>0</v>
      </c>
      <c r="CH162" s="32">
        <f t="shared" si="93"/>
        <v>0</v>
      </c>
      <c r="CI162" s="32">
        <f t="shared" si="94"/>
        <v>0</v>
      </c>
      <c r="CJ162" s="32">
        <f t="shared" si="95"/>
        <v>0</v>
      </c>
      <c r="CK162" s="13"/>
      <c r="CL162" s="13"/>
      <c r="DO162" s="3"/>
      <c r="DP162" s="3"/>
      <c r="DQ162" s="3"/>
    </row>
    <row r="163" spans="1:121" ht="16.149999999999999" customHeight="1" x14ac:dyDescent="0.2">
      <c r="A163" s="934" t="s">
        <v>183</v>
      </c>
      <c r="B163" s="935"/>
      <c r="C163" s="936"/>
      <c r="D163" s="386">
        <f t="shared" si="87"/>
        <v>0</v>
      </c>
      <c r="E163" s="387">
        <f t="shared" ref="E163:F163" si="96">+K163+M163+O163+Q163</f>
        <v>0</v>
      </c>
      <c r="F163" s="388">
        <f t="shared" si="96"/>
        <v>0</v>
      </c>
      <c r="G163" s="98"/>
      <c r="H163" s="99"/>
      <c r="I163" s="98"/>
      <c r="J163" s="99"/>
      <c r="K163" s="33"/>
      <c r="L163" s="34"/>
      <c r="M163" s="33"/>
      <c r="N163" s="34"/>
      <c r="O163" s="33"/>
      <c r="P163" s="34"/>
      <c r="Q163" s="33"/>
      <c r="R163" s="34"/>
      <c r="S163" s="98"/>
      <c r="T163" s="99"/>
      <c r="U163" s="98"/>
      <c r="V163" s="99"/>
      <c r="W163" s="98"/>
      <c r="X163" s="99"/>
      <c r="Y163" s="98"/>
      <c r="Z163" s="151"/>
      <c r="AA163" s="34"/>
      <c r="AB163" s="34"/>
      <c r="AC163" s="34"/>
      <c r="AD163" s="34"/>
      <c r="AE163" s="382" t="str">
        <f t="shared" si="88"/>
        <v/>
      </c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8"/>
      <c r="AR163" s="8"/>
      <c r="CA163" s="31" t="str">
        <f t="shared" si="86"/>
        <v/>
      </c>
      <c r="CB163" s="31" t="str">
        <f t="shared" si="89"/>
        <v/>
      </c>
      <c r="CC163" s="31" t="str">
        <f t="shared" si="90"/>
        <v/>
      </c>
      <c r="CD163" s="31" t="str">
        <f t="shared" si="91"/>
        <v/>
      </c>
      <c r="CG163" s="32">
        <f t="shared" si="92"/>
        <v>0</v>
      </c>
      <c r="CH163" s="32">
        <f t="shared" si="93"/>
        <v>0</v>
      </c>
      <c r="CI163" s="32">
        <f t="shared" si="94"/>
        <v>0</v>
      </c>
      <c r="CJ163" s="32">
        <f t="shared" si="95"/>
        <v>0</v>
      </c>
      <c r="CK163" s="13"/>
      <c r="CL163" s="13"/>
      <c r="DO163" s="3"/>
      <c r="DP163" s="3"/>
      <c r="DQ163" s="3"/>
    </row>
    <row r="164" spans="1:121" ht="16.149999999999999" customHeight="1" x14ac:dyDescent="0.2">
      <c r="A164" s="937" t="s">
        <v>184</v>
      </c>
      <c r="B164" s="938"/>
      <c r="C164" s="939"/>
      <c r="D164" s="389"/>
      <c r="E164" s="390"/>
      <c r="F164" s="391"/>
      <c r="G164" s="304"/>
      <c r="H164" s="170"/>
      <c r="I164" s="304"/>
      <c r="J164" s="170"/>
      <c r="K164" s="304"/>
      <c r="L164" s="170"/>
      <c r="M164" s="304"/>
      <c r="N164" s="170"/>
      <c r="O164" s="304"/>
      <c r="P164" s="170"/>
      <c r="Q164" s="304"/>
      <c r="R164" s="170"/>
      <c r="S164" s="304"/>
      <c r="T164" s="170"/>
      <c r="U164" s="304"/>
      <c r="V164" s="170"/>
      <c r="W164" s="304"/>
      <c r="X164" s="170"/>
      <c r="Y164" s="304"/>
      <c r="Z164" s="392"/>
      <c r="AA164" s="393"/>
      <c r="AB164" s="43"/>
      <c r="AC164" s="43"/>
      <c r="AD164" s="43"/>
      <c r="AE164" s="394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8"/>
      <c r="AR164" s="8"/>
      <c r="CA164" s="31"/>
      <c r="CB164" s="31"/>
      <c r="CC164" s="31"/>
      <c r="CD164" s="31"/>
      <c r="CG164" s="32"/>
      <c r="CH164" s="32"/>
      <c r="CI164" s="32"/>
      <c r="CJ164" s="32"/>
      <c r="CK164" s="13"/>
      <c r="CL164" s="13"/>
      <c r="DO164" s="3"/>
      <c r="DP164" s="3"/>
      <c r="DQ164" s="3"/>
    </row>
    <row r="165" spans="1:121" ht="31.9" customHeight="1" x14ac:dyDescent="0.2">
      <c r="A165" s="47" t="s">
        <v>185</v>
      </c>
      <c r="B165" s="583"/>
      <c r="C165" s="123"/>
      <c r="D165" s="124"/>
      <c r="E165" s="124"/>
      <c r="F165" s="125"/>
      <c r="G165" s="125"/>
      <c r="H165" s="125"/>
      <c r="I165" s="49"/>
      <c r="J165" s="396"/>
      <c r="K165" s="397"/>
      <c r="L165" s="49"/>
      <c r="M165" s="398"/>
      <c r="N165" s="39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BV165" s="3"/>
      <c r="BW165" s="3"/>
      <c r="CG165" s="32"/>
      <c r="CH165" s="32"/>
      <c r="CI165" s="32"/>
      <c r="CJ165" s="32"/>
      <c r="CK165" s="13"/>
      <c r="CL165" s="13"/>
    </row>
    <row r="166" spans="1:121" ht="16.149999999999999" customHeight="1" x14ac:dyDescent="0.2">
      <c r="A166" s="885" t="s">
        <v>175</v>
      </c>
      <c r="B166" s="886"/>
      <c r="C166" s="887"/>
      <c r="D166" s="895" t="s">
        <v>4</v>
      </c>
      <c r="E166" s="895"/>
      <c r="F166" s="896"/>
      <c r="G166" s="862" t="s">
        <v>5</v>
      </c>
      <c r="H166" s="900"/>
      <c r="I166" s="900"/>
      <c r="J166" s="970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BV166" s="3"/>
      <c r="BW166" s="3"/>
      <c r="CG166" s="13"/>
      <c r="CH166" s="13"/>
      <c r="CI166" s="13"/>
      <c r="CJ166" s="13"/>
      <c r="CK166" s="13"/>
      <c r="CL166" s="13"/>
    </row>
    <row r="167" spans="1:121" ht="16.149999999999999" customHeight="1" x14ac:dyDescent="0.2">
      <c r="A167" s="888"/>
      <c r="B167" s="889"/>
      <c r="C167" s="890"/>
      <c r="D167" s="1080"/>
      <c r="E167" s="1080"/>
      <c r="F167" s="1081"/>
      <c r="G167" s="859" t="s">
        <v>186</v>
      </c>
      <c r="H167" s="859" t="s">
        <v>187</v>
      </c>
      <c r="I167" s="859" t="s">
        <v>58</v>
      </c>
      <c r="J167" s="859" t="s">
        <v>188</v>
      </c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BV167" s="3"/>
      <c r="BW167" s="3"/>
      <c r="CG167" s="13"/>
      <c r="CH167" s="13"/>
      <c r="CI167" s="13"/>
      <c r="CJ167" s="13"/>
      <c r="CK167" s="13"/>
      <c r="CL167" s="13"/>
    </row>
    <row r="168" spans="1:121" ht="16.149999999999999" customHeight="1" x14ac:dyDescent="0.2">
      <c r="A168" s="891"/>
      <c r="B168" s="1084"/>
      <c r="C168" s="1085"/>
      <c r="D168" s="780" t="s">
        <v>23</v>
      </c>
      <c r="E168" s="223" t="s">
        <v>24</v>
      </c>
      <c r="F168" s="763" t="s">
        <v>25</v>
      </c>
      <c r="G168" s="861"/>
      <c r="H168" s="861"/>
      <c r="I168" s="861"/>
      <c r="J168" s="861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BV168" s="3"/>
      <c r="BW168" s="3"/>
      <c r="CG168" s="13"/>
      <c r="CH168" s="13"/>
      <c r="CI168" s="13"/>
      <c r="CJ168" s="13"/>
      <c r="CK168" s="13"/>
      <c r="CL168" s="13"/>
    </row>
    <row r="169" spans="1:121" ht="16.149999999999999" customHeight="1" x14ac:dyDescent="0.2">
      <c r="A169" s="925" t="s">
        <v>189</v>
      </c>
      <c r="B169" s="926"/>
      <c r="C169" s="927"/>
      <c r="D169" s="401">
        <f>SUM(G169:J169)</f>
        <v>0</v>
      </c>
      <c r="E169" s="243"/>
      <c r="F169" s="243"/>
      <c r="G169" s="24"/>
      <c r="H169" s="24"/>
      <c r="I169" s="24"/>
      <c r="J169" s="243"/>
      <c r="K169" s="225" t="str">
        <f>CA169</f>
        <v/>
      </c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8"/>
      <c r="BV169" s="3"/>
      <c r="BW169" s="3"/>
      <c r="CA169" s="31" t="str">
        <f t="shared" ref="CA169:CA172" si="97">IF(CG169=1,"* La suma de los sexos NO DEBE ser diferente al Total. ","")</f>
        <v/>
      </c>
      <c r="CG169" s="32">
        <f>IF(D169&lt;&gt;(E169+F169),1,0)</f>
        <v>0</v>
      </c>
      <c r="CH169" s="13"/>
      <c r="CI169" s="13"/>
      <c r="CJ169" s="13"/>
      <c r="CK169" s="13"/>
      <c r="CL169" s="13"/>
    </row>
    <row r="170" spans="1:121" ht="16.149999999999999" customHeight="1" x14ac:dyDescent="0.2">
      <c r="A170" s="945" t="s">
        <v>190</v>
      </c>
      <c r="B170" s="946"/>
      <c r="C170" s="947"/>
      <c r="D170" s="402">
        <f>SUM(G170:J170)</f>
        <v>0</v>
      </c>
      <c r="E170" s="363"/>
      <c r="F170" s="28"/>
      <c r="G170" s="113"/>
      <c r="H170" s="113"/>
      <c r="I170" s="113"/>
      <c r="J170" s="403"/>
      <c r="K170" s="225" t="str">
        <f t="shared" ref="K170:K172" si="98">CA170</f>
        <v/>
      </c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8"/>
      <c r="BV170" s="3"/>
      <c r="BW170" s="3"/>
      <c r="CA170" s="31" t="str">
        <f t="shared" si="97"/>
        <v/>
      </c>
      <c r="CG170" s="32">
        <f t="shared" ref="CG170:CG172" si="99">IF(D170&lt;&gt;(E170+F170),1,0)</f>
        <v>0</v>
      </c>
      <c r="CH170" s="13"/>
      <c r="CI170" s="13"/>
      <c r="CJ170" s="13"/>
      <c r="CK170" s="13"/>
      <c r="CL170" s="13"/>
    </row>
    <row r="171" spans="1:121" ht="16.149999999999999" customHeight="1" x14ac:dyDescent="0.2">
      <c r="A171" s="948" t="s">
        <v>191</v>
      </c>
      <c r="B171" s="949"/>
      <c r="C171" s="950"/>
      <c r="D171" s="253">
        <f>SUM(G171:J171)</f>
        <v>0</v>
      </c>
      <c r="E171" s="285"/>
      <c r="F171" s="28"/>
      <c r="G171" s="255"/>
      <c r="H171" s="255"/>
      <c r="I171" s="255"/>
      <c r="J171" s="285"/>
      <c r="K171" s="225" t="str">
        <f t="shared" si="98"/>
        <v/>
      </c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8"/>
      <c r="BV171" s="3"/>
      <c r="BW171" s="3"/>
      <c r="CA171" s="31" t="str">
        <f t="shared" si="97"/>
        <v/>
      </c>
      <c r="CG171" s="32">
        <f t="shared" si="99"/>
        <v>0</v>
      </c>
      <c r="CH171" s="13"/>
      <c r="CI171" s="13"/>
      <c r="CJ171" s="13"/>
      <c r="CK171" s="13"/>
      <c r="CL171" s="13"/>
    </row>
    <row r="172" spans="1:121" s="12" customFormat="1" ht="16.149999999999999" customHeight="1" x14ac:dyDescent="0.2">
      <c r="A172" s="951" t="s">
        <v>192</v>
      </c>
      <c r="B172" s="951"/>
      <c r="C172" s="952"/>
      <c r="D172" s="584">
        <f>SUM(G172:J172)</f>
        <v>0</v>
      </c>
      <c r="E172" s="46"/>
      <c r="F172" s="46"/>
      <c r="G172" s="42"/>
      <c r="H172" s="42"/>
      <c r="I172" s="42"/>
      <c r="J172" s="46"/>
      <c r="K172" s="225" t="str">
        <f t="shared" si="98"/>
        <v/>
      </c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405"/>
      <c r="X172" s="406"/>
      <c r="Y172" s="406"/>
      <c r="Z172" s="406"/>
      <c r="AA172" s="406"/>
      <c r="AB172" s="406"/>
      <c r="AC172" s="406"/>
      <c r="AD172" s="406"/>
      <c r="AE172" s="406"/>
      <c r="AF172" s="406"/>
      <c r="AG172" s="2"/>
      <c r="AH172" s="406"/>
      <c r="AI172" s="406"/>
      <c r="AJ172" s="406"/>
      <c r="AK172" s="406"/>
      <c r="AL172" s="406"/>
      <c r="AM172" s="406"/>
      <c r="AN172" s="406"/>
      <c r="AO172" s="407"/>
      <c r="AP172" s="407"/>
      <c r="AR172" s="407"/>
      <c r="AS172" s="407"/>
      <c r="AT172" s="407"/>
      <c r="AV172" s="407"/>
      <c r="AX172" s="406"/>
      <c r="AY172" s="407"/>
      <c r="BA172" s="406"/>
      <c r="BB172" s="406"/>
      <c r="BC172" s="406"/>
      <c r="BD172" s="407"/>
      <c r="BF172" s="407"/>
      <c r="BH172" s="406"/>
      <c r="BI172" s="406"/>
      <c r="BJ172" s="406"/>
      <c r="BK172" s="406"/>
      <c r="BL172" s="406"/>
      <c r="BM172" s="406"/>
      <c r="BN172" s="406"/>
      <c r="BO172" s="407"/>
      <c r="BQ172" s="406"/>
      <c r="BR172" s="406"/>
      <c r="BS172" s="406"/>
      <c r="BT172" s="406"/>
      <c r="BU172" s="407"/>
      <c r="BV172" s="408"/>
      <c r="BW172" s="409"/>
      <c r="BX172" s="4"/>
      <c r="BY172" s="410"/>
      <c r="BZ172" s="4"/>
      <c r="CA172" s="31" t="str">
        <f t="shared" si="97"/>
        <v/>
      </c>
      <c r="CB172" s="5"/>
      <c r="CC172" s="5"/>
      <c r="CD172" s="5"/>
      <c r="CE172" s="5"/>
      <c r="CF172" s="5"/>
      <c r="CG172" s="32">
        <f t="shared" si="99"/>
        <v>0</v>
      </c>
      <c r="CH172" s="13"/>
      <c r="CI172" s="13"/>
      <c r="CJ172" s="13"/>
      <c r="CK172" s="13"/>
      <c r="CL172" s="13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408"/>
      <c r="DB172" s="408"/>
      <c r="DC172" s="408"/>
      <c r="DD172" s="408"/>
      <c r="DE172" s="408"/>
      <c r="DF172" s="408"/>
      <c r="DG172" s="408"/>
      <c r="DH172" s="408"/>
      <c r="DI172" s="408"/>
      <c r="DJ172" s="408"/>
      <c r="DK172" s="408"/>
      <c r="DL172" s="408"/>
      <c r="DM172" s="408"/>
      <c r="DN172" s="408"/>
    </row>
    <row r="173" spans="1:121" ht="31.9" customHeight="1" x14ac:dyDescent="0.2">
      <c r="A173" s="236" t="s">
        <v>193</v>
      </c>
      <c r="B173" s="411"/>
      <c r="C173" s="411"/>
      <c r="D173" s="412"/>
      <c r="E173" s="412"/>
      <c r="F173" s="412"/>
      <c r="G173" s="585"/>
      <c r="H173" s="585"/>
      <c r="I173" s="586"/>
      <c r="J173" s="586"/>
      <c r="K173" s="415"/>
      <c r="L173" s="587"/>
      <c r="M173" s="415"/>
      <c r="N173" s="417"/>
      <c r="O173" s="8"/>
      <c r="P173" s="8"/>
      <c r="Q173" s="8"/>
      <c r="R173" s="8"/>
      <c r="S173" s="8"/>
      <c r="T173" s="8"/>
      <c r="U173" s="8"/>
      <c r="V173" s="8"/>
      <c r="W173" s="8"/>
      <c r="BV173" s="3"/>
      <c r="BW173" s="3"/>
      <c r="CG173" s="13"/>
      <c r="CH173" s="13"/>
      <c r="CI173" s="13"/>
      <c r="CJ173" s="13"/>
      <c r="CK173" s="13"/>
      <c r="CL173" s="13"/>
    </row>
    <row r="174" spans="1:121" ht="25.15" customHeight="1" x14ac:dyDescent="0.2">
      <c r="A174" s="953" t="s">
        <v>194</v>
      </c>
      <c r="B174" s="954"/>
      <c r="C174" s="955"/>
      <c r="D174" s="894" t="s">
        <v>195</v>
      </c>
      <c r="E174" s="895"/>
      <c r="F174" s="896"/>
      <c r="G174" s="940" t="s">
        <v>5</v>
      </c>
      <c r="H174" s="942"/>
      <c r="I174" s="942"/>
      <c r="J174" s="942"/>
      <c r="K174" s="942"/>
      <c r="L174" s="942"/>
      <c r="M174" s="942"/>
      <c r="N174" s="942"/>
      <c r="O174" s="942"/>
      <c r="P174" s="942"/>
      <c r="Q174" s="942"/>
      <c r="R174" s="942"/>
      <c r="S174" s="942"/>
      <c r="T174" s="942"/>
      <c r="U174" s="942"/>
      <c r="V174" s="962"/>
      <c r="W174" s="922" t="s">
        <v>6</v>
      </c>
      <c r="X174" s="964" t="s">
        <v>7</v>
      </c>
      <c r="Y174" s="51" t="s">
        <v>196</v>
      </c>
      <c r="Z174" s="896" t="s">
        <v>197</v>
      </c>
      <c r="BV174" s="3"/>
      <c r="BW174" s="3"/>
      <c r="CG174" s="13"/>
      <c r="CH174" s="13"/>
      <c r="CI174" s="13"/>
      <c r="CJ174" s="13"/>
      <c r="CK174" s="13"/>
      <c r="CL174" s="13"/>
    </row>
    <row r="175" spans="1:121" ht="16.149999999999999" customHeight="1" x14ac:dyDescent="0.2">
      <c r="A175" s="956"/>
      <c r="B175" s="957"/>
      <c r="C175" s="958"/>
      <c r="D175" s="897"/>
      <c r="E175" s="1080"/>
      <c r="F175" s="1081"/>
      <c r="G175" s="940" t="s">
        <v>186</v>
      </c>
      <c r="H175" s="941"/>
      <c r="I175" s="942" t="s">
        <v>17</v>
      </c>
      <c r="J175" s="941"/>
      <c r="K175" s="942" t="s">
        <v>198</v>
      </c>
      <c r="L175" s="941"/>
      <c r="M175" s="942" t="s">
        <v>57</v>
      </c>
      <c r="N175" s="941"/>
      <c r="O175" s="942" t="s">
        <v>199</v>
      </c>
      <c r="P175" s="941"/>
      <c r="Q175" s="942" t="s">
        <v>58</v>
      </c>
      <c r="R175" s="941"/>
      <c r="S175" s="943" t="s">
        <v>21</v>
      </c>
      <c r="T175" s="944"/>
      <c r="U175" s="943" t="s">
        <v>22</v>
      </c>
      <c r="V175" s="963"/>
      <c r="W175" s="923"/>
      <c r="X175" s="966"/>
      <c r="Y175" s="964" t="s">
        <v>200</v>
      </c>
      <c r="Z175" s="902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BV175" s="3"/>
      <c r="BW175" s="3"/>
      <c r="CG175" s="13"/>
      <c r="CH175" s="13"/>
      <c r="CI175" s="13"/>
      <c r="CJ175" s="13"/>
      <c r="CK175" s="13"/>
      <c r="CL175" s="13"/>
    </row>
    <row r="176" spans="1:121" ht="16.149999999999999" customHeight="1" x14ac:dyDescent="0.2">
      <c r="A176" s="959"/>
      <c r="B176" s="1078"/>
      <c r="C176" s="1079"/>
      <c r="D176" s="418" t="s">
        <v>23</v>
      </c>
      <c r="E176" s="419" t="s">
        <v>24</v>
      </c>
      <c r="F176" s="770" t="s">
        <v>25</v>
      </c>
      <c r="G176" s="420" t="s">
        <v>24</v>
      </c>
      <c r="H176" s="421" t="s">
        <v>25</v>
      </c>
      <c r="I176" s="422" t="s">
        <v>24</v>
      </c>
      <c r="J176" s="421" t="s">
        <v>25</v>
      </c>
      <c r="K176" s="422" t="s">
        <v>24</v>
      </c>
      <c r="L176" s="421" t="s">
        <v>25</v>
      </c>
      <c r="M176" s="422" t="s">
        <v>24</v>
      </c>
      <c r="N176" s="421" t="s">
        <v>25</v>
      </c>
      <c r="O176" s="422" t="s">
        <v>24</v>
      </c>
      <c r="P176" s="421" t="s">
        <v>25</v>
      </c>
      <c r="Q176" s="422" t="s">
        <v>24</v>
      </c>
      <c r="R176" s="421" t="s">
        <v>25</v>
      </c>
      <c r="S176" s="423" t="s">
        <v>24</v>
      </c>
      <c r="T176" s="424" t="s">
        <v>25</v>
      </c>
      <c r="U176" s="423" t="s">
        <v>24</v>
      </c>
      <c r="V176" s="774" t="s">
        <v>25</v>
      </c>
      <c r="W176" s="924"/>
      <c r="X176" s="965"/>
      <c r="Y176" s="965"/>
      <c r="Z176" s="1081"/>
      <c r="AA176" s="273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BV176" s="3"/>
      <c r="BW176" s="3"/>
      <c r="CG176" s="13"/>
      <c r="CH176" s="13"/>
      <c r="CI176" s="13"/>
      <c r="CJ176" s="13"/>
      <c r="CK176" s="13"/>
      <c r="CL176" s="13"/>
    </row>
    <row r="177" spans="1:90" ht="16.149999999999999" customHeight="1" x14ac:dyDescent="0.2">
      <c r="A177" s="916" t="s">
        <v>201</v>
      </c>
      <c r="B177" s="918" t="s">
        <v>202</v>
      </c>
      <c r="C177" s="919"/>
      <c r="D177" s="425">
        <f t="shared" ref="D177:D207" si="100">SUM(E177+F177)</f>
        <v>58</v>
      </c>
      <c r="E177" s="426">
        <f t="shared" ref="E177:E190" si="101">SUM(G177+I177+K177+M177+O177+Q177+S177+U177)</f>
        <v>25</v>
      </c>
      <c r="F177" s="427">
        <f t="shared" ref="F177:F190" si="102">SUM(H177+J177+L177+N177+P177+R177+T177+V177)</f>
        <v>33</v>
      </c>
      <c r="G177" s="428">
        <v>3</v>
      </c>
      <c r="H177" s="429">
        <v>3</v>
      </c>
      <c r="I177" s="430">
        <v>2</v>
      </c>
      <c r="J177" s="429">
        <v>2</v>
      </c>
      <c r="K177" s="430">
        <v>2</v>
      </c>
      <c r="L177" s="429">
        <v>0</v>
      </c>
      <c r="M177" s="430">
        <v>2</v>
      </c>
      <c r="N177" s="429">
        <v>0</v>
      </c>
      <c r="O177" s="430">
        <v>6</v>
      </c>
      <c r="P177" s="429">
        <v>8</v>
      </c>
      <c r="Q177" s="430">
        <v>3</v>
      </c>
      <c r="R177" s="429">
        <v>2</v>
      </c>
      <c r="S177" s="430">
        <v>5</v>
      </c>
      <c r="T177" s="429">
        <v>16</v>
      </c>
      <c r="U177" s="430">
        <v>2</v>
      </c>
      <c r="V177" s="431">
        <v>2</v>
      </c>
      <c r="W177" s="432">
        <v>0</v>
      </c>
      <c r="X177" s="433">
        <v>0</v>
      </c>
      <c r="Y177" s="433"/>
      <c r="Z177" s="434"/>
      <c r="AA177" s="225" t="str">
        <f>CA177&amp;CB177&amp;CC177</f>
        <v/>
      </c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8"/>
      <c r="BV177" s="3"/>
      <c r="BW177" s="3"/>
      <c r="CA177" s="31" t="str">
        <f>IF(CG177=1,"* El número de pacientes de 60 años NO DEBE Ser mayor a lo registrado en el grupo Etario 20-64 años. ","")</f>
        <v/>
      </c>
      <c r="CB177" s="31" t="str">
        <f>IF(CH177=1,"* La consulta pertinente NO DEBE ser mayor al Total registrado. ","")</f>
        <v/>
      </c>
      <c r="CC177" s="31" t="str">
        <f>IF(AND(D177&lt;&gt;0,W177=""),"* Recuerde que las Embarazadas deben ser incluídas en el ingreso por rango Etario (Digite CEROS si no tiene). ",IF(F177&lt;W177,"* Las Embarazadas NO DEBEN ser mayor al total de Mujeres. ",""))</f>
        <v/>
      </c>
      <c r="CD177" s="31"/>
      <c r="CE177" s="31"/>
      <c r="CF177" s="31"/>
      <c r="CG177" s="32">
        <f>IF((S177+T177)&lt;X177,1,0)</f>
        <v>0</v>
      </c>
      <c r="CH177" s="32">
        <f>IF(D177&lt;Y177,1,0)</f>
        <v>0</v>
      </c>
      <c r="CI177" s="32">
        <f>IF(AND(D177&lt;&gt;0,W177=""),1,IF(F177&lt;W177,1,0))</f>
        <v>0</v>
      </c>
      <c r="CJ177" s="32"/>
      <c r="CK177" s="32"/>
      <c r="CL177" s="32"/>
    </row>
    <row r="178" spans="1:90" ht="16.149999999999999" customHeight="1" x14ac:dyDescent="0.2">
      <c r="A178" s="917"/>
      <c r="B178" s="920" t="s">
        <v>203</v>
      </c>
      <c r="C178" s="921"/>
      <c r="D178" s="435">
        <f t="shared" si="100"/>
        <v>570</v>
      </c>
      <c r="E178" s="436">
        <f t="shared" si="101"/>
        <v>246</v>
      </c>
      <c r="F178" s="437">
        <f t="shared" si="102"/>
        <v>324</v>
      </c>
      <c r="G178" s="438">
        <v>8</v>
      </c>
      <c r="H178" s="439">
        <v>6</v>
      </c>
      <c r="I178" s="440">
        <v>10</v>
      </c>
      <c r="J178" s="439">
        <v>9</v>
      </c>
      <c r="K178" s="440">
        <v>12</v>
      </c>
      <c r="L178" s="439">
        <v>10</v>
      </c>
      <c r="M178" s="440">
        <v>14</v>
      </c>
      <c r="N178" s="439">
        <v>9</v>
      </c>
      <c r="O178" s="440">
        <v>24</v>
      </c>
      <c r="P178" s="439">
        <v>20</v>
      </c>
      <c r="Q178" s="440">
        <v>47</v>
      </c>
      <c r="R178" s="439">
        <v>50</v>
      </c>
      <c r="S178" s="440">
        <v>65</v>
      </c>
      <c r="T178" s="439">
        <v>105</v>
      </c>
      <c r="U178" s="440">
        <v>66</v>
      </c>
      <c r="V178" s="441">
        <v>115</v>
      </c>
      <c r="W178" s="442">
        <v>67</v>
      </c>
      <c r="X178" s="443">
        <v>114</v>
      </c>
      <c r="Y178" s="443">
        <v>66</v>
      </c>
      <c r="Z178" s="444"/>
      <c r="AA178" s="225" t="str">
        <f t="shared" ref="AA178:AA226" si="103">CA178&amp;CB178&amp;CC178</f>
        <v/>
      </c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8"/>
      <c r="BV178" s="3"/>
      <c r="BW178" s="3"/>
      <c r="CA178" s="31" t="str">
        <f t="shared" ref="CA178:CA198" si="104">IF(CG178=1,"* El número de pacientes de 60 años NO DEBE Ser mayor a lo registrado en el grupo Etario 20-64 años. ","")</f>
        <v/>
      </c>
      <c r="CB178" s="31" t="str">
        <f t="shared" ref="CB178:CB224" si="105">IF(CH178=1,"* La consulta pertinente NO DEBE ser mayor al Total registrado. ","")</f>
        <v/>
      </c>
      <c r="CC178" s="31" t="str">
        <f t="shared" ref="CC178:CC198" si="106">IF(AND(D178&lt;&gt;0,W178=""),"* Recuerde que las Embarazadas deben ser incluídas en el ingreso por rango Etario (Digite CEROS si no tiene). ",IF(F178&lt;W178,"* Las Embarazadas NO DEBEN ser mayor al total de Mujeres. ",""))</f>
        <v/>
      </c>
      <c r="CD178" s="31"/>
      <c r="CE178" s="31"/>
      <c r="CF178" s="31"/>
      <c r="CG178" s="32">
        <f t="shared" ref="CG178:CG198" si="107">IF((S178+T178)&lt;X178,1,0)</f>
        <v>0</v>
      </c>
      <c r="CH178" s="32">
        <f t="shared" ref="CH178:CH224" si="108">IF(D178&lt;Y178,1,0)</f>
        <v>0</v>
      </c>
      <c r="CI178" s="32">
        <f t="shared" ref="CI178:CI198" si="109">IF(AND(D178&lt;&gt;0,W178=""),1,IF(F178&lt;W178,1,0))</f>
        <v>0</v>
      </c>
      <c r="CJ178" s="32"/>
      <c r="CK178" s="32"/>
      <c r="CL178" s="32"/>
    </row>
    <row r="179" spans="1:90" ht="16.149999999999999" customHeight="1" x14ac:dyDescent="0.2">
      <c r="A179" s="860" t="s">
        <v>204</v>
      </c>
      <c r="B179" s="913" t="s">
        <v>205</v>
      </c>
      <c r="C179" s="913"/>
      <c r="D179" s="383">
        <f t="shared" si="100"/>
        <v>0</v>
      </c>
      <c r="E179" s="445">
        <f t="shared" si="101"/>
        <v>0</v>
      </c>
      <c r="F179" s="446">
        <f t="shared" si="102"/>
        <v>0</v>
      </c>
      <c r="G179" s="447"/>
      <c r="H179" s="448"/>
      <c r="I179" s="449"/>
      <c r="J179" s="448"/>
      <c r="K179" s="449"/>
      <c r="L179" s="448"/>
      <c r="M179" s="449"/>
      <c r="N179" s="448"/>
      <c r="O179" s="449"/>
      <c r="P179" s="448"/>
      <c r="Q179" s="449"/>
      <c r="R179" s="448"/>
      <c r="S179" s="449"/>
      <c r="T179" s="448"/>
      <c r="U179" s="449"/>
      <c r="V179" s="450"/>
      <c r="W179" s="451"/>
      <c r="X179" s="452"/>
      <c r="Y179" s="452"/>
      <c r="Z179" s="452"/>
      <c r="AA179" s="225" t="str">
        <f t="shared" si="103"/>
        <v/>
      </c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8"/>
      <c r="BV179" s="3"/>
      <c r="BW179" s="3"/>
      <c r="CA179" s="31" t="str">
        <f t="shared" si="104"/>
        <v/>
      </c>
      <c r="CB179" s="31" t="str">
        <f t="shared" si="105"/>
        <v/>
      </c>
      <c r="CC179" s="31" t="str">
        <f t="shared" si="106"/>
        <v/>
      </c>
      <c r="CD179" s="31"/>
      <c r="CE179" s="31"/>
      <c r="CF179" s="31"/>
      <c r="CG179" s="32">
        <f t="shared" si="107"/>
        <v>0</v>
      </c>
      <c r="CH179" s="32">
        <f t="shared" si="108"/>
        <v>0</v>
      </c>
      <c r="CI179" s="32">
        <f t="shared" si="109"/>
        <v>0</v>
      </c>
      <c r="CJ179" s="32"/>
      <c r="CK179" s="32"/>
      <c r="CL179" s="32"/>
    </row>
    <row r="180" spans="1:90" ht="16.149999999999999" customHeight="1" x14ac:dyDescent="0.2">
      <c r="A180" s="860"/>
      <c r="B180" s="911" t="s">
        <v>206</v>
      </c>
      <c r="C180" s="911"/>
      <c r="D180" s="386">
        <f t="shared" si="100"/>
        <v>0</v>
      </c>
      <c r="E180" s="453">
        <f t="shared" si="101"/>
        <v>0</v>
      </c>
      <c r="F180" s="454">
        <f t="shared" si="102"/>
        <v>0</v>
      </c>
      <c r="G180" s="455"/>
      <c r="H180" s="456"/>
      <c r="I180" s="457"/>
      <c r="J180" s="456"/>
      <c r="K180" s="457"/>
      <c r="L180" s="456"/>
      <c r="M180" s="457"/>
      <c r="N180" s="456"/>
      <c r="O180" s="457"/>
      <c r="P180" s="456"/>
      <c r="Q180" s="457"/>
      <c r="R180" s="456"/>
      <c r="S180" s="457"/>
      <c r="T180" s="456"/>
      <c r="U180" s="457"/>
      <c r="V180" s="458"/>
      <c r="W180" s="459"/>
      <c r="X180" s="460"/>
      <c r="Y180" s="460"/>
      <c r="Z180" s="460"/>
      <c r="AA180" s="225" t="str">
        <f t="shared" si="103"/>
        <v/>
      </c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8"/>
      <c r="BV180" s="3"/>
      <c r="BW180" s="3"/>
      <c r="CA180" s="31" t="str">
        <f t="shared" si="104"/>
        <v/>
      </c>
      <c r="CB180" s="31" t="str">
        <f t="shared" si="105"/>
        <v/>
      </c>
      <c r="CC180" s="31" t="str">
        <f t="shared" si="106"/>
        <v/>
      </c>
      <c r="CD180" s="31"/>
      <c r="CE180" s="31"/>
      <c r="CF180" s="31"/>
      <c r="CG180" s="32">
        <f t="shared" si="107"/>
        <v>0</v>
      </c>
      <c r="CH180" s="32">
        <f t="shared" si="108"/>
        <v>0</v>
      </c>
      <c r="CI180" s="32">
        <f t="shared" si="109"/>
        <v>0</v>
      </c>
      <c r="CJ180" s="32"/>
      <c r="CK180" s="32"/>
      <c r="CL180" s="32"/>
    </row>
    <row r="181" spans="1:90" ht="16.149999999999999" customHeight="1" x14ac:dyDescent="0.2">
      <c r="A181" s="860"/>
      <c r="B181" s="911" t="s">
        <v>207</v>
      </c>
      <c r="C181" s="911"/>
      <c r="D181" s="386">
        <f t="shared" si="100"/>
        <v>0</v>
      </c>
      <c r="E181" s="453">
        <f t="shared" si="101"/>
        <v>0</v>
      </c>
      <c r="F181" s="454">
        <f t="shared" si="102"/>
        <v>0</v>
      </c>
      <c r="G181" s="455"/>
      <c r="H181" s="456"/>
      <c r="I181" s="457"/>
      <c r="J181" s="456"/>
      <c r="K181" s="457"/>
      <c r="L181" s="456"/>
      <c r="M181" s="457"/>
      <c r="N181" s="456"/>
      <c r="O181" s="457"/>
      <c r="P181" s="456"/>
      <c r="Q181" s="457"/>
      <c r="R181" s="456"/>
      <c r="S181" s="457"/>
      <c r="T181" s="456"/>
      <c r="U181" s="457"/>
      <c r="V181" s="458"/>
      <c r="W181" s="459"/>
      <c r="X181" s="460"/>
      <c r="Y181" s="460"/>
      <c r="Z181" s="460"/>
      <c r="AA181" s="225" t="str">
        <f t="shared" si="103"/>
        <v/>
      </c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8"/>
      <c r="BV181" s="3"/>
      <c r="BW181" s="3"/>
      <c r="CA181" s="31" t="str">
        <f t="shared" si="104"/>
        <v/>
      </c>
      <c r="CB181" s="31" t="str">
        <f t="shared" si="105"/>
        <v/>
      </c>
      <c r="CC181" s="31" t="str">
        <f t="shared" si="106"/>
        <v/>
      </c>
      <c r="CD181" s="31"/>
      <c r="CE181" s="31"/>
      <c r="CF181" s="31"/>
      <c r="CG181" s="32">
        <f t="shared" si="107"/>
        <v>0</v>
      </c>
      <c r="CH181" s="32">
        <f t="shared" si="108"/>
        <v>0</v>
      </c>
      <c r="CI181" s="32">
        <f t="shared" si="109"/>
        <v>0</v>
      </c>
      <c r="CJ181" s="32"/>
      <c r="CK181" s="32"/>
      <c r="CL181" s="32"/>
    </row>
    <row r="182" spans="1:90" ht="16.149999999999999" customHeight="1" x14ac:dyDescent="0.2">
      <c r="A182" s="861"/>
      <c r="B182" s="912" t="s">
        <v>208</v>
      </c>
      <c r="C182" s="912"/>
      <c r="D182" s="461">
        <f t="shared" si="100"/>
        <v>0</v>
      </c>
      <c r="E182" s="462">
        <f t="shared" si="101"/>
        <v>0</v>
      </c>
      <c r="F182" s="463">
        <f t="shared" si="102"/>
        <v>0</v>
      </c>
      <c r="G182" s="438"/>
      <c r="H182" s="439"/>
      <c r="I182" s="440"/>
      <c r="J182" s="439"/>
      <c r="K182" s="440"/>
      <c r="L182" s="439"/>
      <c r="M182" s="440"/>
      <c r="N182" s="439"/>
      <c r="O182" s="440"/>
      <c r="P182" s="439"/>
      <c r="Q182" s="440"/>
      <c r="R182" s="439"/>
      <c r="S182" s="440"/>
      <c r="T182" s="439"/>
      <c r="U182" s="440"/>
      <c r="V182" s="441"/>
      <c r="W182" s="442"/>
      <c r="X182" s="443"/>
      <c r="Y182" s="443"/>
      <c r="Z182" s="443"/>
      <c r="AA182" s="225" t="str">
        <f t="shared" si="103"/>
        <v/>
      </c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8"/>
      <c r="BV182" s="3"/>
      <c r="BW182" s="3"/>
      <c r="CA182" s="31" t="str">
        <f t="shared" si="104"/>
        <v/>
      </c>
      <c r="CB182" s="31" t="str">
        <f t="shared" si="105"/>
        <v/>
      </c>
      <c r="CC182" s="31" t="str">
        <f t="shared" si="106"/>
        <v/>
      </c>
      <c r="CD182" s="31"/>
      <c r="CE182" s="31"/>
      <c r="CF182" s="31"/>
      <c r="CG182" s="32">
        <f t="shared" si="107"/>
        <v>0</v>
      </c>
      <c r="CH182" s="32">
        <f t="shared" si="108"/>
        <v>0</v>
      </c>
      <c r="CI182" s="32">
        <f t="shared" si="109"/>
        <v>0</v>
      </c>
      <c r="CJ182" s="32"/>
      <c r="CK182" s="32"/>
      <c r="CL182" s="32"/>
    </row>
    <row r="183" spans="1:90" ht="16.149999999999999" customHeight="1" x14ac:dyDescent="0.2">
      <c r="A183" s="859" t="s">
        <v>209</v>
      </c>
      <c r="B183" s="914" t="s">
        <v>205</v>
      </c>
      <c r="C183" s="914"/>
      <c r="D183" s="378">
        <f t="shared" si="100"/>
        <v>62</v>
      </c>
      <c r="E183" s="464">
        <f t="shared" si="101"/>
        <v>23</v>
      </c>
      <c r="F183" s="465">
        <f t="shared" si="102"/>
        <v>39</v>
      </c>
      <c r="G183" s="428">
        <v>2</v>
      </c>
      <c r="H183" s="429">
        <v>1</v>
      </c>
      <c r="I183" s="430">
        <v>2</v>
      </c>
      <c r="J183" s="429"/>
      <c r="K183" s="430"/>
      <c r="L183" s="429"/>
      <c r="M183" s="430">
        <v>1</v>
      </c>
      <c r="N183" s="429"/>
      <c r="O183" s="430">
        <v>2</v>
      </c>
      <c r="P183" s="429">
        <v>6</v>
      </c>
      <c r="Q183" s="430">
        <v>7</v>
      </c>
      <c r="R183" s="429">
        <v>9</v>
      </c>
      <c r="S183" s="430">
        <v>9</v>
      </c>
      <c r="T183" s="429">
        <v>21</v>
      </c>
      <c r="U183" s="430"/>
      <c r="V183" s="431">
        <v>2</v>
      </c>
      <c r="W183" s="432">
        <v>0</v>
      </c>
      <c r="X183" s="433">
        <v>0</v>
      </c>
      <c r="Y183" s="433">
        <v>0</v>
      </c>
      <c r="Z183" s="452"/>
      <c r="AA183" s="225" t="str">
        <f t="shared" si="103"/>
        <v/>
      </c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8"/>
      <c r="BV183" s="3"/>
      <c r="BW183" s="3"/>
      <c r="CA183" s="31" t="str">
        <f t="shared" si="104"/>
        <v/>
      </c>
      <c r="CB183" s="31" t="str">
        <f t="shared" si="105"/>
        <v/>
      </c>
      <c r="CC183" s="31" t="str">
        <f t="shared" si="106"/>
        <v/>
      </c>
      <c r="CD183" s="31"/>
      <c r="CE183" s="31"/>
      <c r="CF183" s="31"/>
      <c r="CG183" s="32">
        <f t="shared" si="107"/>
        <v>0</v>
      </c>
      <c r="CH183" s="32">
        <f t="shared" si="108"/>
        <v>0</v>
      </c>
      <c r="CI183" s="32">
        <f t="shared" si="109"/>
        <v>0</v>
      </c>
      <c r="CJ183" s="32"/>
      <c r="CK183" s="32"/>
      <c r="CL183" s="32"/>
    </row>
    <row r="184" spans="1:90" ht="16.149999999999999" customHeight="1" x14ac:dyDescent="0.2">
      <c r="A184" s="860"/>
      <c r="B184" s="911" t="s">
        <v>206</v>
      </c>
      <c r="C184" s="911"/>
      <c r="D184" s="386">
        <f t="shared" si="100"/>
        <v>105</v>
      </c>
      <c r="E184" s="453">
        <f t="shared" si="101"/>
        <v>42</v>
      </c>
      <c r="F184" s="454">
        <f t="shared" si="102"/>
        <v>63</v>
      </c>
      <c r="G184" s="455"/>
      <c r="H184" s="456">
        <v>1</v>
      </c>
      <c r="I184" s="457">
        <v>1</v>
      </c>
      <c r="J184" s="456">
        <v>1</v>
      </c>
      <c r="K184" s="457">
        <v>1</v>
      </c>
      <c r="L184" s="456">
        <v>1</v>
      </c>
      <c r="M184" s="457">
        <v>1</v>
      </c>
      <c r="N184" s="456"/>
      <c r="O184" s="457">
        <v>13</v>
      </c>
      <c r="P184" s="456">
        <v>4</v>
      </c>
      <c r="Q184" s="457">
        <v>9</v>
      </c>
      <c r="R184" s="456">
        <v>9</v>
      </c>
      <c r="S184" s="457">
        <v>13</v>
      </c>
      <c r="T184" s="456">
        <v>44</v>
      </c>
      <c r="U184" s="457">
        <v>4</v>
      </c>
      <c r="V184" s="458">
        <v>3</v>
      </c>
      <c r="W184" s="459">
        <v>0</v>
      </c>
      <c r="X184" s="460">
        <v>1</v>
      </c>
      <c r="Y184" s="460"/>
      <c r="Z184" s="460"/>
      <c r="AA184" s="225" t="str">
        <f t="shared" si="103"/>
        <v/>
      </c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8"/>
      <c r="BV184" s="3"/>
      <c r="BW184" s="3"/>
      <c r="CA184" s="31" t="str">
        <f t="shared" si="104"/>
        <v/>
      </c>
      <c r="CB184" s="31" t="str">
        <f t="shared" si="105"/>
        <v/>
      </c>
      <c r="CC184" s="31" t="str">
        <f t="shared" si="106"/>
        <v/>
      </c>
      <c r="CD184" s="31"/>
      <c r="CE184" s="31"/>
      <c r="CF184" s="31"/>
      <c r="CG184" s="32">
        <f t="shared" si="107"/>
        <v>0</v>
      </c>
      <c r="CH184" s="32">
        <f t="shared" si="108"/>
        <v>0</v>
      </c>
      <c r="CI184" s="32">
        <f t="shared" si="109"/>
        <v>0</v>
      </c>
      <c r="CJ184" s="32"/>
      <c r="CK184" s="32"/>
      <c r="CL184" s="32"/>
    </row>
    <row r="185" spans="1:90" ht="16.149999999999999" customHeight="1" x14ac:dyDescent="0.2">
      <c r="A185" s="860"/>
      <c r="B185" s="911" t="s">
        <v>207</v>
      </c>
      <c r="C185" s="911"/>
      <c r="D185" s="386">
        <f t="shared" si="100"/>
        <v>62</v>
      </c>
      <c r="E185" s="453">
        <f t="shared" si="101"/>
        <v>23</v>
      </c>
      <c r="F185" s="454">
        <f t="shared" si="102"/>
        <v>39</v>
      </c>
      <c r="G185" s="455">
        <v>2</v>
      </c>
      <c r="H185" s="456">
        <v>1</v>
      </c>
      <c r="I185" s="457">
        <v>2</v>
      </c>
      <c r="J185" s="456"/>
      <c r="K185" s="457"/>
      <c r="L185" s="456"/>
      <c r="M185" s="457">
        <v>1</v>
      </c>
      <c r="N185" s="456"/>
      <c r="O185" s="457">
        <v>2</v>
      </c>
      <c r="P185" s="456">
        <v>6</v>
      </c>
      <c r="Q185" s="457">
        <v>7</v>
      </c>
      <c r="R185" s="456">
        <v>9</v>
      </c>
      <c r="S185" s="457">
        <v>9</v>
      </c>
      <c r="T185" s="456">
        <v>21</v>
      </c>
      <c r="U185" s="457"/>
      <c r="V185" s="458">
        <v>2</v>
      </c>
      <c r="W185" s="459">
        <v>0</v>
      </c>
      <c r="X185" s="460">
        <v>0</v>
      </c>
      <c r="Y185" s="460"/>
      <c r="Z185" s="460"/>
      <c r="AA185" s="225" t="str">
        <f t="shared" si="103"/>
        <v/>
      </c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8"/>
      <c r="BV185" s="3"/>
      <c r="BW185" s="3"/>
      <c r="CA185" s="31" t="str">
        <f t="shared" si="104"/>
        <v/>
      </c>
      <c r="CB185" s="31" t="str">
        <f t="shared" si="105"/>
        <v/>
      </c>
      <c r="CC185" s="31" t="str">
        <f t="shared" si="106"/>
        <v/>
      </c>
      <c r="CD185" s="31"/>
      <c r="CE185" s="31"/>
      <c r="CF185" s="31"/>
      <c r="CG185" s="32">
        <f t="shared" si="107"/>
        <v>0</v>
      </c>
      <c r="CH185" s="32">
        <f t="shared" si="108"/>
        <v>0</v>
      </c>
      <c r="CI185" s="32">
        <f t="shared" si="109"/>
        <v>0</v>
      </c>
      <c r="CJ185" s="32"/>
      <c r="CK185" s="32"/>
      <c r="CL185" s="32"/>
    </row>
    <row r="186" spans="1:90" ht="16.149999999999999" customHeight="1" x14ac:dyDescent="0.2">
      <c r="A186" s="861"/>
      <c r="B186" s="912" t="s">
        <v>208</v>
      </c>
      <c r="C186" s="912"/>
      <c r="D186" s="461">
        <f t="shared" si="100"/>
        <v>27</v>
      </c>
      <c r="E186" s="462">
        <f t="shared" si="101"/>
        <v>11</v>
      </c>
      <c r="F186" s="463">
        <f t="shared" si="102"/>
        <v>16</v>
      </c>
      <c r="G186" s="438"/>
      <c r="H186" s="439">
        <v>1</v>
      </c>
      <c r="I186" s="440"/>
      <c r="J186" s="439"/>
      <c r="K186" s="440">
        <v>1</v>
      </c>
      <c r="L186" s="439"/>
      <c r="M186" s="440"/>
      <c r="N186" s="439">
        <v>1</v>
      </c>
      <c r="O186" s="440">
        <v>4</v>
      </c>
      <c r="P186" s="439"/>
      <c r="Q186" s="440">
        <v>1</v>
      </c>
      <c r="R186" s="439">
        <v>1</v>
      </c>
      <c r="S186" s="440">
        <v>4</v>
      </c>
      <c r="T186" s="439">
        <v>12</v>
      </c>
      <c r="U186" s="440">
        <v>1</v>
      </c>
      <c r="V186" s="441">
        <v>1</v>
      </c>
      <c r="W186" s="442">
        <v>0</v>
      </c>
      <c r="X186" s="443">
        <v>0</v>
      </c>
      <c r="Y186" s="443"/>
      <c r="Z186" s="443"/>
      <c r="AA186" s="225" t="str">
        <f t="shared" si="103"/>
        <v/>
      </c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8"/>
      <c r="BV186" s="3"/>
      <c r="BW186" s="3"/>
      <c r="CA186" s="31" t="str">
        <f t="shared" si="104"/>
        <v/>
      </c>
      <c r="CB186" s="31" t="str">
        <f t="shared" si="105"/>
        <v/>
      </c>
      <c r="CC186" s="31" t="str">
        <f t="shared" si="106"/>
        <v/>
      </c>
      <c r="CD186" s="31"/>
      <c r="CE186" s="31"/>
      <c r="CF186" s="31"/>
      <c r="CG186" s="32">
        <f t="shared" si="107"/>
        <v>0</v>
      </c>
      <c r="CH186" s="32">
        <f t="shared" si="108"/>
        <v>0</v>
      </c>
      <c r="CI186" s="32">
        <f t="shared" si="109"/>
        <v>0</v>
      </c>
      <c r="CJ186" s="32"/>
      <c r="CK186" s="32"/>
      <c r="CL186" s="32"/>
    </row>
    <row r="187" spans="1:90" ht="16.149999999999999" customHeight="1" x14ac:dyDescent="0.2">
      <c r="A187" s="859" t="s">
        <v>78</v>
      </c>
      <c r="B187" s="914" t="s">
        <v>205</v>
      </c>
      <c r="C187" s="914"/>
      <c r="D187" s="378">
        <f t="shared" si="100"/>
        <v>30</v>
      </c>
      <c r="E187" s="464">
        <f t="shared" si="101"/>
        <v>7</v>
      </c>
      <c r="F187" s="465">
        <f t="shared" si="102"/>
        <v>23</v>
      </c>
      <c r="G187" s="428"/>
      <c r="H187" s="429"/>
      <c r="I187" s="430"/>
      <c r="J187" s="429"/>
      <c r="K187" s="430"/>
      <c r="L187" s="429"/>
      <c r="M187" s="430"/>
      <c r="N187" s="429"/>
      <c r="O187" s="430">
        <v>5</v>
      </c>
      <c r="P187" s="429"/>
      <c r="Q187" s="430">
        <v>1</v>
      </c>
      <c r="R187" s="429">
        <v>2</v>
      </c>
      <c r="S187" s="430">
        <v>1</v>
      </c>
      <c r="T187" s="429">
        <v>19</v>
      </c>
      <c r="U187" s="430"/>
      <c r="V187" s="431">
        <v>2</v>
      </c>
      <c r="W187" s="432">
        <v>0</v>
      </c>
      <c r="X187" s="433">
        <v>0</v>
      </c>
      <c r="Y187" s="433"/>
      <c r="Z187" s="452"/>
      <c r="AA187" s="225" t="str">
        <f t="shared" si="103"/>
        <v/>
      </c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8"/>
      <c r="BV187" s="3"/>
      <c r="BW187" s="3"/>
      <c r="CA187" s="31" t="str">
        <f t="shared" si="104"/>
        <v/>
      </c>
      <c r="CB187" s="31" t="str">
        <f t="shared" si="105"/>
        <v/>
      </c>
      <c r="CC187" s="31" t="str">
        <f t="shared" si="106"/>
        <v/>
      </c>
      <c r="CD187" s="31"/>
      <c r="CE187" s="31"/>
      <c r="CF187" s="31"/>
      <c r="CG187" s="32">
        <f t="shared" si="107"/>
        <v>0</v>
      </c>
      <c r="CH187" s="32">
        <f t="shared" si="108"/>
        <v>0</v>
      </c>
      <c r="CI187" s="32">
        <f t="shared" si="109"/>
        <v>0</v>
      </c>
      <c r="CJ187" s="32"/>
      <c r="CK187" s="32"/>
      <c r="CL187" s="32"/>
    </row>
    <row r="188" spans="1:90" ht="16.149999999999999" customHeight="1" x14ac:dyDescent="0.2">
      <c r="A188" s="860"/>
      <c r="B188" s="911" t="s">
        <v>206</v>
      </c>
      <c r="C188" s="911"/>
      <c r="D188" s="386">
        <f t="shared" si="100"/>
        <v>88</v>
      </c>
      <c r="E188" s="453">
        <f t="shared" si="101"/>
        <v>24</v>
      </c>
      <c r="F188" s="454">
        <f t="shared" si="102"/>
        <v>64</v>
      </c>
      <c r="G188" s="455">
        <v>1</v>
      </c>
      <c r="H188" s="456"/>
      <c r="I188" s="457"/>
      <c r="J188" s="456"/>
      <c r="K188" s="457"/>
      <c r="L188" s="456"/>
      <c r="M188" s="457"/>
      <c r="N188" s="456"/>
      <c r="O188" s="457">
        <v>7</v>
      </c>
      <c r="P188" s="456">
        <v>3</v>
      </c>
      <c r="Q188" s="457">
        <v>4</v>
      </c>
      <c r="R188" s="456"/>
      <c r="S188" s="457">
        <v>12</v>
      </c>
      <c r="T188" s="456">
        <v>58</v>
      </c>
      <c r="U188" s="457"/>
      <c r="V188" s="458">
        <v>3</v>
      </c>
      <c r="W188" s="459">
        <v>0</v>
      </c>
      <c r="X188" s="460">
        <v>3</v>
      </c>
      <c r="Y188" s="460"/>
      <c r="Z188" s="460"/>
      <c r="AA188" s="225" t="str">
        <f t="shared" si="103"/>
        <v/>
      </c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8"/>
      <c r="BV188" s="3"/>
      <c r="BW188" s="3"/>
      <c r="CA188" s="31" t="str">
        <f t="shared" si="104"/>
        <v/>
      </c>
      <c r="CB188" s="31" t="str">
        <f t="shared" si="105"/>
        <v/>
      </c>
      <c r="CC188" s="31" t="str">
        <f t="shared" si="106"/>
        <v/>
      </c>
      <c r="CD188" s="31"/>
      <c r="CE188" s="31"/>
      <c r="CF188" s="31"/>
      <c r="CG188" s="32">
        <f t="shared" si="107"/>
        <v>0</v>
      </c>
      <c r="CH188" s="32">
        <f t="shared" si="108"/>
        <v>0</v>
      </c>
      <c r="CI188" s="32">
        <f t="shared" si="109"/>
        <v>0</v>
      </c>
      <c r="CJ188" s="32"/>
      <c r="CK188" s="32"/>
      <c r="CL188" s="32"/>
    </row>
    <row r="189" spans="1:90" ht="16.149999999999999" customHeight="1" x14ac:dyDescent="0.2">
      <c r="A189" s="860"/>
      <c r="B189" s="911" t="s">
        <v>207</v>
      </c>
      <c r="C189" s="911"/>
      <c r="D189" s="386">
        <f t="shared" si="100"/>
        <v>34</v>
      </c>
      <c r="E189" s="453">
        <f t="shared" si="101"/>
        <v>7</v>
      </c>
      <c r="F189" s="454">
        <f t="shared" si="102"/>
        <v>27</v>
      </c>
      <c r="G189" s="455"/>
      <c r="H189" s="456"/>
      <c r="I189" s="457"/>
      <c r="J189" s="456"/>
      <c r="K189" s="457"/>
      <c r="L189" s="456"/>
      <c r="M189" s="457"/>
      <c r="N189" s="456"/>
      <c r="O189" s="457">
        <v>4</v>
      </c>
      <c r="P189" s="456"/>
      <c r="Q189" s="457"/>
      <c r="R189" s="456">
        <v>2</v>
      </c>
      <c r="S189" s="457">
        <v>3</v>
      </c>
      <c r="T189" s="456">
        <v>23</v>
      </c>
      <c r="U189" s="457"/>
      <c r="V189" s="458">
        <v>2</v>
      </c>
      <c r="W189" s="459">
        <v>0</v>
      </c>
      <c r="X189" s="460">
        <v>0</v>
      </c>
      <c r="Y189" s="460"/>
      <c r="Z189" s="460"/>
      <c r="AA189" s="225" t="str">
        <f t="shared" si="103"/>
        <v/>
      </c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8"/>
      <c r="BV189" s="3"/>
      <c r="BW189" s="3"/>
      <c r="CA189" s="31" t="str">
        <f t="shared" si="104"/>
        <v/>
      </c>
      <c r="CB189" s="31" t="str">
        <f t="shared" si="105"/>
        <v/>
      </c>
      <c r="CC189" s="31" t="str">
        <f t="shared" si="106"/>
        <v/>
      </c>
      <c r="CD189" s="31"/>
      <c r="CE189" s="31"/>
      <c r="CF189" s="31"/>
      <c r="CG189" s="32">
        <f t="shared" si="107"/>
        <v>0</v>
      </c>
      <c r="CH189" s="32">
        <f t="shared" si="108"/>
        <v>0</v>
      </c>
      <c r="CI189" s="32">
        <f t="shared" si="109"/>
        <v>0</v>
      </c>
      <c r="CJ189" s="32"/>
      <c r="CK189" s="32"/>
      <c r="CL189" s="32"/>
    </row>
    <row r="190" spans="1:90" ht="16.149999999999999" customHeight="1" x14ac:dyDescent="0.2">
      <c r="A190" s="861"/>
      <c r="B190" s="912" t="s">
        <v>208</v>
      </c>
      <c r="C190" s="912"/>
      <c r="D190" s="461">
        <f t="shared" si="100"/>
        <v>32</v>
      </c>
      <c r="E190" s="462">
        <f t="shared" si="101"/>
        <v>7</v>
      </c>
      <c r="F190" s="463">
        <f t="shared" si="102"/>
        <v>25</v>
      </c>
      <c r="G190" s="438"/>
      <c r="H190" s="439"/>
      <c r="I190" s="440"/>
      <c r="J190" s="439"/>
      <c r="K190" s="440"/>
      <c r="L190" s="439"/>
      <c r="M190" s="440"/>
      <c r="N190" s="439"/>
      <c r="O190" s="440">
        <v>1</v>
      </c>
      <c r="P190" s="439">
        <v>1</v>
      </c>
      <c r="Q190" s="440">
        <v>1</v>
      </c>
      <c r="R190" s="439"/>
      <c r="S190" s="440">
        <v>5</v>
      </c>
      <c r="T190" s="439">
        <v>23</v>
      </c>
      <c r="U190" s="440"/>
      <c r="V190" s="441">
        <v>1</v>
      </c>
      <c r="W190" s="442">
        <v>0</v>
      </c>
      <c r="X190" s="443">
        <v>1</v>
      </c>
      <c r="Y190" s="443"/>
      <c r="Z190" s="443"/>
      <c r="AA190" s="225" t="str">
        <f t="shared" si="103"/>
        <v/>
      </c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8"/>
      <c r="BV190" s="3"/>
      <c r="BW190" s="3"/>
      <c r="CA190" s="31" t="str">
        <f t="shared" si="104"/>
        <v/>
      </c>
      <c r="CB190" s="31" t="str">
        <f t="shared" si="105"/>
        <v/>
      </c>
      <c r="CC190" s="31" t="str">
        <f t="shared" si="106"/>
        <v/>
      </c>
      <c r="CD190" s="31"/>
      <c r="CE190" s="31"/>
      <c r="CF190" s="31"/>
      <c r="CG190" s="32">
        <f t="shared" si="107"/>
        <v>0</v>
      </c>
      <c r="CH190" s="32">
        <f t="shared" si="108"/>
        <v>0</v>
      </c>
      <c r="CI190" s="32">
        <f t="shared" si="109"/>
        <v>0</v>
      </c>
      <c r="CJ190" s="32"/>
      <c r="CK190" s="32"/>
      <c r="CL190" s="32"/>
    </row>
    <row r="191" spans="1:90" ht="16.149999999999999" customHeight="1" x14ac:dyDescent="0.2">
      <c r="A191" s="859" t="s">
        <v>210</v>
      </c>
      <c r="B191" s="914" t="s">
        <v>205</v>
      </c>
      <c r="C191" s="914"/>
      <c r="D191" s="378">
        <f t="shared" si="100"/>
        <v>25</v>
      </c>
      <c r="E191" s="464">
        <f>SUM(G191+I191+K191+M191+O191+Q191+U191)</f>
        <v>13</v>
      </c>
      <c r="F191" s="465">
        <f>SUM(H191+J191+L191+N191+P191+R191+V191)</f>
        <v>12</v>
      </c>
      <c r="G191" s="428">
        <v>6</v>
      </c>
      <c r="H191" s="429">
        <v>5</v>
      </c>
      <c r="I191" s="430">
        <v>1</v>
      </c>
      <c r="J191" s="429">
        <v>3</v>
      </c>
      <c r="K191" s="430">
        <v>2</v>
      </c>
      <c r="L191" s="429">
        <v>1</v>
      </c>
      <c r="M191" s="430">
        <v>1</v>
      </c>
      <c r="N191" s="429"/>
      <c r="O191" s="430"/>
      <c r="P191" s="429">
        <v>3</v>
      </c>
      <c r="Q191" s="430">
        <v>3</v>
      </c>
      <c r="R191" s="429"/>
      <c r="S191" s="466"/>
      <c r="T191" s="467"/>
      <c r="U191" s="466"/>
      <c r="V191" s="468"/>
      <c r="W191" s="469"/>
      <c r="X191" s="470"/>
      <c r="Y191" s="433"/>
      <c r="Z191" s="452"/>
      <c r="AA191" s="225" t="str">
        <f t="shared" si="103"/>
        <v/>
      </c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8"/>
      <c r="BV191" s="3"/>
      <c r="BW191" s="3"/>
      <c r="CA191" s="31"/>
      <c r="CB191" s="31" t="str">
        <f t="shared" si="105"/>
        <v/>
      </c>
      <c r="CC191" s="31"/>
      <c r="CD191" s="31"/>
      <c r="CE191" s="31"/>
      <c r="CF191" s="31"/>
      <c r="CG191" s="32"/>
      <c r="CH191" s="32">
        <f t="shared" si="108"/>
        <v>0</v>
      </c>
      <c r="CI191" s="32"/>
      <c r="CJ191" s="32"/>
      <c r="CK191" s="32"/>
      <c r="CL191" s="32"/>
    </row>
    <row r="192" spans="1:90" ht="16.149999999999999" customHeight="1" x14ac:dyDescent="0.2">
      <c r="A192" s="860"/>
      <c r="B192" s="911" t="s">
        <v>206</v>
      </c>
      <c r="C192" s="911"/>
      <c r="D192" s="386">
        <f t="shared" si="100"/>
        <v>76</v>
      </c>
      <c r="E192" s="453">
        <f>SUM(G192+I192+K192+M192+O192+Q192+U192)</f>
        <v>38</v>
      </c>
      <c r="F192" s="454">
        <f>SUM(H192+J192+L192+N192+P192+R192+V192)</f>
        <v>38</v>
      </c>
      <c r="G192" s="455">
        <v>15</v>
      </c>
      <c r="H192" s="456">
        <v>15</v>
      </c>
      <c r="I192" s="457">
        <v>6</v>
      </c>
      <c r="J192" s="456">
        <v>3</v>
      </c>
      <c r="K192" s="457">
        <v>2</v>
      </c>
      <c r="L192" s="456">
        <v>5</v>
      </c>
      <c r="M192" s="457"/>
      <c r="N192" s="456">
        <v>1</v>
      </c>
      <c r="O192" s="457">
        <v>13</v>
      </c>
      <c r="P192" s="456">
        <v>12</v>
      </c>
      <c r="Q192" s="457">
        <v>2</v>
      </c>
      <c r="R192" s="456">
        <v>2</v>
      </c>
      <c r="S192" s="471"/>
      <c r="T192" s="472"/>
      <c r="U192" s="471"/>
      <c r="V192" s="473"/>
      <c r="W192" s="474"/>
      <c r="X192" s="475"/>
      <c r="Y192" s="460"/>
      <c r="Z192" s="460"/>
      <c r="AA192" s="225" t="str">
        <f t="shared" si="103"/>
        <v/>
      </c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8"/>
      <c r="BV192" s="3"/>
      <c r="BW192" s="3"/>
      <c r="CA192" s="31"/>
      <c r="CB192" s="31" t="str">
        <f t="shared" si="105"/>
        <v/>
      </c>
      <c r="CC192" s="31"/>
      <c r="CD192" s="31"/>
      <c r="CE192" s="31"/>
      <c r="CF192" s="31"/>
      <c r="CG192" s="32"/>
      <c r="CH192" s="32">
        <f t="shared" si="108"/>
        <v>0</v>
      </c>
      <c r="CI192" s="32"/>
      <c r="CJ192" s="32"/>
      <c r="CK192" s="32"/>
      <c r="CL192" s="32"/>
    </row>
    <row r="193" spans="1:90" ht="16.149999999999999" customHeight="1" x14ac:dyDescent="0.2">
      <c r="A193" s="860"/>
      <c r="B193" s="911" t="s">
        <v>207</v>
      </c>
      <c r="C193" s="911"/>
      <c r="D193" s="386">
        <f t="shared" si="100"/>
        <v>27</v>
      </c>
      <c r="E193" s="453">
        <f t="shared" ref="E193:F227" si="110">SUM(G193+I193+K193+M193+O193+Q193+S193+U193)</f>
        <v>12</v>
      </c>
      <c r="F193" s="454">
        <f t="shared" ref="F193:F226" si="111">SUM(H193+J193+L193+N193+P193+R193+T193+V193)</f>
        <v>15</v>
      </c>
      <c r="G193" s="455">
        <v>5</v>
      </c>
      <c r="H193" s="456">
        <v>4</v>
      </c>
      <c r="I193" s="457">
        <v>1</v>
      </c>
      <c r="J193" s="456">
        <v>5</v>
      </c>
      <c r="K193" s="457">
        <v>3</v>
      </c>
      <c r="L193" s="456">
        <v>1</v>
      </c>
      <c r="M193" s="457">
        <v>1</v>
      </c>
      <c r="N193" s="456"/>
      <c r="O193" s="457">
        <v>1</v>
      </c>
      <c r="P193" s="456">
        <v>5</v>
      </c>
      <c r="Q193" s="457">
        <v>1</v>
      </c>
      <c r="R193" s="456"/>
      <c r="S193" s="471"/>
      <c r="T193" s="472"/>
      <c r="U193" s="471"/>
      <c r="V193" s="473"/>
      <c r="W193" s="474"/>
      <c r="X193" s="475"/>
      <c r="Y193" s="460"/>
      <c r="Z193" s="460"/>
      <c r="AA193" s="225" t="str">
        <f t="shared" si="103"/>
        <v/>
      </c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8"/>
      <c r="BV193" s="3"/>
      <c r="BW193" s="3"/>
      <c r="CA193" s="31"/>
      <c r="CB193" s="31" t="str">
        <f t="shared" si="105"/>
        <v/>
      </c>
      <c r="CC193" s="31"/>
      <c r="CD193" s="31"/>
      <c r="CE193" s="31"/>
      <c r="CF193" s="31"/>
      <c r="CG193" s="32"/>
      <c r="CH193" s="32">
        <f t="shared" si="108"/>
        <v>0</v>
      </c>
      <c r="CI193" s="32"/>
      <c r="CJ193" s="32"/>
      <c r="CK193" s="32"/>
      <c r="CL193" s="32"/>
    </row>
    <row r="194" spans="1:90" ht="16.149999999999999" customHeight="1" x14ac:dyDescent="0.2">
      <c r="A194" s="861"/>
      <c r="B194" s="912" t="s">
        <v>208</v>
      </c>
      <c r="C194" s="912"/>
      <c r="D194" s="461">
        <f t="shared" si="100"/>
        <v>19</v>
      </c>
      <c r="E194" s="462">
        <f t="shared" si="110"/>
        <v>7</v>
      </c>
      <c r="F194" s="463">
        <f t="shared" si="111"/>
        <v>12</v>
      </c>
      <c r="G194" s="438">
        <v>1</v>
      </c>
      <c r="H194" s="439">
        <v>5</v>
      </c>
      <c r="I194" s="440">
        <v>1</v>
      </c>
      <c r="J194" s="439">
        <v>1</v>
      </c>
      <c r="K194" s="440">
        <v>4</v>
      </c>
      <c r="L194" s="439">
        <v>1</v>
      </c>
      <c r="M194" s="440"/>
      <c r="N194" s="439"/>
      <c r="O194" s="440">
        <v>1</v>
      </c>
      <c r="P194" s="439">
        <v>4</v>
      </c>
      <c r="Q194" s="440"/>
      <c r="R194" s="439">
        <v>1</v>
      </c>
      <c r="S194" s="476"/>
      <c r="T194" s="477"/>
      <c r="U194" s="476"/>
      <c r="V194" s="478"/>
      <c r="W194" s="479"/>
      <c r="X194" s="480"/>
      <c r="Y194" s="443"/>
      <c r="Z194" s="443"/>
      <c r="AA194" s="225" t="str">
        <f t="shared" si="103"/>
        <v/>
      </c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8"/>
      <c r="BV194" s="3"/>
      <c r="BW194" s="3"/>
      <c r="CA194" s="31"/>
      <c r="CB194" s="31" t="str">
        <f t="shared" si="105"/>
        <v/>
      </c>
      <c r="CC194" s="31"/>
      <c r="CD194" s="31"/>
      <c r="CE194" s="31"/>
      <c r="CF194" s="31"/>
      <c r="CG194" s="32"/>
      <c r="CH194" s="32">
        <f t="shared" si="108"/>
        <v>0</v>
      </c>
      <c r="CI194" s="32"/>
      <c r="CJ194" s="32"/>
      <c r="CK194" s="32"/>
      <c r="CL194" s="32"/>
    </row>
    <row r="195" spans="1:90" ht="16.149999999999999" customHeight="1" x14ac:dyDescent="0.2">
      <c r="A195" s="859" t="s">
        <v>211</v>
      </c>
      <c r="B195" s="913" t="s">
        <v>205</v>
      </c>
      <c r="C195" s="913"/>
      <c r="D195" s="383">
        <f t="shared" si="100"/>
        <v>20</v>
      </c>
      <c r="E195" s="445">
        <f t="shared" si="110"/>
        <v>9</v>
      </c>
      <c r="F195" s="446">
        <f t="shared" si="111"/>
        <v>11</v>
      </c>
      <c r="G195" s="447"/>
      <c r="H195" s="448"/>
      <c r="I195" s="449"/>
      <c r="J195" s="448"/>
      <c r="K195" s="449"/>
      <c r="L195" s="448"/>
      <c r="M195" s="449"/>
      <c r="N195" s="448"/>
      <c r="O195" s="449">
        <v>2</v>
      </c>
      <c r="P195" s="448">
        <v>1</v>
      </c>
      <c r="Q195" s="449">
        <v>1</v>
      </c>
      <c r="R195" s="448">
        <v>3</v>
      </c>
      <c r="S195" s="449">
        <v>5</v>
      </c>
      <c r="T195" s="448">
        <v>6</v>
      </c>
      <c r="U195" s="449">
        <v>1</v>
      </c>
      <c r="V195" s="450">
        <v>1</v>
      </c>
      <c r="W195" s="451">
        <v>0</v>
      </c>
      <c r="X195" s="452">
        <v>1</v>
      </c>
      <c r="Y195" s="433"/>
      <c r="Z195" s="452"/>
      <c r="AA195" s="225" t="str">
        <f t="shared" si="103"/>
        <v/>
      </c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8"/>
      <c r="BV195" s="3"/>
      <c r="BW195" s="3"/>
      <c r="CA195" s="31" t="str">
        <f t="shared" si="104"/>
        <v/>
      </c>
      <c r="CB195" s="31" t="str">
        <f t="shared" si="105"/>
        <v/>
      </c>
      <c r="CC195" s="31" t="str">
        <f t="shared" si="106"/>
        <v/>
      </c>
      <c r="CD195" s="31"/>
      <c r="CE195" s="31"/>
      <c r="CF195" s="31"/>
      <c r="CG195" s="32">
        <f t="shared" si="107"/>
        <v>0</v>
      </c>
      <c r="CH195" s="32">
        <f t="shared" si="108"/>
        <v>0</v>
      </c>
      <c r="CI195" s="32">
        <f t="shared" si="109"/>
        <v>0</v>
      </c>
      <c r="CJ195" s="32"/>
      <c r="CK195" s="32"/>
      <c r="CL195" s="32"/>
    </row>
    <row r="196" spans="1:90" ht="16.149999999999999" customHeight="1" x14ac:dyDescent="0.2">
      <c r="A196" s="860"/>
      <c r="B196" s="911" t="s">
        <v>206</v>
      </c>
      <c r="C196" s="911"/>
      <c r="D196" s="386">
        <f t="shared" si="100"/>
        <v>53</v>
      </c>
      <c r="E196" s="453">
        <f t="shared" si="110"/>
        <v>15</v>
      </c>
      <c r="F196" s="454">
        <f t="shared" si="111"/>
        <v>38</v>
      </c>
      <c r="G196" s="455"/>
      <c r="H196" s="456"/>
      <c r="I196" s="457"/>
      <c r="J196" s="456"/>
      <c r="K196" s="457"/>
      <c r="L196" s="456"/>
      <c r="M196" s="457"/>
      <c r="N196" s="456"/>
      <c r="O196" s="457"/>
      <c r="P196" s="456"/>
      <c r="Q196" s="457">
        <v>2</v>
      </c>
      <c r="R196" s="456">
        <v>3</v>
      </c>
      <c r="S196" s="457">
        <v>11</v>
      </c>
      <c r="T196" s="456">
        <v>32</v>
      </c>
      <c r="U196" s="457">
        <v>2</v>
      </c>
      <c r="V196" s="458">
        <v>3</v>
      </c>
      <c r="W196" s="459">
        <v>0</v>
      </c>
      <c r="X196" s="460">
        <v>1</v>
      </c>
      <c r="Y196" s="460"/>
      <c r="Z196" s="460"/>
      <c r="AA196" s="225" t="str">
        <f t="shared" si="103"/>
        <v/>
      </c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8"/>
      <c r="BV196" s="3"/>
      <c r="BW196" s="3"/>
      <c r="CA196" s="31" t="str">
        <f t="shared" si="104"/>
        <v/>
      </c>
      <c r="CB196" s="31" t="str">
        <f t="shared" si="105"/>
        <v/>
      </c>
      <c r="CC196" s="31" t="str">
        <f t="shared" si="106"/>
        <v/>
      </c>
      <c r="CD196" s="31"/>
      <c r="CE196" s="31"/>
      <c r="CF196" s="31"/>
      <c r="CG196" s="32">
        <f t="shared" si="107"/>
        <v>0</v>
      </c>
      <c r="CH196" s="32">
        <f t="shared" si="108"/>
        <v>0</v>
      </c>
      <c r="CI196" s="32">
        <f t="shared" si="109"/>
        <v>0</v>
      </c>
      <c r="CJ196" s="32"/>
      <c r="CK196" s="32"/>
      <c r="CL196" s="32"/>
    </row>
    <row r="197" spans="1:90" ht="16.149999999999999" customHeight="1" x14ac:dyDescent="0.2">
      <c r="A197" s="860"/>
      <c r="B197" s="911" t="s">
        <v>207</v>
      </c>
      <c r="C197" s="911"/>
      <c r="D197" s="386">
        <f t="shared" si="100"/>
        <v>23</v>
      </c>
      <c r="E197" s="453">
        <f t="shared" si="110"/>
        <v>8</v>
      </c>
      <c r="F197" s="454">
        <f t="shared" si="111"/>
        <v>15</v>
      </c>
      <c r="G197" s="455"/>
      <c r="H197" s="456"/>
      <c r="I197" s="457"/>
      <c r="J197" s="456"/>
      <c r="K197" s="457"/>
      <c r="L197" s="456"/>
      <c r="M197" s="457"/>
      <c r="N197" s="456"/>
      <c r="O197" s="457">
        <v>1</v>
      </c>
      <c r="P197" s="456"/>
      <c r="Q197" s="457"/>
      <c r="R197" s="456">
        <v>2</v>
      </c>
      <c r="S197" s="457">
        <v>5</v>
      </c>
      <c r="T197" s="456">
        <v>12</v>
      </c>
      <c r="U197" s="457">
        <v>2</v>
      </c>
      <c r="V197" s="458">
        <v>1</v>
      </c>
      <c r="W197" s="459">
        <v>0</v>
      </c>
      <c r="X197" s="460">
        <v>1</v>
      </c>
      <c r="Y197" s="460"/>
      <c r="Z197" s="460"/>
      <c r="AA197" s="225" t="str">
        <f t="shared" si="103"/>
        <v/>
      </c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8"/>
      <c r="BV197" s="3"/>
      <c r="BW197" s="3"/>
      <c r="CA197" s="31" t="str">
        <f t="shared" si="104"/>
        <v/>
      </c>
      <c r="CB197" s="31" t="str">
        <f t="shared" si="105"/>
        <v/>
      </c>
      <c r="CC197" s="31" t="str">
        <f t="shared" si="106"/>
        <v/>
      </c>
      <c r="CD197" s="31"/>
      <c r="CE197" s="31"/>
      <c r="CF197" s="31"/>
      <c r="CG197" s="32">
        <f t="shared" si="107"/>
        <v>0</v>
      </c>
      <c r="CH197" s="32">
        <f t="shared" si="108"/>
        <v>0</v>
      </c>
      <c r="CI197" s="32">
        <f t="shared" si="109"/>
        <v>0</v>
      </c>
      <c r="CJ197" s="32"/>
      <c r="CK197" s="32"/>
      <c r="CL197" s="32"/>
    </row>
    <row r="198" spans="1:90" ht="16.149999999999999" customHeight="1" x14ac:dyDescent="0.2">
      <c r="A198" s="861"/>
      <c r="B198" s="915" t="s">
        <v>208</v>
      </c>
      <c r="C198" s="915"/>
      <c r="D198" s="481">
        <f t="shared" si="100"/>
        <v>18</v>
      </c>
      <c r="E198" s="482">
        <f t="shared" si="110"/>
        <v>7</v>
      </c>
      <c r="F198" s="483">
        <f t="shared" si="111"/>
        <v>11</v>
      </c>
      <c r="G198" s="484"/>
      <c r="H198" s="485"/>
      <c r="I198" s="486"/>
      <c r="J198" s="485"/>
      <c r="K198" s="486"/>
      <c r="L198" s="485"/>
      <c r="M198" s="486"/>
      <c r="N198" s="485"/>
      <c r="O198" s="486">
        <v>1</v>
      </c>
      <c r="P198" s="485"/>
      <c r="Q198" s="486">
        <v>1</v>
      </c>
      <c r="R198" s="485">
        <v>1</v>
      </c>
      <c r="S198" s="486">
        <v>4</v>
      </c>
      <c r="T198" s="485">
        <v>7</v>
      </c>
      <c r="U198" s="486">
        <v>1</v>
      </c>
      <c r="V198" s="487">
        <v>3</v>
      </c>
      <c r="W198" s="488">
        <v>0</v>
      </c>
      <c r="X198" s="489">
        <v>1</v>
      </c>
      <c r="Y198" s="443"/>
      <c r="Z198" s="443"/>
      <c r="AA198" s="225" t="str">
        <f t="shared" si="103"/>
        <v/>
      </c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8"/>
      <c r="BV198" s="3"/>
      <c r="BW198" s="3"/>
      <c r="CA198" s="31" t="str">
        <f t="shared" si="104"/>
        <v/>
      </c>
      <c r="CB198" s="31" t="str">
        <f t="shared" si="105"/>
        <v/>
      </c>
      <c r="CC198" s="31" t="str">
        <f t="shared" si="106"/>
        <v/>
      </c>
      <c r="CD198" s="31"/>
      <c r="CE198" s="31"/>
      <c r="CF198" s="31"/>
      <c r="CG198" s="32">
        <f t="shared" si="107"/>
        <v>0</v>
      </c>
      <c r="CH198" s="32">
        <f t="shared" si="108"/>
        <v>0</v>
      </c>
      <c r="CI198" s="32">
        <f t="shared" si="109"/>
        <v>0</v>
      </c>
      <c r="CJ198" s="32"/>
      <c r="CK198" s="32"/>
      <c r="CL198" s="32"/>
    </row>
    <row r="199" spans="1:90" ht="16.149999999999999" customHeight="1" x14ac:dyDescent="0.2">
      <c r="A199" s="859" t="s">
        <v>212</v>
      </c>
      <c r="B199" s="914" t="s">
        <v>205</v>
      </c>
      <c r="C199" s="914"/>
      <c r="D199" s="378">
        <f t="shared" si="100"/>
        <v>35</v>
      </c>
      <c r="E199" s="464">
        <f t="shared" si="110"/>
        <v>16</v>
      </c>
      <c r="F199" s="465">
        <f t="shared" si="111"/>
        <v>19</v>
      </c>
      <c r="G199" s="428"/>
      <c r="H199" s="429"/>
      <c r="I199" s="430"/>
      <c r="J199" s="429"/>
      <c r="K199" s="430"/>
      <c r="L199" s="429"/>
      <c r="M199" s="430"/>
      <c r="N199" s="429"/>
      <c r="O199" s="430">
        <v>3</v>
      </c>
      <c r="P199" s="429">
        <v>2</v>
      </c>
      <c r="Q199" s="430">
        <v>11</v>
      </c>
      <c r="R199" s="429">
        <v>17</v>
      </c>
      <c r="S199" s="430">
        <v>2</v>
      </c>
      <c r="T199" s="429"/>
      <c r="U199" s="430"/>
      <c r="V199" s="431"/>
      <c r="W199" s="469"/>
      <c r="X199" s="470"/>
      <c r="Y199" s="433"/>
      <c r="Z199" s="452"/>
      <c r="AA199" s="225" t="str">
        <f t="shared" si="103"/>
        <v/>
      </c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8"/>
      <c r="BV199" s="3"/>
      <c r="BW199" s="3"/>
      <c r="CA199" s="31"/>
      <c r="CB199" s="31" t="str">
        <f t="shared" si="105"/>
        <v/>
      </c>
      <c r="CC199" s="31"/>
      <c r="CD199" s="31"/>
      <c r="CE199" s="31"/>
      <c r="CF199" s="31"/>
      <c r="CG199" s="32"/>
      <c r="CH199" s="32">
        <f t="shared" si="108"/>
        <v>0</v>
      </c>
      <c r="CI199" s="32"/>
      <c r="CJ199" s="32"/>
      <c r="CK199" s="32"/>
      <c r="CL199" s="32"/>
    </row>
    <row r="200" spans="1:90" ht="16.149999999999999" customHeight="1" x14ac:dyDescent="0.2">
      <c r="A200" s="860"/>
      <c r="B200" s="911" t="s">
        <v>206</v>
      </c>
      <c r="C200" s="911"/>
      <c r="D200" s="386">
        <f t="shared" si="100"/>
        <v>231</v>
      </c>
      <c r="E200" s="453">
        <f t="shared" si="110"/>
        <v>108</v>
      </c>
      <c r="F200" s="454">
        <f t="shared" si="111"/>
        <v>123</v>
      </c>
      <c r="G200" s="455"/>
      <c r="H200" s="456"/>
      <c r="I200" s="457"/>
      <c r="J200" s="456"/>
      <c r="K200" s="457"/>
      <c r="L200" s="456">
        <v>2</v>
      </c>
      <c r="M200" s="457">
        <v>5</v>
      </c>
      <c r="N200" s="456">
        <v>2</v>
      </c>
      <c r="O200" s="457">
        <v>34</v>
      </c>
      <c r="P200" s="456">
        <v>39</v>
      </c>
      <c r="Q200" s="457">
        <v>62</v>
      </c>
      <c r="R200" s="456">
        <v>79</v>
      </c>
      <c r="S200" s="457">
        <v>7</v>
      </c>
      <c r="T200" s="456">
        <v>1</v>
      </c>
      <c r="U200" s="457"/>
      <c r="V200" s="458"/>
      <c r="W200" s="474"/>
      <c r="X200" s="475"/>
      <c r="Y200" s="460"/>
      <c r="Z200" s="460"/>
      <c r="AA200" s="225" t="str">
        <f t="shared" si="103"/>
        <v/>
      </c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8"/>
      <c r="BV200" s="3"/>
      <c r="BW200" s="3"/>
      <c r="CA200" s="31"/>
      <c r="CB200" s="31" t="str">
        <f t="shared" si="105"/>
        <v/>
      </c>
      <c r="CC200" s="31"/>
      <c r="CD200" s="31"/>
      <c r="CE200" s="31"/>
      <c r="CF200" s="31"/>
      <c r="CG200" s="32"/>
      <c r="CH200" s="32">
        <f t="shared" si="108"/>
        <v>0</v>
      </c>
      <c r="CI200" s="32"/>
      <c r="CJ200" s="32"/>
      <c r="CK200" s="32"/>
      <c r="CL200" s="32"/>
    </row>
    <row r="201" spans="1:90" ht="16.149999999999999" customHeight="1" x14ac:dyDescent="0.2">
      <c r="A201" s="860"/>
      <c r="B201" s="911" t="s">
        <v>207</v>
      </c>
      <c r="C201" s="911"/>
      <c r="D201" s="386">
        <f t="shared" si="100"/>
        <v>23</v>
      </c>
      <c r="E201" s="453">
        <f t="shared" si="110"/>
        <v>9</v>
      </c>
      <c r="F201" s="454">
        <f t="shared" si="111"/>
        <v>14</v>
      </c>
      <c r="G201" s="455"/>
      <c r="H201" s="456"/>
      <c r="I201" s="457"/>
      <c r="J201" s="456"/>
      <c r="K201" s="457"/>
      <c r="L201" s="456"/>
      <c r="M201" s="457"/>
      <c r="N201" s="456"/>
      <c r="O201" s="457">
        <v>2</v>
      </c>
      <c r="P201" s="456">
        <v>1</v>
      </c>
      <c r="Q201" s="457">
        <v>7</v>
      </c>
      <c r="R201" s="456">
        <v>13</v>
      </c>
      <c r="S201" s="457"/>
      <c r="T201" s="456"/>
      <c r="U201" s="457"/>
      <c r="V201" s="458"/>
      <c r="W201" s="474"/>
      <c r="X201" s="475"/>
      <c r="Y201" s="460"/>
      <c r="Z201" s="460"/>
      <c r="AA201" s="225" t="str">
        <f t="shared" si="103"/>
        <v/>
      </c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8"/>
      <c r="BV201" s="3"/>
      <c r="BW201" s="3"/>
      <c r="CA201" s="31"/>
      <c r="CB201" s="31" t="str">
        <f t="shared" si="105"/>
        <v/>
      </c>
      <c r="CC201" s="31"/>
      <c r="CD201" s="31"/>
      <c r="CE201" s="31"/>
      <c r="CF201" s="31"/>
      <c r="CG201" s="32"/>
      <c r="CH201" s="32">
        <f t="shared" si="108"/>
        <v>0</v>
      </c>
      <c r="CI201" s="32"/>
      <c r="CJ201" s="32"/>
      <c r="CK201" s="32"/>
      <c r="CL201" s="32"/>
    </row>
    <row r="202" spans="1:90" ht="16.149999999999999" customHeight="1" x14ac:dyDescent="0.2">
      <c r="A202" s="861"/>
      <c r="B202" s="912" t="s">
        <v>208</v>
      </c>
      <c r="C202" s="912"/>
      <c r="D202" s="461">
        <f t="shared" si="100"/>
        <v>3</v>
      </c>
      <c r="E202" s="462">
        <f t="shared" si="110"/>
        <v>2</v>
      </c>
      <c r="F202" s="463">
        <f t="shared" si="111"/>
        <v>1</v>
      </c>
      <c r="G202" s="438"/>
      <c r="H202" s="439"/>
      <c r="I202" s="440"/>
      <c r="J202" s="439"/>
      <c r="K202" s="440"/>
      <c r="L202" s="439"/>
      <c r="M202" s="440"/>
      <c r="N202" s="439"/>
      <c r="O202" s="440">
        <v>1</v>
      </c>
      <c r="P202" s="439">
        <v>1</v>
      </c>
      <c r="Q202" s="440">
        <v>1</v>
      </c>
      <c r="R202" s="439"/>
      <c r="S202" s="440"/>
      <c r="T202" s="439"/>
      <c r="U202" s="440"/>
      <c r="V202" s="441"/>
      <c r="W202" s="479"/>
      <c r="X202" s="480"/>
      <c r="Y202" s="443"/>
      <c r="Z202" s="443"/>
      <c r="AA202" s="225" t="str">
        <f t="shared" si="103"/>
        <v/>
      </c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8"/>
      <c r="BV202" s="3"/>
      <c r="BW202" s="3"/>
      <c r="CA202" s="31"/>
      <c r="CB202" s="31" t="str">
        <f t="shared" si="105"/>
        <v/>
      </c>
      <c r="CC202" s="31"/>
      <c r="CD202" s="31"/>
      <c r="CE202" s="31"/>
      <c r="CF202" s="31"/>
      <c r="CG202" s="32"/>
      <c r="CH202" s="32">
        <f t="shared" si="108"/>
        <v>0</v>
      </c>
      <c r="CI202" s="32"/>
      <c r="CJ202" s="32"/>
      <c r="CK202" s="32"/>
      <c r="CL202" s="32"/>
    </row>
    <row r="203" spans="1:90" ht="16.149999999999999" customHeight="1" x14ac:dyDescent="0.2">
      <c r="A203" s="859" t="s">
        <v>85</v>
      </c>
      <c r="B203" s="913" t="s">
        <v>205</v>
      </c>
      <c r="C203" s="913"/>
      <c r="D203" s="383">
        <f t="shared" si="100"/>
        <v>16</v>
      </c>
      <c r="E203" s="445">
        <f t="shared" si="110"/>
        <v>5</v>
      </c>
      <c r="F203" s="446">
        <f t="shared" si="111"/>
        <v>11</v>
      </c>
      <c r="G203" s="447"/>
      <c r="H203" s="448"/>
      <c r="I203" s="449"/>
      <c r="J203" s="448"/>
      <c r="K203" s="449"/>
      <c r="L203" s="448"/>
      <c r="M203" s="449"/>
      <c r="N203" s="448"/>
      <c r="O203" s="449"/>
      <c r="P203" s="448"/>
      <c r="Q203" s="449">
        <v>2</v>
      </c>
      <c r="R203" s="448">
        <v>1</v>
      </c>
      <c r="S203" s="449">
        <v>3</v>
      </c>
      <c r="T203" s="448">
        <v>7</v>
      </c>
      <c r="U203" s="449"/>
      <c r="V203" s="450">
        <v>3</v>
      </c>
      <c r="W203" s="451">
        <v>1</v>
      </c>
      <c r="X203" s="452"/>
      <c r="Y203" s="452"/>
      <c r="Z203" s="452"/>
      <c r="AA203" s="225" t="str">
        <f t="shared" si="103"/>
        <v/>
      </c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8"/>
      <c r="BV203" s="3"/>
      <c r="BW203" s="3"/>
      <c r="CA203" s="31" t="str">
        <f t="shared" ref="CA203:CA224" si="112">IF(CG203=1,"* El número de pacientes de 60 años NO DEBE Ser mayor a lo registrado en el grupo Etario 20-64 años. ","")</f>
        <v/>
      </c>
      <c r="CB203" s="31" t="str">
        <f t="shared" si="105"/>
        <v/>
      </c>
      <c r="CC203" s="31" t="str">
        <f t="shared" ref="CC203:CC224" si="113">IF(AND(D203&lt;&gt;0,W203=""),"* Recuerde que las Embarazadas deben ser incluídas en el ingreso por rango Etario (Digite CEROS si no tiene). ",IF(F203&lt;W203,"* Las Embarazadas NO DEBEN ser mayor al total de Mujeres. ",""))</f>
        <v/>
      </c>
      <c r="CD203" s="31"/>
      <c r="CE203" s="31"/>
      <c r="CF203" s="31"/>
      <c r="CG203" s="32">
        <f t="shared" ref="CG203:CG224" si="114">IF((S203+T203)&lt;X203,1,0)</f>
        <v>0</v>
      </c>
      <c r="CH203" s="32">
        <f t="shared" si="108"/>
        <v>0</v>
      </c>
      <c r="CI203" s="32">
        <f t="shared" ref="CI203:CI224" si="115">IF(AND(D203&lt;&gt;0,W203=""),1,IF(F203&lt;W203,1,0))</f>
        <v>0</v>
      </c>
      <c r="CJ203" s="32"/>
      <c r="CK203" s="32"/>
      <c r="CL203" s="32"/>
    </row>
    <row r="204" spans="1:90" ht="16.149999999999999" customHeight="1" x14ac:dyDescent="0.2">
      <c r="A204" s="860"/>
      <c r="B204" s="911" t="s">
        <v>206</v>
      </c>
      <c r="C204" s="911"/>
      <c r="D204" s="386">
        <f t="shared" si="100"/>
        <v>104</v>
      </c>
      <c r="E204" s="453">
        <f t="shared" si="110"/>
        <v>33</v>
      </c>
      <c r="F204" s="454">
        <f t="shared" si="111"/>
        <v>71</v>
      </c>
      <c r="G204" s="455"/>
      <c r="H204" s="456"/>
      <c r="I204" s="457"/>
      <c r="J204" s="456"/>
      <c r="K204" s="457"/>
      <c r="L204" s="456"/>
      <c r="M204" s="457"/>
      <c r="N204" s="456"/>
      <c r="O204" s="457"/>
      <c r="P204" s="456">
        <v>1</v>
      </c>
      <c r="Q204" s="457">
        <v>1</v>
      </c>
      <c r="R204" s="456">
        <v>3</v>
      </c>
      <c r="S204" s="457">
        <v>25</v>
      </c>
      <c r="T204" s="456">
        <v>58</v>
      </c>
      <c r="U204" s="457">
        <v>7</v>
      </c>
      <c r="V204" s="458">
        <v>9</v>
      </c>
      <c r="W204" s="459">
        <v>4</v>
      </c>
      <c r="X204" s="460">
        <v>1</v>
      </c>
      <c r="Y204" s="460"/>
      <c r="Z204" s="460"/>
      <c r="AA204" s="225" t="str">
        <f t="shared" si="103"/>
        <v/>
      </c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8"/>
      <c r="BV204" s="3"/>
      <c r="BW204" s="3"/>
      <c r="CA204" s="31" t="str">
        <f t="shared" si="112"/>
        <v/>
      </c>
      <c r="CB204" s="31" t="str">
        <f t="shared" si="105"/>
        <v/>
      </c>
      <c r="CC204" s="31" t="str">
        <f t="shared" si="113"/>
        <v/>
      </c>
      <c r="CD204" s="31"/>
      <c r="CE204" s="31"/>
      <c r="CF204" s="31"/>
      <c r="CG204" s="32">
        <f t="shared" si="114"/>
        <v>0</v>
      </c>
      <c r="CH204" s="32">
        <f t="shared" si="108"/>
        <v>0</v>
      </c>
      <c r="CI204" s="32">
        <f t="shared" si="115"/>
        <v>0</v>
      </c>
      <c r="CJ204" s="32"/>
      <c r="CK204" s="32"/>
      <c r="CL204" s="32"/>
    </row>
    <row r="205" spans="1:90" ht="16.149999999999999" customHeight="1" x14ac:dyDescent="0.2">
      <c r="A205" s="860"/>
      <c r="B205" s="911" t="s">
        <v>207</v>
      </c>
      <c r="C205" s="911"/>
      <c r="D205" s="386">
        <f t="shared" si="100"/>
        <v>22</v>
      </c>
      <c r="E205" s="453">
        <f t="shared" si="110"/>
        <v>6</v>
      </c>
      <c r="F205" s="454">
        <f t="shared" si="111"/>
        <v>16</v>
      </c>
      <c r="G205" s="455"/>
      <c r="H205" s="456"/>
      <c r="I205" s="457"/>
      <c r="J205" s="456"/>
      <c r="K205" s="457"/>
      <c r="L205" s="456"/>
      <c r="M205" s="457"/>
      <c r="N205" s="456"/>
      <c r="O205" s="457"/>
      <c r="P205" s="456"/>
      <c r="Q205" s="457">
        <v>1</v>
      </c>
      <c r="R205" s="456">
        <v>1</v>
      </c>
      <c r="S205" s="457">
        <v>4</v>
      </c>
      <c r="T205" s="456">
        <v>12</v>
      </c>
      <c r="U205" s="457">
        <v>1</v>
      </c>
      <c r="V205" s="458">
        <v>3</v>
      </c>
      <c r="W205" s="459">
        <v>1</v>
      </c>
      <c r="X205" s="460"/>
      <c r="Y205" s="460"/>
      <c r="Z205" s="460"/>
      <c r="AA205" s="225" t="str">
        <f t="shared" si="103"/>
        <v/>
      </c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8"/>
      <c r="BV205" s="3"/>
      <c r="BW205" s="3"/>
      <c r="CA205" s="31" t="str">
        <f t="shared" si="112"/>
        <v/>
      </c>
      <c r="CB205" s="31" t="str">
        <f t="shared" si="105"/>
        <v/>
      </c>
      <c r="CC205" s="31" t="str">
        <f t="shared" si="113"/>
        <v/>
      </c>
      <c r="CD205" s="31"/>
      <c r="CE205" s="31"/>
      <c r="CF205" s="31"/>
      <c r="CG205" s="32">
        <f t="shared" si="114"/>
        <v>0</v>
      </c>
      <c r="CH205" s="32">
        <f t="shared" si="108"/>
        <v>0</v>
      </c>
      <c r="CI205" s="32">
        <f t="shared" si="115"/>
        <v>0</v>
      </c>
      <c r="CJ205" s="32"/>
      <c r="CK205" s="32"/>
      <c r="CL205" s="32"/>
    </row>
    <row r="206" spans="1:90" ht="16.149999999999999" customHeight="1" x14ac:dyDescent="0.2">
      <c r="A206" s="861"/>
      <c r="B206" s="915" t="s">
        <v>208</v>
      </c>
      <c r="C206" s="915"/>
      <c r="D206" s="481">
        <f t="shared" si="100"/>
        <v>32</v>
      </c>
      <c r="E206" s="482">
        <f t="shared" si="110"/>
        <v>9</v>
      </c>
      <c r="F206" s="483">
        <f t="shared" si="111"/>
        <v>23</v>
      </c>
      <c r="G206" s="484"/>
      <c r="H206" s="485"/>
      <c r="I206" s="486"/>
      <c r="J206" s="485"/>
      <c r="K206" s="486"/>
      <c r="L206" s="485"/>
      <c r="M206" s="486"/>
      <c r="N206" s="485"/>
      <c r="O206" s="486"/>
      <c r="P206" s="485"/>
      <c r="Q206" s="486">
        <v>2</v>
      </c>
      <c r="R206" s="485">
        <v>1</v>
      </c>
      <c r="S206" s="486">
        <v>4</v>
      </c>
      <c r="T206" s="485">
        <v>18</v>
      </c>
      <c r="U206" s="486">
        <v>3</v>
      </c>
      <c r="V206" s="487">
        <v>4</v>
      </c>
      <c r="W206" s="488">
        <v>2</v>
      </c>
      <c r="X206" s="489"/>
      <c r="Y206" s="489"/>
      <c r="Z206" s="443"/>
      <c r="AA206" s="225" t="str">
        <f t="shared" si="103"/>
        <v/>
      </c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8"/>
      <c r="BV206" s="3"/>
      <c r="BW206" s="3"/>
      <c r="CA206" s="31" t="str">
        <f t="shared" si="112"/>
        <v/>
      </c>
      <c r="CB206" s="31" t="str">
        <f t="shared" si="105"/>
        <v/>
      </c>
      <c r="CC206" s="31" t="str">
        <f t="shared" si="113"/>
        <v/>
      </c>
      <c r="CD206" s="31"/>
      <c r="CE206" s="31"/>
      <c r="CF206" s="31"/>
      <c r="CG206" s="32">
        <f t="shared" si="114"/>
        <v>0</v>
      </c>
      <c r="CH206" s="32">
        <f t="shared" si="108"/>
        <v>0</v>
      </c>
      <c r="CI206" s="32">
        <f t="shared" si="115"/>
        <v>0</v>
      </c>
      <c r="CJ206" s="32"/>
      <c r="CK206" s="32"/>
      <c r="CL206" s="32"/>
    </row>
    <row r="207" spans="1:90" ht="16.149999999999999" customHeight="1" x14ac:dyDescent="0.2">
      <c r="A207" s="859" t="s">
        <v>213</v>
      </c>
      <c r="B207" s="914" t="s">
        <v>205</v>
      </c>
      <c r="C207" s="914"/>
      <c r="D207" s="378">
        <f t="shared" si="100"/>
        <v>0</v>
      </c>
      <c r="E207" s="464">
        <f t="shared" si="110"/>
        <v>0</v>
      </c>
      <c r="F207" s="465">
        <f t="shared" si="111"/>
        <v>0</v>
      </c>
      <c r="G207" s="490"/>
      <c r="H207" s="467"/>
      <c r="I207" s="466"/>
      <c r="J207" s="467"/>
      <c r="K207" s="466"/>
      <c r="L207" s="467"/>
      <c r="M207" s="430"/>
      <c r="N207" s="429"/>
      <c r="O207" s="430"/>
      <c r="P207" s="429"/>
      <c r="Q207" s="430"/>
      <c r="R207" s="429"/>
      <c r="S207" s="430"/>
      <c r="T207" s="429"/>
      <c r="U207" s="430"/>
      <c r="V207" s="431"/>
      <c r="W207" s="432"/>
      <c r="X207" s="433"/>
      <c r="Y207" s="433"/>
      <c r="Z207" s="452"/>
      <c r="AA207" s="225" t="str">
        <f t="shared" si="103"/>
        <v/>
      </c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8"/>
      <c r="BV207" s="3"/>
      <c r="BW207" s="3"/>
      <c r="CA207" s="31" t="str">
        <f t="shared" si="112"/>
        <v/>
      </c>
      <c r="CB207" s="31" t="str">
        <f t="shared" si="105"/>
        <v/>
      </c>
      <c r="CC207" s="31" t="str">
        <f t="shared" si="113"/>
        <v/>
      </c>
      <c r="CD207" s="31"/>
      <c r="CE207" s="31"/>
      <c r="CF207" s="31"/>
      <c r="CG207" s="32">
        <f t="shared" si="114"/>
        <v>0</v>
      </c>
      <c r="CH207" s="32">
        <f t="shared" si="108"/>
        <v>0</v>
      </c>
      <c r="CI207" s="32">
        <f t="shared" si="115"/>
        <v>0</v>
      </c>
      <c r="CJ207" s="32"/>
      <c r="CK207" s="32"/>
      <c r="CL207" s="32"/>
    </row>
    <row r="208" spans="1:90" ht="16.149999999999999" customHeight="1" x14ac:dyDescent="0.2">
      <c r="A208" s="860"/>
      <c r="B208" s="911" t="s">
        <v>206</v>
      </c>
      <c r="C208" s="911"/>
      <c r="D208" s="386">
        <f>SUM(E208+F208)</f>
        <v>0</v>
      </c>
      <c r="E208" s="491">
        <f t="shared" si="110"/>
        <v>0</v>
      </c>
      <c r="F208" s="492">
        <f t="shared" si="111"/>
        <v>0</v>
      </c>
      <c r="G208" s="493"/>
      <c r="H208" s="472"/>
      <c r="I208" s="471"/>
      <c r="J208" s="472"/>
      <c r="K208" s="471"/>
      <c r="L208" s="472"/>
      <c r="M208" s="457"/>
      <c r="N208" s="456"/>
      <c r="O208" s="457"/>
      <c r="P208" s="456"/>
      <c r="Q208" s="457"/>
      <c r="R208" s="456"/>
      <c r="S208" s="457"/>
      <c r="T208" s="456"/>
      <c r="U208" s="457"/>
      <c r="V208" s="458"/>
      <c r="W208" s="459"/>
      <c r="X208" s="460"/>
      <c r="Y208" s="460"/>
      <c r="Z208" s="460"/>
      <c r="AA208" s="225" t="str">
        <f t="shared" si="103"/>
        <v/>
      </c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8"/>
      <c r="BV208" s="3"/>
      <c r="BW208" s="3"/>
      <c r="CA208" s="31" t="str">
        <f t="shared" si="112"/>
        <v/>
      </c>
      <c r="CB208" s="31" t="str">
        <f t="shared" si="105"/>
        <v/>
      </c>
      <c r="CC208" s="31" t="str">
        <f t="shared" si="113"/>
        <v/>
      </c>
      <c r="CD208" s="31"/>
      <c r="CE208" s="31"/>
      <c r="CF208" s="31"/>
      <c r="CG208" s="32">
        <f t="shared" si="114"/>
        <v>0</v>
      </c>
      <c r="CH208" s="32">
        <f t="shared" si="108"/>
        <v>0</v>
      </c>
      <c r="CI208" s="32">
        <f t="shared" si="115"/>
        <v>0</v>
      </c>
      <c r="CJ208" s="32"/>
      <c r="CK208" s="32"/>
      <c r="CL208" s="32"/>
    </row>
    <row r="209" spans="1:90" ht="16.149999999999999" customHeight="1" x14ac:dyDescent="0.2">
      <c r="A209" s="860"/>
      <c r="B209" s="911" t="s">
        <v>207</v>
      </c>
      <c r="C209" s="911"/>
      <c r="D209" s="386">
        <f t="shared" ref="D209:D226" si="116">SUM(E209+F209)</f>
        <v>0</v>
      </c>
      <c r="E209" s="491">
        <f t="shared" si="110"/>
        <v>0</v>
      </c>
      <c r="F209" s="492">
        <f t="shared" si="111"/>
        <v>0</v>
      </c>
      <c r="G209" s="493"/>
      <c r="H209" s="472"/>
      <c r="I209" s="471"/>
      <c r="J209" s="472"/>
      <c r="K209" s="471"/>
      <c r="L209" s="472"/>
      <c r="M209" s="457"/>
      <c r="N209" s="456"/>
      <c r="O209" s="457"/>
      <c r="P209" s="456"/>
      <c r="Q209" s="457"/>
      <c r="R209" s="456"/>
      <c r="S209" s="457"/>
      <c r="T209" s="456"/>
      <c r="U209" s="457"/>
      <c r="V209" s="458"/>
      <c r="W209" s="459"/>
      <c r="X209" s="460"/>
      <c r="Y209" s="460"/>
      <c r="Z209" s="460"/>
      <c r="AA209" s="225" t="str">
        <f t="shared" si="103"/>
        <v/>
      </c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8"/>
      <c r="BV209" s="3"/>
      <c r="BW209" s="3"/>
      <c r="CA209" s="31" t="str">
        <f t="shared" si="112"/>
        <v/>
      </c>
      <c r="CB209" s="31" t="str">
        <f t="shared" si="105"/>
        <v/>
      </c>
      <c r="CC209" s="31" t="str">
        <f t="shared" si="113"/>
        <v/>
      </c>
      <c r="CD209" s="31"/>
      <c r="CE209" s="31"/>
      <c r="CF209" s="31"/>
      <c r="CG209" s="32">
        <f t="shared" si="114"/>
        <v>0</v>
      </c>
      <c r="CH209" s="32">
        <f t="shared" si="108"/>
        <v>0</v>
      </c>
      <c r="CI209" s="32">
        <f t="shared" si="115"/>
        <v>0</v>
      </c>
      <c r="CJ209" s="32"/>
      <c r="CK209" s="32"/>
      <c r="CL209" s="32"/>
    </row>
    <row r="210" spans="1:90" ht="16.149999999999999" customHeight="1" x14ac:dyDescent="0.2">
      <c r="A210" s="861"/>
      <c r="B210" s="912" t="s">
        <v>208</v>
      </c>
      <c r="C210" s="912"/>
      <c r="D210" s="461">
        <f t="shared" si="116"/>
        <v>0</v>
      </c>
      <c r="E210" s="494">
        <f t="shared" si="110"/>
        <v>0</v>
      </c>
      <c r="F210" s="495">
        <f t="shared" si="111"/>
        <v>0</v>
      </c>
      <c r="G210" s="496"/>
      <c r="H210" s="477"/>
      <c r="I210" s="476"/>
      <c r="J210" s="477"/>
      <c r="K210" s="476"/>
      <c r="L210" s="477"/>
      <c r="M210" s="440"/>
      <c r="N210" s="439"/>
      <c r="O210" s="440"/>
      <c r="P210" s="439"/>
      <c r="Q210" s="440"/>
      <c r="R210" s="439"/>
      <c r="S210" s="440"/>
      <c r="T210" s="439"/>
      <c r="U210" s="440"/>
      <c r="V210" s="441"/>
      <c r="W210" s="442"/>
      <c r="X210" s="443"/>
      <c r="Y210" s="443"/>
      <c r="Z210" s="443"/>
      <c r="AA210" s="225" t="str">
        <f t="shared" si="103"/>
        <v/>
      </c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8"/>
      <c r="BV210" s="3"/>
      <c r="BW210" s="3"/>
      <c r="CA210" s="31" t="str">
        <f t="shared" si="112"/>
        <v/>
      </c>
      <c r="CB210" s="31" t="str">
        <f t="shared" si="105"/>
        <v/>
      </c>
      <c r="CC210" s="31" t="str">
        <f t="shared" si="113"/>
        <v/>
      </c>
      <c r="CD210" s="31"/>
      <c r="CE210" s="31"/>
      <c r="CF210" s="31"/>
      <c r="CG210" s="32">
        <f t="shared" si="114"/>
        <v>0</v>
      </c>
      <c r="CH210" s="32">
        <f t="shared" si="108"/>
        <v>0</v>
      </c>
      <c r="CI210" s="32">
        <f t="shared" si="115"/>
        <v>0</v>
      </c>
      <c r="CJ210" s="32"/>
      <c r="CK210" s="32"/>
      <c r="CL210" s="32"/>
    </row>
    <row r="211" spans="1:90" ht="16.149999999999999" customHeight="1" x14ac:dyDescent="0.2">
      <c r="A211" s="859" t="s">
        <v>214</v>
      </c>
      <c r="B211" s="913" t="s">
        <v>205</v>
      </c>
      <c r="C211" s="913"/>
      <c r="D211" s="383">
        <f t="shared" si="116"/>
        <v>13</v>
      </c>
      <c r="E211" s="497">
        <f t="shared" si="110"/>
        <v>4</v>
      </c>
      <c r="F211" s="498">
        <f t="shared" si="111"/>
        <v>9</v>
      </c>
      <c r="G211" s="499"/>
      <c r="H211" s="500"/>
      <c r="I211" s="501"/>
      <c r="J211" s="500"/>
      <c r="K211" s="501"/>
      <c r="L211" s="500"/>
      <c r="M211" s="449"/>
      <c r="N211" s="448"/>
      <c r="O211" s="449"/>
      <c r="P211" s="448"/>
      <c r="Q211" s="449"/>
      <c r="R211" s="448"/>
      <c r="S211" s="449">
        <v>1</v>
      </c>
      <c r="T211" s="448">
        <v>4</v>
      </c>
      <c r="U211" s="449">
        <v>3</v>
      </c>
      <c r="V211" s="450">
        <v>5</v>
      </c>
      <c r="W211" s="451">
        <v>2</v>
      </c>
      <c r="X211" s="452"/>
      <c r="Y211" s="452"/>
      <c r="Z211" s="452"/>
      <c r="AA211" s="225" t="str">
        <f t="shared" si="103"/>
        <v/>
      </c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8"/>
      <c r="BV211" s="3"/>
      <c r="BW211" s="3"/>
      <c r="CA211" s="31" t="str">
        <f t="shared" si="112"/>
        <v/>
      </c>
      <c r="CB211" s="31" t="str">
        <f t="shared" si="105"/>
        <v/>
      </c>
      <c r="CC211" s="31" t="str">
        <f t="shared" si="113"/>
        <v/>
      </c>
      <c r="CD211" s="31"/>
      <c r="CE211" s="31"/>
      <c r="CF211" s="31"/>
      <c r="CG211" s="32">
        <f t="shared" si="114"/>
        <v>0</v>
      </c>
      <c r="CH211" s="32">
        <f t="shared" si="108"/>
        <v>0</v>
      </c>
      <c r="CI211" s="32">
        <f t="shared" si="115"/>
        <v>0</v>
      </c>
      <c r="CJ211" s="32"/>
      <c r="CK211" s="32"/>
      <c r="CL211" s="32"/>
    </row>
    <row r="212" spans="1:90" ht="16.149999999999999" customHeight="1" x14ac:dyDescent="0.2">
      <c r="A212" s="860"/>
      <c r="B212" s="911" t="s">
        <v>206</v>
      </c>
      <c r="C212" s="911"/>
      <c r="D212" s="386">
        <f t="shared" si="116"/>
        <v>49</v>
      </c>
      <c r="E212" s="491">
        <f t="shared" si="110"/>
        <v>10</v>
      </c>
      <c r="F212" s="492">
        <f t="shared" si="111"/>
        <v>39</v>
      </c>
      <c r="G212" s="493"/>
      <c r="H212" s="472"/>
      <c r="I212" s="471"/>
      <c r="J212" s="472"/>
      <c r="K212" s="471"/>
      <c r="L212" s="472"/>
      <c r="M212" s="457"/>
      <c r="N212" s="456"/>
      <c r="O212" s="457"/>
      <c r="P212" s="456"/>
      <c r="Q212" s="457"/>
      <c r="R212" s="456"/>
      <c r="S212" s="457">
        <v>2</v>
      </c>
      <c r="T212" s="456">
        <v>21</v>
      </c>
      <c r="U212" s="457">
        <v>8</v>
      </c>
      <c r="V212" s="458">
        <v>18</v>
      </c>
      <c r="W212" s="459">
        <v>6</v>
      </c>
      <c r="X212" s="460"/>
      <c r="Y212" s="460"/>
      <c r="Z212" s="460"/>
      <c r="AA212" s="225" t="str">
        <f t="shared" si="103"/>
        <v/>
      </c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8"/>
      <c r="BV212" s="3"/>
      <c r="BW212" s="3"/>
      <c r="CA212" s="31" t="str">
        <f t="shared" si="112"/>
        <v/>
      </c>
      <c r="CB212" s="31" t="str">
        <f t="shared" si="105"/>
        <v/>
      </c>
      <c r="CC212" s="31" t="str">
        <f t="shared" si="113"/>
        <v/>
      </c>
      <c r="CD212" s="31"/>
      <c r="CE212" s="31"/>
      <c r="CF212" s="31"/>
      <c r="CG212" s="32">
        <f t="shared" si="114"/>
        <v>0</v>
      </c>
      <c r="CH212" s="32">
        <f t="shared" si="108"/>
        <v>0</v>
      </c>
      <c r="CI212" s="32">
        <f t="shared" si="115"/>
        <v>0</v>
      </c>
      <c r="CJ212" s="32"/>
      <c r="CK212" s="32"/>
      <c r="CL212" s="32"/>
    </row>
    <row r="213" spans="1:90" ht="16.149999999999999" customHeight="1" x14ac:dyDescent="0.2">
      <c r="A213" s="860"/>
      <c r="B213" s="911" t="s">
        <v>207</v>
      </c>
      <c r="C213" s="911"/>
      <c r="D213" s="386">
        <f t="shared" si="116"/>
        <v>13</v>
      </c>
      <c r="E213" s="491">
        <f t="shared" si="110"/>
        <v>4</v>
      </c>
      <c r="F213" s="492">
        <f t="shared" si="111"/>
        <v>9</v>
      </c>
      <c r="G213" s="493"/>
      <c r="H213" s="472"/>
      <c r="I213" s="471"/>
      <c r="J213" s="472"/>
      <c r="K213" s="471"/>
      <c r="L213" s="472"/>
      <c r="M213" s="457"/>
      <c r="N213" s="456"/>
      <c r="O213" s="457"/>
      <c r="P213" s="456"/>
      <c r="Q213" s="457"/>
      <c r="R213" s="456"/>
      <c r="S213" s="457">
        <v>1</v>
      </c>
      <c r="T213" s="456">
        <v>4</v>
      </c>
      <c r="U213" s="457">
        <v>3</v>
      </c>
      <c r="V213" s="458">
        <v>5</v>
      </c>
      <c r="W213" s="459">
        <v>2</v>
      </c>
      <c r="X213" s="460"/>
      <c r="Y213" s="460"/>
      <c r="Z213" s="460"/>
      <c r="AA213" s="225" t="str">
        <f t="shared" si="103"/>
        <v/>
      </c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8"/>
      <c r="BV213" s="3"/>
      <c r="BW213" s="3"/>
      <c r="CA213" s="31" t="str">
        <f t="shared" si="112"/>
        <v/>
      </c>
      <c r="CB213" s="31" t="str">
        <f t="shared" si="105"/>
        <v/>
      </c>
      <c r="CC213" s="31" t="str">
        <f t="shared" si="113"/>
        <v/>
      </c>
      <c r="CD213" s="31"/>
      <c r="CE213" s="31"/>
      <c r="CF213" s="31"/>
      <c r="CG213" s="32">
        <f t="shared" si="114"/>
        <v>0</v>
      </c>
      <c r="CH213" s="32">
        <f t="shared" si="108"/>
        <v>0</v>
      </c>
      <c r="CI213" s="32">
        <f t="shared" si="115"/>
        <v>0</v>
      </c>
      <c r="CJ213" s="32"/>
      <c r="CK213" s="32"/>
      <c r="CL213" s="32"/>
    </row>
    <row r="214" spans="1:90" ht="16.149999999999999" customHeight="1" x14ac:dyDescent="0.2">
      <c r="A214" s="861"/>
      <c r="B214" s="912" t="s">
        <v>208</v>
      </c>
      <c r="C214" s="912"/>
      <c r="D214" s="461">
        <f t="shared" si="116"/>
        <v>14</v>
      </c>
      <c r="E214" s="494">
        <f t="shared" si="110"/>
        <v>1</v>
      </c>
      <c r="F214" s="495">
        <f t="shared" si="111"/>
        <v>13</v>
      </c>
      <c r="G214" s="496"/>
      <c r="H214" s="477"/>
      <c r="I214" s="476"/>
      <c r="J214" s="477"/>
      <c r="K214" s="476"/>
      <c r="L214" s="477"/>
      <c r="M214" s="440"/>
      <c r="N214" s="439"/>
      <c r="O214" s="440"/>
      <c r="P214" s="439"/>
      <c r="Q214" s="440"/>
      <c r="R214" s="439"/>
      <c r="S214" s="440"/>
      <c r="T214" s="439">
        <v>8</v>
      </c>
      <c r="U214" s="440">
        <v>1</v>
      </c>
      <c r="V214" s="441">
        <v>5</v>
      </c>
      <c r="W214" s="442">
        <v>6</v>
      </c>
      <c r="X214" s="443"/>
      <c r="Y214" s="443"/>
      <c r="Z214" s="443"/>
      <c r="AA214" s="225" t="str">
        <f t="shared" si="103"/>
        <v/>
      </c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8"/>
      <c r="BV214" s="3"/>
      <c r="BW214" s="3"/>
      <c r="CA214" s="31" t="str">
        <f t="shared" si="112"/>
        <v/>
      </c>
      <c r="CB214" s="31" t="str">
        <f t="shared" si="105"/>
        <v/>
      </c>
      <c r="CC214" s="31" t="str">
        <f t="shared" si="113"/>
        <v/>
      </c>
      <c r="CD214" s="31"/>
      <c r="CE214" s="31"/>
      <c r="CF214" s="31"/>
      <c r="CG214" s="32">
        <f t="shared" si="114"/>
        <v>0</v>
      </c>
      <c r="CH214" s="32">
        <f t="shared" si="108"/>
        <v>0</v>
      </c>
      <c r="CI214" s="32">
        <f t="shared" si="115"/>
        <v>0</v>
      </c>
      <c r="CJ214" s="32"/>
      <c r="CK214" s="32"/>
      <c r="CL214" s="32"/>
    </row>
    <row r="215" spans="1:90" ht="16.149999999999999" customHeight="1" x14ac:dyDescent="0.2">
      <c r="A215" s="859" t="s">
        <v>88</v>
      </c>
      <c r="B215" s="913" t="s">
        <v>205</v>
      </c>
      <c r="C215" s="913"/>
      <c r="D215" s="383">
        <f t="shared" si="116"/>
        <v>0</v>
      </c>
      <c r="E215" s="445">
        <f t="shared" si="110"/>
        <v>0</v>
      </c>
      <c r="F215" s="446">
        <f t="shared" si="111"/>
        <v>0</v>
      </c>
      <c r="G215" s="447"/>
      <c r="H215" s="448"/>
      <c r="I215" s="449"/>
      <c r="J215" s="448"/>
      <c r="K215" s="449"/>
      <c r="L215" s="448"/>
      <c r="M215" s="449"/>
      <c r="N215" s="448"/>
      <c r="O215" s="449"/>
      <c r="P215" s="448"/>
      <c r="Q215" s="449"/>
      <c r="R215" s="448"/>
      <c r="S215" s="449"/>
      <c r="T215" s="448"/>
      <c r="U215" s="449"/>
      <c r="V215" s="450"/>
      <c r="W215" s="451"/>
      <c r="X215" s="452"/>
      <c r="Y215" s="452"/>
      <c r="Z215" s="452"/>
      <c r="AA215" s="225" t="str">
        <f t="shared" si="103"/>
        <v/>
      </c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8"/>
      <c r="BV215" s="3"/>
      <c r="BW215" s="3"/>
      <c r="CA215" s="31" t="str">
        <f t="shared" si="112"/>
        <v/>
      </c>
      <c r="CB215" s="31" t="str">
        <f t="shared" si="105"/>
        <v/>
      </c>
      <c r="CC215" s="31" t="str">
        <f t="shared" si="113"/>
        <v/>
      </c>
      <c r="CD215" s="31"/>
      <c r="CE215" s="31"/>
      <c r="CF215" s="31"/>
      <c r="CG215" s="32">
        <f t="shared" si="114"/>
        <v>0</v>
      </c>
      <c r="CH215" s="32">
        <f t="shared" si="108"/>
        <v>0</v>
      </c>
      <c r="CI215" s="32">
        <f t="shared" si="115"/>
        <v>0</v>
      </c>
      <c r="CJ215" s="32"/>
      <c r="CK215" s="32"/>
      <c r="CL215" s="32"/>
    </row>
    <row r="216" spans="1:90" ht="16.149999999999999" customHeight="1" x14ac:dyDescent="0.2">
      <c r="A216" s="860"/>
      <c r="B216" s="911" t="s">
        <v>206</v>
      </c>
      <c r="C216" s="911"/>
      <c r="D216" s="386">
        <f t="shared" si="116"/>
        <v>0</v>
      </c>
      <c r="E216" s="453">
        <f t="shared" si="110"/>
        <v>0</v>
      </c>
      <c r="F216" s="454">
        <f t="shared" si="111"/>
        <v>0</v>
      </c>
      <c r="G216" s="455"/>
      <c r="H216" s="456"/>
      <c r="I216" s="457"/>
      <c r="J216" s="456"/>
      <c r="K216" s="457"/>
      <c r="L216" s="456"/>
      <c r="M216" s="457"/>
      <c r="N216" s="456"/>
      <c r="O216" s="457"/>
      <c r="P216" s="456"/>
      <c r="Q216" s="457"/>
      <c r="R216" s="456"/>
      <c r="S216" s="457"/>
      <c r="T216" s="456"/>
      <c r="U216" s="457"/>
      <c r="V216" s="458"/>
      <c r="W216" s="459"/>
      <c r="X216" s="460"/>
      <c r="Y216" s="460"/>
      <c r="Z216" s="460"/>
      <c r="AA216" s="225" t="str">
        <f t="shared" si="103"/>
        <v/>
      </c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8"/>
      <c r="BV216" s="3"/>
      <c r="BW216" s="3"/>
      <c r="CA216" s="31" t="str">
        <f t="shared" si="112"/>
        <v/>
      </c>
      <c r="CB216" s="31" t="str">
        <f t="shared" si="105"/>
        <v/>
      </c>
      <c r="CC216" s="31" t="str">
        <f t="shared" si="113"/>
        <v/>
      </c>
      <c r="CD216" s="31"/>
      <c r="CE216" s="31"/>
      <c r="CF216" s="31"/>
      <c r="CG216" s="32">
        <f t="shared" si="114"/>
        <v>0</v>
      </c>
      <c r="CH216" s="32">
        <f t="shared" si="108"/>
        <v>0</v>
      </c>
      <c r="CI216" s="32">
        <f t="shared" si="115"/>
        <v>0</v>
      </c>
      <c r="CJ216" s="32"/>
      <c r="CK216" s="32"/>
      <c r="CL216" s="32"/>
    </row>
    <row r="217" spans="1:90" ht="16.149999999999999" customHeight="1" x14ac:dyDescent="0.2">
      <c r="A217" s="860"/>
      <c r="B217" s="911" t="s">
        <v>207</v>
      </c>
      <c r="C217" s="911"/>
      <c r="D217" s="386">
        <f t="shared" si="116"/>
        <v>0</v>
      </c>
      <c r="E217" s="453">
        <f t="shared" si="110"/>
        <v>0</v>
      </c>
      <c r="F217" s="454">
        <f t="shared" si="111"/>
        <v>0</v>
      </c>
      <c r="G217" s="455"/>
      <c r="H217" s="456"/>
      <c r="I217" s="457"/>
      <c r="J217" s="456"/>
      <c r="K217" s="457"/>
      <c r="L217" s="456"/>
      <c r="M217" s="457"/>
      <c r="N217" s="456"/>
      <c r="O217" s="457"/>
      <c r="P217" s="456"/>
      <c r="Q217" s="457"/>
      <c r="R217" s="456"/>
      <c r="S217" s="457"/>
      <c r="T217" s="456"/>
      <c r="U217" s="457"/>
      <c r="V217" s="458"/>
      <c r="W217" s="459"/>
      <c r="X217" s="460"/>
      <c r="Y217" s="460"/>
      <c r="Z217" s="460"/>
      <c r="AA217" s="225" t="str">
        <f t="shared" si="103"/>
        <v/>
      </c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8"/>
      <c r="BV217" s="3"/>
      <c r="BW217" s="3"/>
      <c r="CA217" s="31" t="str">
        <f t="shared" si="112"/>
        <v/>
      </c>
      <c r="CB217" s="31" t="str">
        <f t="shared" si="105"/>
        <v/>
      </c>
      <c r="CC217" s="31" t="str">
        <f t="shared" si="113"/>
        <v/>
      </c>
      <c r="CD217" s="31"/>
      <c r="CE217" s="31"/>
      <c r="CF217" s="31"/>
      <c r="CG217" s="32">
        <f t="shared" si="114"/>
        <v>0</v>
      </c>
      <c r="CH217" s="32">
        <f t="shared" si="108"/>
        <v>0</v>
      </c>
      <c r="CI217" s="32">
        <f t="shared" si="115"/>
        <v>0</v>
      </c>
      <c r="CJ217" s="32"/>
      <c r="CK217" s="32"/>
      <c r="CL217" s="32"/>
    </row>
    <row r="218" spans="1:90" ht="16.149999999999999" customHeight="1" x14ac:dyDescent="0.2">
      <c r="A218" s="861"/>
      <c r="B218" s="912" t="s">
        <v>208</v>
      </c>
      <c r="C218" s="912"/>
      <c r="D218" s="461">
        <f t="shared" si="116"/>
        <v>0</v>
      </c>
      <c r="E218" s="462">
        <f t="shared" si="110"/>
        <v>0</v>
      </c>
      <c r="F218" s="463">
        <f t="shared" si="111"/>
        <v>0</v>
      </c>
      <c r="G218" s="438"/>
      <c r="H218" s="439"/>
      <c r="I218" s="440"/>
      <c r="J218" s="439"/>
      <c r="K218" s="440"/>
      <c r="L218" s="439"/>
      <c r="M218" s="440"/>
      <c r="N218" s="439"/>
      <c r="O218" s="440"/>
      <c r="P218" s="439"/>
      <c r="Q218" s="440"/>
      <c r="R218" s="439"/>
      <c r="S218" s="440"/>
      <c r="T218" s="439"/>
      <c r="U218" s="440"/>
      <c r="V218" s="441"/>
      <c r="W218" s="442"/>
      <c r="X218" s="443"/>
      <c r="Y218" s="443"/>
      <c r="Z218" s="443"/>
      <c r="AA218" s="225" t="str">
        <f t="shared" si="103"/>
        <v/>
      </c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8"/>
      <c r="BV218" s="3"/>
      <c r="BW218" s="3"/>
      <c r="CA218" s="31" t="str">
        <f t="shared" si="112"/>
        <v/>
      </c>
      <c r="CB218" s="31" t="str">
        <f t="shared" si="105"/>
        <v/>
      </c>
      <c r="CC218" s="31" t="str">
        <f t="shared" si="113"/>
        <v/>
      </c>
      <c r="CD218" s="31"/>
      <c r="CE218" s="31"/>
      <c r="CF218" s="31"/>
      <c r="CG218" s="32">
        <f t="shared" si="114"/>
        <v>0</v>
      </c>
      <c r="CH218" s="32">
        <f t="shared" si="108"/>
        <v>0</v>
      </c>
      <c r="CI218" s="32">
        <f t="shared" si="115"/>
        <v>0</v>
      </c>
      <c r="CJ218" s="32"/>
      <c r="CK218" s="32"/>
      <c r="CL218" s="32"/>
    </row>
    <row r="219" spans="1:90" ht="16.149999999999999" customHeight="1" x14ac:dyDescent="0.2">
      <c r="A219" s="859" t="s">
        <v>87</v>
      </c>
      <c r="B219" s="913" t="s">
        <v>205</v>
      </c>
      <c r="C219" s="913"/>
      <c r="D219" s="383">
        <f t="shared" si="116"/>
        <v>0</v>
      </c>
      <c r="E219" s="445">
        <f t="shared" si="110"/>
        <v>0</v>
      </c>
      <c r="F219" s="446">
        <f t="shared" si="111"/>
        <v>0</v>
      </c>
      <c r="G219" s="447"/>
      <c r="H219" s="448"/>
      <c r="I219" s="449"/>
      <c r="J219" s="448"/>
      <c r="K219" s="449"/>
      <c r="L219" s="448"/>
      <c r="M219" s="449"/>
      <c r="N219" s="448"/>
      <c r="O219" s="449"/>
      <c r="P219" s="448"/>
      <c r="Q219" s="449"/>
      <c r="R219" s="448"/>
      <c r="S219" s="449"/>
      <c r="T219" s="448"/>
      <c r="U219" s="449"/>
      <c r="V219" s="450"/>
      <c r="W219" s="451"/>
      <c r="X219" s="452"/>
      <c r="Y219" s="452"/>
      <c r="Z219" s="452"/>
      <c r="AA219" s="225" t="str">
        <f t="shared" si="103"/>
        <v/>
      </c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8"/>
      <c r="BV219" s="3"/>
      <c r="BW219" s="3"/>
      <c r="CA219" s="31" t="str">
        <f t="shared" si="112"/>
        <v/>
      </c>
      <c r="CB219" s="31" t="str">
        <f t="shared" si="105"/>
        <v/>
      </c>
      <c r="CC219" s="31" t="str">
        <f t="shared" si="113"/>
        <v/>
      </c>
      <c r="CD219" s="31"/>
      <c r="CE219" s="31"/>
      <c r="CF219" s="31"/>
      <c r="CG219" s="32">
        <f t="shared" si="114"/>
        <v>0</v>
      </c>
      <c r="CH219" s="32">
        <f t="shared" si="108"/>
        <v>0</v>
      </c>
      <c r="CI219" s="32">
        <f t="shared" si="115"/>
        <v>0</v>
      </c>
      <c r="CJ219" s="32"/>
      <c r="CK219" s="32"/>
      <c r="CL219" s="32"/>
    </row>
    <row r="220" spans="1:90" ht="16.149999999999999" customHeight="1" x14ac:dyDescent="0.2">
      <c r="A220" s="860"/>
      <c r="B220" s="911" t="s">
        <v>206</v>
      </c>
      <c r="C220" s="911"/>
      <c r="D220" s="386">
        <f t="shared" si="116"/>
        <v>0</v>
      </c>
      <c r="E220" s="453">
        <f t="shared" si="110"/>
        <v>0</v>
      </c>
      <c r="F220" s="454">
        <f t="shared" si="111"/>
        <v>0</v>
      </c>
      <c r="G220" s="455"/>
      <c r="H220" s="456"/>
      <c r="I220" s="457"/>
      <c r="J220" s="456"/>
      <c r="K220" s="457"/>
      <c r="L220" s="456"/>
      <c r="M220" s="457"/>
      <c r="N220" s="456"/>
      <c r="O220" s="457"/>
      <c r="P220" s="456"/>
      <c r="Q220" s="457"/>
      <c r="R220" s="456"/>
      <c r="S220" s="457"/>
      <c r="T220" s="456"/>
      <c r="U220" s="457"/>
      <c r="V220" s="458"/>
      <c r="W220" s="459"/>
      <c r="X220" s="460"/>
      <c r="Y220" s="460"/>
      <c r="Z220" s="460"/>
      <c r="AA220" s="225" t="str">
        <f t="shared" si="103"/>
        <v/>
      </c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8"/>
      <c r="BV220" s="3"/>
      <c r="BW220" s="3"/>
      <c r="CA220" s="31" t="str">
        <f t="shared" si="112"/>
        <v/>
      </c>
      <c r="CB220" s="31" t="str">
        <f t="shared" si="105"/>
        <v/>
      </c>
      <c r="CC220" s="31" t="str">
        <f t="shared" si="113"/>
        <v/>
      </c>
      <c r="CD220" s="31"/>
      <c r="CE220" s="31"/>
      <c r="CF220" s="31"/>
      <c r="CG220" s="32">
        <f t="shared" si="114"/>
        <v>0</v>
      </c>
      <c r="CH220" s="32">
        <f t="shared" si="108"/>
        <v>0</v>
      </c>
      <c r="CI220" s="32">
        <f t="shared" si="115"/>
        <v>0</v>
      </c>
      <c r="CJ220" s="32"/>
      <c r="CK220" s="32"/>
      <c r="CL220" s="32"/>
    </row>
    <row r="221" spans="1:90" ht="16.149999999999999" customHeight="1" x14ac:dyDescent="0.2">
      <c r="A221" s="860"/>
      <c r="B221" s="911" t="s">
        <v>207</v>
      </c>
      <c r="C221" s="911"/>
      <c r="D221" s="386">
        <f t="shared" si="116"/>
        <v>0</v>
      </c>
      <c r="E221" s="453">
        <f t="shared" si="110"/>
        <v>0</v>
      </c>
      <c r="F221" s="454">
        <f t="shared" si="111"/>
        <v>0</v>
      </c>
      <c r="G221" s="455"/>
      <c r="H221" s="456"/>
      <c r="I221" s="457"/>
      <c r="J221" s="456"/>
      <c r="K221" s="457"/>
      <c r="L221" s="456"/>
      <c r="M221" s="457"/>
      <c r="N221" s="456"/>
      <c r="O221" s="457"/>
      <c r="P221" s="456"/>
      <c r="Q221" s="457"/>
      <c r="R221" s="456"/>
      <c r="S221" s="457"/>
      <c r="T221" s="456"/>
      <c r="U221" s="457"/>
      <c r="V221" s="458"/>
      <c r="W221" s="459"/>
      <c r="X221" s="460"/>
      <c r="Y221" s="460"/>
      <c r="Z221" s="460"/>
      <c r="AA221" s="225" t="str">
        <f t="shared" si="103"/>
        <v/>
      </c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8"/>
      <c r="BV221" s="3"/>
      <c r="BW221" s="3"/>
      <c r="CA221" s="31" t="str">
        <f t="shared" si="112"/>
        <v/>
      </c>
      <c r="CB221" s="31" t="str">
        <f t="shared" si="105"/>
        <v/>
      </c>
      <c r="CC221" s="31" t="str">
        <f t="shared" si="113"/>
        <v/>
      </c>
      <c r="CD221" s="31"/>
      <c r="CE221" s="31"/>
      <c r="CF221" s="31"/>
      <c r="CG221" s="32">
        <f t="shared" si="114"/>
        <v>0</v>
      </c>
      <c r="CH221" s="32">
        <f t="shared" si="108"/>
        <v>0</v>
      </c>
      <c r="CI221" s="32">
        <f t="shared" si="115"/>
        <v>0</v>
      </c>
      <c r="CJ221" s="32"/>
      <c r="CK221" s="32"/>
      <c r="CL221" s="32"/>
    </row>
    <row r="222" spans="1:90" ht="16.149999999999999" customHeight="1" x14ac:dyDescent="0.2">
      <c r="A222" s="861"/>
      <c r="B222" s="912" t="s">
        <v>208</v>
      </c>
      <c r="C222" s="912"/>
      <c r="D222" s="461">
        <f t="shared" si="116"/>
        <v>0</v>
      </c>
      <c r="E222" s="462">
        <f t="shared" si="110"/>
        <v>0</v>
      </c>
      <c r="F222" s="463">
        <f t="shared" si="111"/>
        <v>0</v>
      </c>
      <c r="G222" s="438"/>
      <c r="H222" s="439"/>
      <c r="I222" s="440"/>
      <c r="J222" s="439"/>
      <c r="K222" s="440"/>
      <c r="L222" s="439"/>
      <c r="M222" s="440"/>
      <c r="N222" s="439"/>
      <c r="O222" s="440"/>
      <c r="P222" s="439"/>
      <c r="Q222" s="440"/>
      <c r="R222" s="439"/>
      <c r="S222" s="440"/>
      <c r="T222" s="439"/>
      <c r="U222" s="440"/>
      <c r="V222" s="441"/>
      <c r="W222" s="442"/>
      <c r="X222" s="443"/>
      <c r="Y222" s="443"/>
      <c r="Z222" s="443"/>
      <c r="AA222" s="225" t="str">
        <f t="shared" si="103"/>
        <v/>
      </c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8"/>
      <c r="BV222" s="3"/>
      <c r="BW222" s="3"/>
      <c r="CA222" s="31" t="str">
        <f t="shared" si="112"/>
        <v/>
      </c>
      <c r="CB222" s="31" t="str">
        <f t="shared" si="105"/>
        <v/>
      </c>
      <c r="CC222" s="31" t="str">
        <f t="shared" si="113"/>
        <v/>
      </c>
      <c r="CD222" s="31"/>
      <c r="CE222" s="31"/>
      <c r="CF222" s="31"/>
      <c r="CG222" s="32">
        <f t="shared" si="114"/>
        <v>0</v>
      </c>
      <c r="CH222" s="32">
        <f t="shared" si="108"/>
        <v>0</v>
      </c>
      <c r="CI222" s="32">
        <f t="shared" si="115"/>
        <v>0</v>
      </c>
      <c r="CJ222" s="32"/>
      <c r="CK222" s="32"/>
      <c r="CL222" s="32"/>
    </row>
    <row r="223" spans="1:90" ht="16.149999999999999" customHeight="1" x14ac:dyDescent="0.2">
      <c r="A223" s="903" t="s">
        <v>89</v>
      </c>
      <c r="B223" s="905" t="s">
        <v>205</v>
      </c>
      <c r="C223" s="906"/>
      <c r="D223" s="502">
        <f t="shared" si="116"/>
        <v>0</v>
      </c>
      <c r="E223" s="503">
        <f t="shared" si="110"/>
        <v>0</v>
      </c>
      <c r="F223" s="504">
        <f t="shared" si="111"/>
        <v>0</v>
      </c>
      <c r="G223" s="505"/>
      <c r="H223" s="506"/>
      <c r="I223" s="507"/>
      <c r="J223" s="506"/>
      <c r="K223" s="507"/>
      <c r="L223" s="506"/>
      <c r="M223" s="507"/>
      <c r="N223" s="506"/>
      <c r="O223" s="507"/>
      <c r="P223" s="506"/>
      <c r="Q223" s="507"/>
      <c r="R223" s="506"/>
      <c r="S223" s="507"/>
      <c r="T223" s="506"/>
      <c r="U223" s="507"/>
      <c r="V223" s="508"/>
      <c r="W223" s="509"/>
      <c r="X223" s="510"/>
      <c r="Y223" s="510"/>
      <c r="Z223" s="452"/>
      <c r="AA223" s="225" t="str">
        <f t="shared" si="103"/>
        <v/>
      </c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8"/>
      <c r="BV223" s="3"/>
      <c r="BW223" s="3"/>
      <c r="CA223" s="31" t="str">
        <f t="shared" si="112"/>
        <v/>
      </c>
      <c r="CB223" s="31" t="str">
        <f t="shared" si="105"/>
        <v/>
      </c>
      <c r="CC223" s="31" t="str">
        <f t="shared" si="113"/>
        <v/>
      </c>
      <c r="CD223" s="31"/>
      <c r="CE223" s="31"/>
      <c r="CF223" s="31"/>
      <c r="CG223" s="32">
        <f t="shared" si="114"/>
        <v>0</v>
      </c>
      <c r="CH223" s="32">
        <f t="shared" si="108"/>
        <v>0</v>
      </c>
      <c r="CI223" s="32">
        <f t="shared" si="115"/>
        <v>0</v>
      </c>
      <c r="CJ223" s="32"/>
      <c r="CK223" s="32"/>
      <c r="CL223" s="32"/>
    </row>
    <row r="224" spans="1:90" ht="16.149999999999999" customHeight="1" x14ac:dyDescent="0.2">
      <c r="A224" s="904"/>
      <c r="B224" s="905" t="s">
        <v>206</v>
      </c>
      <c r="C224" s="906"/>
      <c r="D224" s="511">
        <f t="shared" si="116"/>
        <v>0</v>
      </c>
      <c r="E224" s="503">
        <f t="shared" si="110"/>
        <v>0</v>
      </c>
      <c r="F224" s="512">
        <f t="shared" si="111"/>
        <v>0</v>
      </c>
      <c r="G224" s="513"/>
      <c r="H224" s="514"/>
      <c r="I224" s="515"/>
      <c r="J224" s="514"/>
      <c r="K224" s="515"/>
      <c r="L224" s="514"/>
      <c r="M224" s="515"/>
      <c r="N224" s="514"/>
      <c r="O224" s="515"/>
      <c r="P224" s="514"/>
      <c r="Q224" s="515"/>
      <c r="R224" s="514"/>
      <c r="S224" s="515"/>
      <c r="T224" s="514"/>
      <c r="U224" s="515"/>
      <c r="V224" s="508"/>
      <c r="W224" s="516"/>
      <c r="X224" s="510"/>
      <c r="Y224" s="510"/>
      <c r="Z224" s="460"/>
      <c r="AA224" s="225" t="str">
        <f t="shared" si="103"/>
        <v/>
      </c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8"/>
      <c r="BV224" s="3"/>
      <c r="BW224" s="3"/>
      <c r="CA224" s="31" t="str">
        <f t="shared" si="112"/>
        <v/>
      </c>
      <c r="CB224" s="31" t="str">
        <f t="shared" si="105"/>
        <v/>
      </c>
      <c r="CC224" s="31" t="str">
        <f t="shared" si="113"/>
        <v/>
      </c>
      <c r="CD224" s="31"/>
      <c r="CE224" s="31"/>
      <c r="CF224" s="31"/>
      <c r="CG224" s="32">
        <f t="shared" si="114"/>
        <v>0</v>
      </c>
      <c r="CH224" s="32">
        <f t="shared" si="108"/>
        <v>0</v>
      </c>
      <c r="CI224" s="32">
        <f t="shared" si="115"/>
        <v>0</v>
      </c>
      <c r="CJ224" s="32"/>
      <c r="CK224" s="32"/>
      <c r="CL224" s="32"/>
    </row>
    <row r="225" spans="1:90" ht="16.149999999999999" customHeight="1" x14ac:dyDescent="0.2">
      <c r="A225" s="904"/>
      <c r="B225" s="905" t="s">
        <v>207</v>
      </c>
      <c r="C225" s="906"/>
      <c r="D225" s="511">
        <f t="shared" si="116"/>
        <v>0</v>
      </c>
      <c r="E225" s="503">
        <f t="shared" si="110"/>
        <v>0</v>
      </c>
      <c r="F225" s="512">
        <f t="shared" si="111"/>
        <v>0</v>
      </c>
      <c r="G225" s="513"/>
      <c r="H225" s="514"/>
      <c r="I225" s="515"/>
      <c r="J225" s="514"/>
      <c r="K225" s="515"/>
      <c r="L225" s="514"/>
      <c r="M225" s="515"/>
      <c r="N225" s="514"/>
      <c r="O225" s="515"/>
      <c r="P225" s="514"/>
      <c r="Q225" s="515"/>
      <c r="R225" s="514"/>
      <c r="S225" s="515"/>
      <c r="T225" s="514"/>
      <c r="U225" s="515"/>
      <c r="V225" s="508"/>
      <c r="W225" s="516"/>
      <c r="X225" s="510"/>
      <c r="Y225" s="510"/>
      <c r="Z225" s="460"/>
      <c r="AA225" s="225" t="str">
        <f t="shared" si="103"/>
        <v/>
      </c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8"/>
      <c r="BV225" s="3"/>
      <c r="BW225" s="3"/>
      <c r="CA225" s="31" t="str">
        <f>IF(CG225=1,"* El número de pacientes de 60 años NO DEBE Ser mayor a lo registrado en el grupo Etario 20-64 años. ","")</f>
        <v/>
      </c>
      <c r="CB225" s="31" t="str">
        <f>IF(CH225=1,"* La consulta pertinente NO DEBE ser mayor al Total registrado. ","")</f>
        <v/>
      </c>
      <c r="CC225" s="31" t="str">
        <f>IF(AND(D225&lt;&gt;0,W225=""),"* Recuerde que las Embarazadas deben ser incluídas en el ingreso por rango Etario (Digite CEROS si no tiene). ",IF(F225&lt;W225,"* Las Embarazadas NO DEBEN ser mayor al total de Mujeres. ",""))</f>
        <v/>
      </c>
      <c r="CD225" s="31"/>
      <c r="CE225" s="31"/>
      <c r="CF225" s="31"/>
      <c r="CG225" s="32">
        <f>IF((S225+T225)&lt;X225,1,0)</f>
        <v>0</v>
      </c>
      <c r="CH225" s="32">
        <f>IF(D225&lt;Y225,1,0)</f>
        <v>0</v>
      </c>
      <c r="CI225" s="32">
        <f>IF(AND(D225&lt;&gt;0,W225=""),1,IF(F225&lt;W225,1,0))</f>
        <v>0</v>
      </c>
      <c r="CJ225" s="32"/>
      <c r="CK225" s="32"/>
      <c r="CL225" s="32"/>
    </row>
    <row r="226" spans="1:90" ht="16.149999999999999" customHeight="1" thickBot="1" x14ac:dyDescent="0.25">
      <c r="A226" s="904"/>
      <c r="B226" s="905" t="s">
        <v>208</v>
      </c>
      <c r="C226" s="906"/>
      <c r="D226" s="517">
        <f t="shared" si="116"/>
        <v>0</v>
      </c>
      <c r="E226" s="518">
        <f t="shared" si="110"/>
        <v>0</v>
      </c>
      <c r="F226" s="519">
        <f t="shared" si="111"/>
        <v>0</v>
      </c>
      <c r="G226" s="520"/>
      <c r="H226" s="521"/>
      <c r="I226" s="522"/>
      <c r="J226" s="521"/>
      <c r="K226" s="522"/>
      <c r="L226" s="521"/>
      <c r="M226" s="522"/>
      <c r="N226" s="521"/>
      <c r="O226" s="522"/>
      <c r="P226" s="521"/>
      <c r="Q226" s="522"/>
      <c r="R226" s="521"/>
      <c r="S226" s="522"/>
      <c r="T226" s="521"/>
      <c r="U226" s="520"/>
      <c r="V226" s="523"/>
      <c r="W226" s="524"/>
      <c r="X226" s="525"/>
      <c r="Y226" s="525"/>
      <c r="Z226" s="526"/>
      <c r="AA226" s="225" t="str">
        <f t="shared" si="103"/>
        <v/>
      </c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8"/>
      <c r="BV226" s="3"/>
      <c r="BW226" s="3"/>
      <c r="CA226" s="31" t="str">
        <f t="shared" ref="CA226" si="117">IF(CG226=1,"* El número de pacientes de 60 años NO DEBE Ser mayor a lo registrado en el grupo Etario 20-64 años. ","")</f>
        <v/>
      </c>
      <c r="CB226" s="31" t="str">
        <f t="shared" ref="CB226" si="118">IF(CH226=1,"* La consulta pertinente NO DEBE ser mayor al Total registrado. ","")</f>
        <v/>
      </c>
      <c r="CC226" s="31" t="str">
        <f t="shared" ref="CC226" si="119">IF(AND(D226&lt;&gt;0,W226=""),"* Recuerde que las Embarazadas deben ser incluídas en el ingreso por rango Etario (Digite CEROS si no tiene). ",IF(F226&lt;W226,"* Las Embarazadas NO DEBEN ser mayor al total de Mujeres. ",""))</f>
        <v/>
      </c>
      <c r="CD226" s="31"/>
      <c r="CE226" s="31"/>
      <c r="CF226" s="31"/>
      <c r="CG226" s="32">
        <f t="shared" ref="CG226" si="120">IF((S226+T226)&lt;X226,1,0)</f>
        <v>0</v>
      </c>
      <c r="CH226" s="32">
        <f t="shared" ref="CH226" si="121">IF(D226&lt;Y226,1,0)</f>
        <v>0</v>
      </c>
      <c r="CI226" s="32">
        <f t="shared" ref="CI226" si="122">IF(AND(D226&lt;&gt;0,W226=""),1,IF(F226&lt;W226,1,0))</f>
        <v>0</v>
      </c>
      <c r="CJ226" s="32"/>
      <c r="CK226" s="32"/>
      <c r="CL226" s="32"/>
    </row>
    <row r="227" spans="1:90" ht="16.149999999999999" customHeight="1" thickTop="1" x14ac:dyDescent="0.2">
      <c r="A227" s="907" t="s">
        <v>4</v>
      </c>
      <c r="B227" s="910" t="s">
        <v>205</v>
      </c>
      <c r="C227" s="910"/>
      <c r="D227" s="527">
        <f>SUM(E227+F227)</f>
        <v>201</v>
      </c>
      <c r="E227" s="528">
        <f t="shared" si="110"/>
        <v>77</v>
      </c>
      <c r="F227" s="529">
        <f t="shared" si="110"/>
        <v>124</v>
      </c>
      <c r="G227" s="530">
        <f t="shared" ref="G227:L230" si="123">SUM(G179+G183+G187+G191+G195+G199+G203+G215+G219+G223)</f>
        <v>8</v>
      </c>
      <c r="H227" s="529">
        <f t="shared" si="123"/>
        <v>6</v>
      </c>
      <c r="I227" s="530">
        <f t="shared" si="123"/>
        <v>3</v>
      </c>
      <c r="J227" s="529">
        <f t="shared" si="123"/>
        <v>3</v>
      </c>
      <c r="K227" s="530">
        <f t="shared" si="123"/>
        <v>2</v>
      </c>
      <c r="L227" s="529">
        <f t="shared" si="123"/>
        <v>1</v>
      </c>
      <c r="M227" s="530">
        <f>SUM(M179+M183+M187+M191+M195+M199+M203+M207+M211+M215+M219+M223)</f>
        <v>2</v>
      </c>
      <c r="N227" s="529">
        <f t="shared" ref="N227:R227" si="124">SUM(N179+N183+N187+N191+N195+N199+N203+N207+N211+N215+N219+N223)</f>
        <v>0</v>
      </c>
      <c r="O227" s="530">
        <f t="shared" si="124"/>
        <v>12</v>
      </c>
      <c r="P227" s="529">
        <f t="shared" si="124"/>
        <v>12</v>
      </c>
      <c r="Q227" s="530">
        <f t="shared" si="124"/>
        <v>25</v>
      </c>
      <c r="R227" s="529">
        <f t="shared" si="124"/>
        <v>32</v>
      </c>
      <c r="S227" s="530">
        <f t="shared" ref="S227:V230" si="125">SUM(S179+S183+S187+S195+S199+S203+S207+S211+S215+S219+S223)</f>
        <v>21</v>
      </c>
      <c r="T227" s="529">
        <f t="shared" si="125"/>
        <v>57</v>
      </c>
      <c r="U227" s="530">
        <f t="shared" si="125"/>
        <v>4</v>
      </c>
      <c r="V227" s="531">
        <f t="shared" si="125"/>
        <v>13</v>
      </c>
      <c r="W227" s="530">
        <f t="shared" ref="W227:X230" si="126">SUM(W179+W183+W187+W195+W203+W207+W211+W215+W219+W223)</f>
        <v>3</v>
      </c>
      <c r="X227" s="532">
        <f t="shared" si="126"/>
        <v>1</v>
      </c>
      <c r="Y227" s="532">
        <f t="shared" ref="Y227:Z230" si="127">SUM(Y179+Y183+Y187+Y195+Y203+Y207+Y211+Y215+Y219+Y223)</f>
        <v>0</v>
      </c>
      <c r="Z227" s="529">
        <f t="shared" si="127"/>
        <v>0</v>
      </c>
      <c r="AA227" s="273" t="s">
        <v>215</v>
      </c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BV227" s="3"/>
      <c r="BW227" s="3"/>
      <c r="CG227" s="13"/>
      <c r="CH227" s="13"/>
      <c r="CI227" s="13"/>
      <c r="CJ227" s="13"/>
      <c r="CK227" s="13"/>
      <c r="CL227" s="13"/>
    </row>
    <row r="228" spans="1:90" ht="16.149999999999999" customHeight="1" x14ac:dyDescent="0.2">
      <c r="A228" s="908"/>
      <c r="B228" s="911" t="s">
        <v>206</v>
      </c>
      <c r="C228" s="911"/>
      <c r="D228" s="386">
        <f>SUM(E228+F228)</f>
        <v>706</v>
      </c>
      <c r="E228" s="533">
        <f t="shared" ref="E228:F230" si="128">SUM(G228+I228+K228+M228+O228+Q228+S228+U228)</f>
        <v>270</v>
      </c>
      <c r="F228" s="534">
        <f>SUM(H228+J228+L228+N228+P228+R228+T228+V228)</f>
        <v>436</v>
      </c>
      <c r="G228" s="535">
        <f t="shared" si="123"/>
        <v>16</v>
      </c>
      <c r="H228" s="534">
        <f>SUM(H180+H184+H188+H192+H196+H200+H204+H216+H220+H224)</f>
        <v>16</v>
      </c>
      <c r="I228" s="535">
        <f t="shared" si="123"/>
        <v>7</v>
      </c>
      <c r="J228" s="534">
        <f>SUM(J180+J184+J188+J192+J196+J200+J204+J216+J220+J224)</f>
        <v>4</v>
      </c>
      <c r="K228" s="535">
        <f t="shared" si="123"/>
        <v>3</v>
      </c>
      <c r="L228" s="534">
        <f>SUM(L180+L184+L188+L192+L196+L200+L204+L216+L220+L224)</f>
        <v>8</v>
      </c>
      <c r="M228" s="535">
        <f t="shared" ref="M228:R230" si="129">SUM(M180+M184+M188+M192+M196+M200+M204+M208+M212+M216+M220+M224)</f>
        <v>6</v>
      </c>
      <c r="N228" s="534">
        <f t="shared" si="129"/>
        <v>3</v>
      </c>
      <c r="O228" s="535">
        <f t="shared" si="129"/>
        <v>67</v>
      </c>
      <c r="P228" s="534">
        <f t="shared" si="129"/>
        <v>59</v>
      </c>
      <c r="Q228" s="535">
        <f t="shared" si="129"/>
        <v>80</v>
      </c>
      <c r="R228" s="534">
        <f t="shared" si="129"/>
        <v>96</v>
      </c>
      <c r="S228" s="535">
        <f t="shared" si="125"/>
        <v>70</v>
      </c>
      <c r="T228" s="534">
        <f t="shared" si="125"/>
        <v>214</v>
      </c>
      <c r="U228" s="535">
        <f t="shared" si="125"/>
        <v>21</v>
      </c>
      <c r="V228" s="536">
        <f t="shared" si="125"/>
        <v>36</v>
      </c>
      <c r="W228" s="535">
        <f t="shared" si="126"/>
        <v>10</v>
      </c>
      <c r="X228" s="533">
        <f t="shared" si="126"/>
        <v>6</v>
      </c>
      <c r="Y228" s="533">
        <f t="shared" si="127"/>
        <v>0</v>
      </c>
      <c r="Z228" s="534">
        <f t="shared" si="127"/>
        <v>0</v>
      </c>
      <c r="AA228" s="273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BV228" s="3"/>
      <c r="BW228" s="3"/>
      <c r="CG228" s="13"/>
      <c r="CH228" s="13"/>
      <c r="CI228" s="13"/>
      <c r="CJ228" s="13"/>
      <c r="CK228" s="13"/>
      <c r="CL228" s="13"/>
    </row>
    <row r="229" spans="1:90" ht="16.149999999999999" customHeight="1" x14ac:dyDescent="0.2">
      <c r="A229" s="908"/>
      <c r="B229" s="911" t="s">
        <v>207</v>
      </c>
      <c r="C229" s="911"/>
      <c r="D229" s="386">
        <f>SUM(E229+F229)</f>
        <v>204</v>
      </c>
      <c r="E229" s="533">
        <f t="shared" si="128"/>
        <v>69</v>
      </c>
      <c r="F229" s="534">
        <f t="shared" si="128"/>
        <v>135</v>
      </c>
      <c r="G229" s="535">
        <f t="shared" ref="G229:G230" si="130">SUM(G181+G185+G189+G193+G197+G201+G205+G217+G221+G225)</f>
        <v>7</v>
      </c>
      <c r="H229" s="534">
        <f>SUM(H181+H185+H189+H193+H197+H201+H205+H217+H221+H225)</f>
        <v>5</v>
      </c>
      <c r="I229" s="535">
        <f t="shared" si="123"/>
        <v>3</v>
      </c>
      <c r="J229" s="534">
        <f>SUM(J181+J185+J189+J193+J197+J201+J205+J217+J221+J225)</f>
        <v>5</v>
      </c>
      <c r="K229" s="535">
        <f t="shared" si="123"/>
        <v>3</v>
      </c>
      <c r="L229" s="534">
        <f>SUM(L181+L185+L189+L193+L197+L201+L205+L217+L221+L225)</f>
        <v>1</v>
      </c>
      <c r="M229" s="535">
        <f t="shared" si="129"/>
        <v>2</v>
      </c>
      <c r="N229" s="534">
        <f t="shared" si="129"/>
        <v>0</v>
      </c>
      <c r="O229" s="535">
        <f t="shared" si="129"/>
        <v>10</v>
      </c>
      <c r="P229" s="534">
        <f t="shared" si="129"/>
        <v>12</v>
      </c>
      <c r="Q229" s="535">
        <f t="shared" si="129"/>
        <v>16</v>
      </c>
      <c r="R229" s="534">
        <f t="shared" si="129"/>
        <v>27</v>
      </c>
      <c r="S229" s="535">
        <f t="shared" si="125"/>
        <v>22</v>
      </c>
      <c r="T229" s="534">
        <f t="shared" si="125"/>
        <v>72</v>
      </c>
      <c r="U229" s="535">
        <f t="shared" si="125"/>
        <v>6</v>
      </c>
      <c r="V229" s="536">
        <f t="shared" si="125"/>
        <v>13</v>
      </c>
      <c r="W229" s="535">
        <f t="shared" si="126"/>
        <v>3</v>
      </c>
      <c r="X229" s="533">
        <f t="shared" si="126"/>
        <v>1</v>
      </c>
      <c r="Y229" s="533">
        <f t="shared" si="127"/>
        <v>0</v>
      </c>
      <c r="Z229" s="534">
        <f t="shared" si="127"/>
        <v>0</v>
      </c>
      <c r="AA229" s="273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BV229" s="3"/>
      <c r="BW229" s="3"/>
      <c r="CG229" s="13"/>
      <c r="CH229" s="13"/>
      <c r="CI229" s="13"/>
      <c r="CJ229" s="13"/>
      <c r="CK229" s="13"/>
      <c r="CL229" s="13"/>
    </row>
    <row r="230" spans="1:90" ht="16.149999999999999" customHeight="1" x14ac:dyDescent="0.2">
      <c r="A230" s="909"/>
      <c r="B230" s="912" t="s">
        <v>208</v>
      </c>
      <c r="C230" s="912"/>
      <c r="D230" s="461">
        <f>SUM(E230+F230)</f>
        <v>145</v>
      </c>
      <c r="E230" s="537">
        <f t="shared" si="128"/>
        <v>44</v>
      </c>
      <c r="F230" s="538">
        <f>SUM(H230+J230+L230+N230+P230+R230+T230+V230)</f>
        <v>101</v>
      </c>
      <c r="G230" s="539">
        <f t="shared" si="130"/>
        <v>1</v>
      </c>
      <c r="H230" s="538">
        <f>SUM(H182+H186+H190+H194+H198+H202+H206+H218+H222+H226)</f>
        <v>6</v>
      </c>
      <c r="I230" s="539">
        <f t="shared" si="123"/>
        <v>1</v>
      </c>
      <c r="J230" s="538">
        <f>SUM(J182+J186+J190+J194+J198+J202+J206+J218+J222+J226)</f>
        <v>1</v>
      </c>
      <c r="K230" s="539">
        <f t="shared" si="123"/>
        <v>5</v>
      </c>
      <c r="L230" s="538">
        <f>SUM(L182+L186+L190+L194+L198+L202+L206+L218+L222+L226)</f>
        <v>1</v>
      </c>
      <c r="M230" s="539">
        <f t="shared" si="129"/>
        <v>0</v>
      </c>
      <c r="N230" s="538">
        <f t="shared" si="129"/>
        <v>1</v>
      </c>
      <c r="O230" s="539">
        <f t="shared" si="129"/>
        <v>8</v>
      </c>
      <c r="P230" s="538">
        <f t="shared" si="129"/>
        <v>6</v>
      </c>
      <c r="Q230" s="539">
        <f t="shared" si="129"/>
        <v>6</v>
      </c>
      <c r="R230" s="538">
        <f t="shared" si="129"/>
        <v>4</v>
      </c>
      <c r="S230" s="539">
        <f t="shared" si="125"/>
        <v>17</v>
      </c>
      <c r="T230" s="538">
        <f t="shared" si="125"/>
        <v>68</v>
      </c>
      <c r="U230" s="539">
        <f t="shared" si="125"/>
        <v>6</v>
      </c>
      <c r="V230" s="540">
        <f>SUM(V182+V186+V190+V198+V202+V206+V210+V214+V218+V222+V226)</f>
        <v>14</v>
      </c>
      <c r="W230" s="541">
        <f t="shared" si="126"/>
        <v>8</v>
      </c>
      <c r="X230" s="537">
        <f t="shared" si="126"/>
        <v>2</v>
      </c>
      <c r="Y230" s="537">
        <f t="shared" si="127"/>
        <v>0</v>
      </c>
      <c r="Z230" s="538">
        <f t="shared" si="127"/>
        <v>0</v>
      </c>
      <c r="AA230" s="273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BV230" s="3"/>
      <c r="BW230" s="3"/>
      <c r="CG230" s="13"/>
      <c r="CH230" s="13"/>
      <c r="CI230" s="13"/>
      <c r="CJ230" s="13"/>
      <c r="CK230" s="13"/>
      <c r="CL230" s="13"/>
    </row>
    <row r="231" spans="1:90" ht="31.9" customHeight="1" x14ac:dyDescent="0.2">
      <c r="A231" s="236" t="s">
        <v>216</v>
      </c>
      <c r="B231" s="123"/>
      <c r="C231" s="123"/>
      <c r="D231" s="124"/>
      <c r="E231" s="124"/>
      <c r="F231" s="124"/>
      <c r="G231" s="124"/>
      <c r="H231" s="124"/>
      <c r="I231" s="124"/>
      <c r="BV231" s="3"/>
      <c r="BW231" s="3"/>
      <c r="CG231" s="13"/>
      <c r="CH231" s="13"/>
      <c r="CI231" s="13"/>
      <c r="CJ231" s="13"/>
      <c r="CK231" s="13"/>
      <c r="CL231" s="13"/>
    </row>
    <row r="232" spans="1:90" ht="16.149999999999999" customHeight="1" x14ac:dyDescent="0.2">
      <c r="A232" s="885" t="s">
        <v>31</v>
      </c>
      <c r="B232" s="886"/>
      <c r="C232" s="887"/>
      <c r="D232" s="894" t="s">
        <v>4</v>
      </c>
      <c r="E232" s="895"/>
      <c r="F232" s="896"/>
      <c r="G232" s="862" t="s">
        <v>56</v>
      </c>
      <c r="H232" s="900"/>
      <c r="I232" s="900"/>
      <c r="J232" s="900"/>
      <c r="K232" s="900"/>
      <c r="L232" s="900"/>
      <c r="M232" s="900"/>
      <c r="N232" s="901"/>
      <c r="O232" s="896" t="s">
        <v>6</v>
      </c>
      <c r="P232" s="859" t="s">
        <v>7</v>
      </c>
      <c r="BV232" s="3"/>
      <c r="BW232" s="3"/>
      <c r="CG232" s="13"/>
      <c r="CH232" s="13"/>
      <c r="CI232" s="13"/>
      <c r="CJ232" s="13"/>
      <c r="CK232" s="13"/>
      <c r="CL232" s="13"/>
    </row>
    <row r="233" spans="1:90" ht="16.149999999999999" customHeight="1" x14ac:dyDescent="0.2">
      <c r="A233" s="888"/>
      <c r="B233" s="889"/>
      <c r="C233" s="890"/>
      <c r="D233" s="897"/>
      <c r="E233" s="898"/>
      <c r="F233" s="899"/>
      <c r="G233" s="859" t="s">
        <v>186</v>
      </c>
      <c r="H233" s="859" t="s">
        <v>17</v>
      </c>
      <c r="I233" s="859" t="s">
        <v>198</v>
      </c>
      <c r="J233" s="859" t="s">
        <v>57</v>
      </c>
      <c r="K233" s="859" t="s">
        <v>199</v>
      </c>
      <c r="L233" s="859" t="s">
        <v>217</v>
      </c>
      <c r="M233" s="859" t="s">
        <v>21</v>
      </c>
      <c r="N233" s="877" t="s">
        <v>22</v>
      </c>
      <c r="O233" s="902"/>
      <c r="P233" s="860"/>
      <c r="BV233" s="3"/>
      <c r="BW233" s="3"/>
      <c r="CG233" s="13"/>
      <c r="CH233" s="13"/>
      <c r="CI233" s="13"/>
      <c r="CJ233" s="13"/>
      <c r="CK233" s="13"/>
      <c r="CL233" s="13"/>
    </row>
    <row r="234" spans="1:90" ht="16.149999999999999" customHeight="1" x14ac:dyDescent="0.2">
      <c r="A234" s="891"/>
      <c r="B234" s="892"/>
      <c r="C234" s="893"/>
      <c r="D234" s="766" t="s">
        <v>23</v>
      </c>
      <c r="E234" s="766" t="s">
        <v>24</v>
      </c>
      <c r="F234" s="764" t="s">
        <v>25</v>
      </c>
      <c r="G234" s="861"/>
      <c r="H234" s="861"/>
      <c r="I234" s="861"/>
      <c r="J234" s="861"/>
      <c r="K234" s="861"/>
      <c r="L234" s="861"/>
      <c r="M234" s="861"/>
      <c r="N234" s="878"/>
      <c r="O234" s="899"/>
      <c r="P234" s="861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BV234" s="3"/>
      <c r="BW234" s="3"/>
      <c r="CG234" s="13"/>
      <c r="CH234" s="13"/>
      <c r="CI234" s="13"/>
      <c r="CJ234" s="13"/>
      <c r="CK234" s="13"/>
      <c r="CL234" s="13"/>
    </row>
    <row r="235" spans="1:90" ht="16.149999999999999" customHeight="1" x14ac:dyDescent="0.2">
      <c r="A235" s="879" t="s">
        <v>38</v>
      </c>
      <c r="B235" s="880"/>
      <c r="C235" s="881"/>
      <c r="D235" s="427">
        <f>SUM(G235:N235)</f>
        <v>0</v>
      </c>
      <c r="E235" s="243"/>
      <c r="F235" s="243"/>
      <c r="G235" s="113"/>
      <c r="H235" s="113"/>
      <c r="I235" s="113"/>
      <c r="J235" s="113"/>
      <c r="K235" s="113"/>
      <c r="L235" s="113"/>
      <c r="M235" s="113"/>
      <c r="N235" s="544"/>
      <c r="O235" s="114"/>
      <c r="P235" s="326"/>
      <c r="Q235" s="225" t="str">
        <f>CA235&amp;CB235&amp;CC235</f>
        <v/>
      </c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8"/>
      <c r="AD235" s="8"/>
      <c r="BV235" s="3"/>
      <c r="BW235" s="3"/>
      <c r="CA235" s="31" t="str">
        <f t="shared" ref="CA235:CA240" si="131">IF(CG235=1,"* La suma de los sexos NO DEBE ser diferente al Total. ","")</f>
        <v/>
      </c>
      <c r="CB235" s="31" t="str">
        <f>IF(CH235=1,"* Las actividades de 60 años NO DEBE ser mayor que el de 20-64 Años. ","")</f>
        <v/>
      </c>
      <c r="CC235" s="31" t="str">
        <f>IF(AND(D235&lt;&gt;0,O235=""),"* Recuerde que las Embarazadas deben ser incluídas en el ingreso por rango Etario (Digite CEROS si no tiene). ",IF(F235&lt;O235,"* Las Embarazadas NO DEBEN ser mayor al total de Mujeres. ",""))</f>
        <v/>
      </c>
      <c r="CG235" s="32">
        <f>IF(D235&lt;&gt;(E235+F235),1,0)</f>
        <v>0</v>
      </c>
      <c r="CH235" s="32">
        <f>IF(M235&lt;P235,1,0)</f>
        <v>0</v>
      </c>
      <c r="CI235" s="32">
        <f>IF(AND(D235&lt;&gt;0,O235=""),1,IF(F235&lt;O235,1,0))</f>
        <v>0</v>
      </c>
      <c r="CJ235" s="13"/>
      <c r="CK235" s="13"/>
      <c r="CL235" s="13"/>
    </row>
    <row r="236" spans="1:90" ht="16.149999999999999" customHeight="1" x14ac:dyDescent="0.2">
      <c r="A236" s="882" t="s">
        <v>218</v>
      </c>
      <c r="B236" s="883"/>
      <c r="C236" s="884"/>
      <c r="D236" s="545">
        <f>SUM(G236:N236)</f>
        <v>0</v>
      </c>
      <c r="E236" s="38"/>
      <c r="F236" s="113"/>
      <c r="G236" s="33"/>
      <c r="H236" s="33"/>
      <c r="I236" s="33"/>
      <c r="J236" s="33"/>
      <c r="K236" s="33"/>
      <c r="L236" s="33"/>
      <c r="M236" s="33"/>
      <c r="N236" s="284"/>
      <c r="O236" s="34"/>
      <c r="P236" s="38"/>
      <c r="Q236" s="225" t="str">
        <f t="shared" ref="Q236:Q240" si="132">CA236&amp;CB236&amp;CC236</f>
        <v/>
      </c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8"/>
      <c r="AD236" s="8"/>
      <c r="BV236" s="3"/>
      <c r="BW236" s="3"/>
      <c r="CA236" s="31" t="str">
        <f t="shared" si="131"/>
        <v/>
      </c>
      <c r="CB236" s="31" t="str">
        <f t="shared" ref="CB236:CB240" si="133">IF(CH236=1,"* Las actividades de 60 años NO DEBE ser mayor que el de 20-64 Años. ","")</f>
        <v/>
      </c>
      <c r="CC236" s="31" t="str">
        <f t="shared" ref="CC236:CC240" si="134">IF(AND(D236&lt;&gt;0,O236=""),"* Recuerde que las Embarazadas deben ser incluídas en el ingreso por rango Etario (Digite CEROS si no tiene). ",IF(F236&lt;O236,"* Las Embarazadas NO DEBEN ser mayor al total de Mujeres. ",""))</f>
        <v/>
      </c>
      <c r="CG236" s="32">
        <f t="shared" ref="CG236:CG240" si="135">IF(D236&lt;&gt;(E236+F236),1,0)</f>
        <v>0</v>
      </c>
      <c r="CH236" s="32">
        <f t="shared" ref="CH236:CH240" si="136">IF(M236&lt;P236,1,0)</f>
        <v>0</v>
      </c>
      <c r="CI236" s="32">
        <f t="shared" ref="CI236:CI240" si="137">IF(AND(D236&lt;&gt;0,O236=""),1,IF(F236&lt;O236,1,0))</f>
        <v>0</v>
      </c>
      <c r="CJ236" s="13"/>
      <c r="CK236" s="13"/>
      <c r="CL236" s="13"/>
    </row>
    <row r="237" spans="1:90" ht="16.149999999999999" customHeight="1" x14ac:dyDescent="0.2">
      <c r="A237" s="882" t="s">
        <v>219</v>
      </c>
      <c r="B237" s="883"/>
      <c r="C237" s="884"/>
      <c r="D237" s="546">
        <f>SUM(G237:N237)</f>
        <v>0</v>
      </c>
      <c r="E237" s="33"/>
      <c r="F237" s="38"/>
      <c r="G237" s="33"/>
      <c r="H237" s="33"/>
      <c r="I237" s="33"/>
      <c r="J237" s="33"/>
      <c r="K237" s="33"/>
      <c r="L237" s="33"/>
      <c r="M237" s="33"/>
      <c r="N237" s="284"/>
      <c r="O237" s="34"/>
      <c r="P237" s="38"/>
      <c r="Q237" s="225" t="str">
        <f t="shared" si="132"/>
        <v/>
      </c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8"/>
      <c r="AD237" s="8"/>
      <c r="BV237" s="3"/>
      <c r="BW237" s="3"/>
      <c r="CA237" s="31" t="str">
        <f t="shared" si="131"/>
        <v/>
      </c>
      <c r="CB237" s="31" t="str">
        <f t="shared" si="133"/>
        <v/>
      </c>
      <c r="CC237" s="31" t="str">
        <f t="shared" si="134"/>
        <v/>
      </c>
      <c r="CG237" s="32">
        <f t="shared" si="135"/>
        <v>0</v>
      </c>
      <c r="CH237" s="32">
        <f t="shared" si="136"/>
        <v>0</v>
      </c>
      <c r="CI237" s="32">
        <f t="shared" si="137"/>
        <v>0</v>
      </c>
      <c r="CJ237" s="13"/>
      <c r="CK237" s="13"/>
      <c r="CL237" s="13"/>
    </row>
    <row r="238" spans="1:90" ht="16.149999999999999" customHeight="1" x14ac:dyDescent="0.2">
      <c r="A238" s="868"/>
      <c r="B238" s="869"/>
      <c r="C238" s="870"/>
      <c r="D238" s="547"/>
      <c r="E238" s="548"/>
      <c r="F238" s="547"/>
      <c r="G238" s="549"/>
      <c r="H238" s="549"/>
      <c r="I238" s="549"/>
      <c r="J238" s="549"/>
      <c r="K238" s="549"/>
      <c r="L238" s="549"/>
      <c r="M238" s="548"/>
      <c r="N238" s="550"/>
      <c r="O238" s="547"/>
      <c r="P238" s="549"/>
      <c r="Q238" s="225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BV238" s="3"/>
      <c r="BW238" s="3"/>
      <c r="CA238" s="31"/>
      <c r="CB238" s="31"/>
      <c r="CC238" s="31"/>
      <c r="CG238" s="32"/>
      <c r="CH238" s="32"/>
      <c r="CI238" s="32"/>
      <c r="CJ238" s="13"/>
      <c r="CK238" s="13"/>
      <c r="CL238" s="13"/>
    </row>
    <row r="239" spans="1:90" ht="16.149999999999999" customHeight="1" x14ac:dyDescent="0.2">
      <c r="A239" s="871" t="s">
        <v>35</v>
      </c>
      <c r="B239" s="872"/>
      <c r="C239" s="873"/>
      <c r="D239" s="551">
        <f>SUM(G239:N239)</f>
        <v>0</v>
      </c>
      <c r="E239" s="285"/>
      <c r="F239" s="38"/>
      <c r="G239" s="255"/>
      <c r="H239" s="255"/>
      <c r="I239" s="255"/>
      <c r="J239" s="255"/>
      <c r="K239" s="255"/>
      <c r="L239" s="255"/>
      <c r="M239" s="255"/>
      <c r="N239" s="552"/>
      <c r="O239" s="259"/>
      <c r="P239" s="285"/>
      <c r="Q239" s="225" t="str">
        <f t="shared" si="132"/>
        <v/>
      </c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8"/>
      <c r="AD239" s="8"/>
      <c r="BV239" s="3"/>
      <c r="BW239" s="3"/>
      <c r="CA239" s="31" t="str">
        <f t="shared" si="131"/>
        <v/>
      </c>
      <c r="CB239" s="31" t="str">
        <f t="shared" si="133"/>
        <v/>
      </c>
      <c r="CC239" s="31" t="str">
        <f t="shared" si="134"/>
        <v/>
      </c>
      <c r="CG239" s="32">
        <f t="shared" si="135"/>
        <v>0</v>
      </c>
      <c r="CH239" s="32">
        <f t="shared" si="136"/>
        <v>0</v>
      </c>
      <c r="CI239" s="32">
        <f t="shared" si="137"/>
        <v>0</v>
      </c>
      <c r="CJ239" s="13"/>
      <c r="CK239" s="13"/>
      <c r="CL239" s="13"/>
    </row>
    <row r="240" spans="1:90" ht="16.149999999999999" customHeight="1" x14ac:dyDescent="0.2">
      <c r="A240" s="874" t="s">
        <v>220</v>
      </c>
      <c r="B240" s="875"/>
      <c r="C240" s="876"/>
      <c r="D240" s="553">
        <f>SUM(G240:N240)</f>
        <v>0</v>
      </c>
      <c r="E240" s="285"/>
      <c r="F240" s="285"/>
      <c r="G240" s="42"/>
      <c r="H240" s="42"/>
      <c r="I240" s="42"/>
      <c r="J240" s="42"/>
      <c r="K240" s="42"/>
      <c r="L240" s="42"/>
      <c r="M240" s="42"/>
      <c r="N240" s="554"/>
      <c r="O240" s="43"/>
      <c r="P240" s="46"/>
      <c r="Q240" s="225" t="str">
        <f t="shared" si="132"/>
        <v/>
      </c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8"/>
      <c r="AD240" s="8"/>
      <c r="BV240" s="3"/>
      <c r="BW240" s="3"/>
      <c r="CA240" s="31" t="str">
        <f t="shared" si="131"/>
        <v/>
      </c>
      <c r="CB240" s="31" t="str">
        <f t="shared" si="133"/>
        <v/>
      </c>
      <c r="CC240" s="31" t="str">
        <f t="shared" si="134"/>
        <v/>
      </c>
      <c r="CG240" s="32">
        <f t="shared" si="135"/>
        <v>0</v>
      </c>
      <c r="CH240" s="32">
        <f t="shared" si="136"/>
        <v>0</v>
      </c>
      <c r="CI240" s="32">
        <f t="shared" si="137"/>
        <v>0</v>
      </c>
      <c r="CJ240" s="13"/>
      <c r="CK240" s="13"/>
      <c r="CL240" s="13"/>
    </row>
    <row r="241" spans="1:90" ht="31.9" customHeight="1" x14ac:dyDescent="0.2">
      <c r="A241" s="236" t="s">
        <v>221</v>
      </c>
      <c r="B241" s="555"/>
      <c r="C241" s="555"/>
      <c r="D241" s="555"/>
      <c r="E241" s="556"/>
      <c r="F241" s="557"/>
      <c r="G241" s="8"/>
      <c r="H241" s="8"/>
      <c r="I241" s="8"/>
      <c r="J241" s="8"/>
      <c r="Q241" s="8" t="s">
        <v>215</v>
      </c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BV241" s="3"/>
      <c r="BW241" s="3"/>
      <c r="CG241" s="13"/>
      <c r="CH241" s="13"/>
      <c r="CI241" s="13"/>
      <c r="CJ241" s="13"/>
      <c r="CK241" s="13"/>
      <c r="CL241" s="13"/>
    </row>
    <row r="242" spans="1:90" ht="16.149999999999999" customHeight="1" x14ac:dyDescent="0.2">
      <c r="A242" s="859" t="s">
        <v>201</v>
      </c>
      <c r="B242" s="859" t="s">
        <v>222</v>
      </c>
      <c r="C242" s="859" t="s">
        <v>223</v>
      </c>
      <c r="D242" s="859" t="s">
        <v>224</v>
      </c>
      <c r="E242" s="859" t="s">
        <v>225</v>
      </c>
      <c r="F242" s="8"/>
      <c r="G242" s="8"/>
      <c r="H242" s="8"/>
      <c r="I242" s="8"/>
      <c r="J242" s="8"/>
      <c r="BV242" s="3"/>
      <c r="BW242" s="3"/>
      <c r="CG242" s="13"/>
      <c r="CH242" s="13"/>
      <c r="CI242" s="13"/>
      <c r="CJ242" s="13"/>
      <c r="CK242" s="13"/>
      <c r="CL242" s="13"/>
    </row>
    <row r="243" spans="1:90" ht="16.149999999999999" customHeight="1" x14ac:dyDescent="0.2">
      <c r="A243" s="860"/>
      <c r="B243" s="860"/>
      <c r="C243" s="860"/>
      <c r="D243" s="860"/>
      <c r="E243" s="860"/>
      <c r="F243" s="8"/>
      <c r="G243" s="8"/>
      <c r="H243" s="8"/>
      <c r="I243" s="8"/>
      <c r="J243" s="8"/>
      <c r="BV243" s="3"/>
      <c r="BW243" s="3"/>
      <c r="CG243" s="13"/>
      <c r="CH243" s="13"/>
      <c r="CI243" s="13"/>
      <c r="CJ243" s="13"/>
      <c r="CK243" s="13"/>
      <c r="CL243" s="13"/>
    </row>
    <row r="244" spans="1:90" ht="16.149999999999999" customHeight="1" x14ac:dyDescent="0.2">
      <c r="A244" s="860"/>
      <c r="B244" s="860"/>
      <c r="C244" s="860"/>
      <c r="D244" s="860"/>
      <c r="E244" s="860"/>
      <c r="F244" s="8"/>
      <c r="G244" s="8"/>
      <c r="H244" s="8"/>
      <c r="I244" s="8"/>
      <c r="J244" s="8"/>
      <c r="BV244" s="3"/>
      <c r="BW244" s="3"/>
      <c r="CG244" s="13"/>
      <c r="CH244" s="13"/>
      <c r="CI244" s="13"/>
      <c r="CJ244" s="13"/>
      <c r="CK244" s="13"/>
      <c r="CL244" s="13"/>
    </row>
    <row r="245" spans="1:90" ht="16.149999999999999" customHeight="1" x14ac:dyDescent="0.2">
      <c r="A245" s="861"/>
      <c r="B245" s="861"/>
      <c r="C245" s="861"/>
      <c r="D245" s="861"/>
      <c r="E245" s="861"/>
      <c r="F245" s="8"/>
      <c r="G245" s="8"/>
      <c r="H245" s="8"/>
      <c r="I245" s="8"/>
      <c r="J245" s="8"/>
      <c r="BV245" s="3"/>
      <c r="BW245" s="3"/>
      <c r="CG245" s="13"/>
      <c r="CH245" s="13"/>
      <c r="CI245" s="13"/>
      <c r="CJ245" s="13"/>
      <c r="CK245" s="13"/>
      <c r="CL245" s="13"/>
    </row>
    <row r="246" spans="1:90" ht="16.149999999999999" customHeight="1" x14ac:dyDescent="0.2">
      <c r="A246" s="558" t="s">
        <v>226</v>
      </c>
      <c r="B246" s="559"/>
      <c r="C246" s="560"/>
      <c r="D246" s="561">
        <f>SUM(D247:D249)</f>
        <v>0</v>
      </c>
      <c r="E246" s="561">
        <f>SUM(E247:E249)</f>
        <v>0</v>
      </c>
      <c r="F246" s="8"/>
      <c r="G246" s="8"/>
      <c r="H246" s="8"/>
      <c r="I246" s="8"/>
      <c r="J246" s="8"/>
      <c r="BV246" s="3"/>
      <c r="BW246" s="3"/>
      <c r="CG246" s="13"/>
      <c r="CH246" s="13"/>
      <c r="CI246" s="13"/>
      <c r="CJ246" s="13"/>
      <c r="CK246" s="13"/>
      <c r="CL246" s="13"/>
    </row>
    <row r="247" spans="1:90" ht="16.149999999999999" customHeight="1" x14ac:dyDescent="0.2">
      <c r="A247" s="562" t="s">
        <v>227</v>
      </c>
      <c r="B247" s="563"/>
      <c r="C247" s="564"/>
      <c r="D247" s="63"/>
      <c r="E247" s="243"/>
      <c r="F247" s="8"/>
      <c r="G247" s="8"/>
      <c r="H247" s="8"/>
      <c r="I247" s="8"/>
      <c r="J247" s="8"/>
      <c r="BV247" s="3"/>
      <c r="BW247" s="3"/>
      <c r="CG247" s="13"/>
      <c r="CH247" s="13"/>
      <c r="CI247" s="13"/>
      <c r="CJ247" s="13"/>
      <c r="CK247" s="13"/>
      <c r="CL247" s="13"/>
    </row>
    <row r="248" spans="1:90" ht="16.149999999999999" customHeight="1" x14ac:dyDescent="0.2">
      <c r="A248" s="565" t="s">
        <v>228</v>
      </c>
      <c r="B248" s="150"/>
      <c r="C248" s="252"/>
      <c r="D248" s="86"/>
      <c r="E248" s="38"/>
      <c r="F248" s="8"/>
      <c r="G248" s="8"/>
      <c r="H248" s="8"/>
      <c r="I248" s="8"/>
      <c r="J248" s="8"/>
      <c r="BV248" s="3"/>
      <c r="BW248" s="3"/>
      <c r="CG248" s="13"/>
      <c r="CH248" s="13"/>
      <c r="CI248" s="13"/>
      <c r="CJ248" s="13"/>
      <c r="CK248" s="13"/>
      <c r="CL248" s="13"/>
    </row>
    <row r="249" spans="1:90" ht="16.149999999999999" customHeight="1" x14ac:dyDescent="0.2">
      <c r="A249" s="235" t="s">
        <v>229</v>
      </c>
      <c r="B249" s="566"/>
      <c r="C249" s="567"/>
      <c r="D249" s="568"/>
      <c r="E249" s="46"/>
      <c r="F249" s="8"/>
      <c r="G249" s="8"/>
      <c r="H249" s="8"/>
      <c r="I249" s="8"/>
      <c r="J249" s="8"/>
      <c r="BV249" s="3"/>
      <c r="BW249" s="3"/>
      <c r="CG249" s="13"/>
      <c r="CH249" s="13"/>
      <c r="CI249" s="13"/>
      <c r="CJ249" s="13"/>
      <c r="CK249" s="13"/>
      <c r="CL249" s="13"/>
    </row>
    <row r="250" spans="1:90" ht="31.9" customHeight="1" x14ac:dyDescent="0.2">
      <c r="A250" s="569" t="s">
        <v>230</v>
      </c>
      <c r="B250" s="570"/>
      <c r="C250" s="570"/>
      <c r="D250" s="570"/>
      <c r="E250" s="571"/>
      <c r="F250" s="8"/>
      <c r="G250" s="8"/>
      <c r="H250" s="8"/>
      <c r="I250" s="8"/>
      <c r="J250" s="8"/>
      <c r="BV250" s="3"/>
      <c r="BW250" s="3"/>
      <c r="CG250" s="13"/>
      <c r="CH250" s="13"/>
      <c r="CI250" s="13"/>
      <c r="CJ250" s="13"/>
      <c r="CK250" s="13"/>
      <c r="CL250" s="13"/>
    </row>
    <row r="251" spans="1:90" ht="37.15" customHeight="1" x14ac:dyDescent="0.2">
      <c r="A251" s="862" t="s">
        <v>231</v>
      </c>
      <c r="B251" s="863"/>
      <c r="C251" s="572" t="s">
        <v>232</v>
      </c>
      <c r="D251" s="572" t="s">
        <v>233</v>
      </c>
      <c r="E251" s="572" t="s">
        <v>234</v>
      </c>
      <c r="F251" s="8"/>
      <c r="G251" s="8"/>
      <c r="H251" s="8"/>
      <c r="I251" s="8"/>
      <c r="J251" s="8"/>
      <c r="BV251" s="3"/>
      <c r="BW251" s="3"/>
    </row>
    <row r="252" spans="1:90" ht="16.149999999999999" customHeight="1" x14ac:dyDescent="0.2">
      <c r="A252" s="864" t="s">
        <v>78</v>
      </c>
      <c r="B252" s="865"/>
      <c r="C252" s="243"/>
      <c r="D252" s="243"/>
      <c r="E252" s="243"/>
      <c r="F252" s="8"/>
      <c r="G252" s="8"/>
      <c r="H252" s="8"/>
      <c r="I252" s="8"/>
      <c r="J252" s="8"/>
      <c r="BV252" s="3"/>
      <c r="BW252" s="3"/>
    </row>
    <row r="253" spans="1:90" ht="16.149999999999999" customHeight="1" x14ac:dyDescent="0.2">
      <c r="A253" s="855" t="s">
        <v>86</v>
      </c>
      <c r="B253" s="856"/>
      <c r="C253" s="38"/>
      <c r="D253" s="38"/>
      <c r="E253" s="38"/>
      <c r="F253" s="8"/>
      <c r="G253" s="8"/>
      <c r="H253" s="8"/>
      <c r="I253" s="8"/>
      <c r="J253" s="8"/>
      <c r="BV253" s="3"/>
      <c r="BW253" s="3"/>
    </row>
    <row r="254" spans="1:90" ht="16.149999999999999" customHeight="1" x14ac:dyDescent="0.2">
      <c r="A254" s="866" t="s">
        <v>84</v>
      </c>
      <c r="B254" s="867"/>
      <c r="C254" s="38"/>
      <c r="D254" s="38"/>
      <c r="E254" s="38"/>
      <c r="F254" s="8"/>
      <c r="G254" s="8"/>
      <c r="H254" s="8"/>
      <c r="I254" s="8"/>
      <c r="J254" s="8"/>
      <c r="BV254" s="3"/>
      <c r="BW254" s="3"/>
    </row>
    <row r="255" spans="1:90" ht="16.149999999999999" customHeight="1" x14ac:dyDescent="0.2">
      <c r="A255" s="855" t="s">
        <v>210</v>
      </c>
      <c r="B255" s="856"/>
      <c r="C255" s="38"/>
      <c r="D255" s="38"/>
      <c r="E255" s="38"/>
      <c r="F255" s="8"/>
      <c r="G255" s="8"/>
      <c r="H255" s="8"/>
      <c r="I255" s="8"/>
      <c r="J255" s="8"/>
      <c r="BV255" s="3"/>
      <c r="BW255" s="3"/>
    </row>
    <row r="256" spans="1:90" ht="16.149999999999999" customHeight="1" x14ac:dyDescent="0.2">
      <c r="A256" s="855" t="s">
        <v>85</v>
      </c>
      <c r="B256" s="856"/>
      <c r="C256" s="38"/>
      <c r="D256" s="38"/>
      <c r="E256" s="38"/>
      <c r="F256" s="8"/>
      <c r="G256" s="8"/>
      <c r="H256" s="8"/>
      <c r="I256" s="8"/>
      <c r="J256" s="8"/>
      <c r="BV256" s="3"/>
      <c r="BW256" s="3"/>
    </row>
    <row r="257" spans="1:75" ht="16.149999999999999" customHeight="1" x14ac:dyDescent="0.2">
      <c r="A257" s="855" t="s">
        <v>79</v>
      </c>
      <c r="B257" s="856"/>
      <c r="C257" s="38"/>
      <c r="D257" s="38"/>
      <c r="E257" s="38"/>
      <c r="F257" s="8"/>
      <c r="G257" s="8"/>
      <c r="H257" s="8"/>
      <c r="I257" s="8"/>
      <c r="J257" s="8"/>
      <c r="BV257" s="3"/>
      <c r="BW257" s="3"/>
    </row>
    <row r="258" spans="1:75" ht="16.149999999999999" customHeight="1" x14ac:dyDescent="0.2">
      <c r="A258" s="857" t="s">
        <v>209</v>
      </c>
      <c r="B258" s="858"/>
      <c r="C258" s="573"/>
      <c r="D258" s="573"/>
      <c r="E258" s="573"/>
      <c r="F258" s="8"/>
      <c r="G258" s="8"/>
      <c r="H258" s="8"/>
      <c r="I258" s="8"/>
      <c r="J258" s="8"/>
      <c r="BV258" s="3"/>
      <c r="BW258" s="3"/>
    </row>
    <row r="259" spans="1:75" x14ac:dyDescent="0.2">
      <c r="F259" s="8"/>
      <c r="G259" s="8"/>
      <c r="H259" s="8"/>
      <c r="I259" s="8"/>
      <c r="J259" s="8"/>
      <c r="BV259" s="3"/>
      <c r="BW259" s="3"/>
    </row>
    <row r="260" spans="1:75" x14ac:dyDescent="0.2">
      <c r="F260" s="8"/>
      <c r="G260" s="8"/>
      <c r="H260" s="8"/>
      <c r="I260" s="8"/>
      <c r="J260" s="8"/>
      <c r="BV260" s="3"/>
      <c r="BW260" s="3"/>
    </row>
    <row r="261" spans="1:75" x14ac:dyDescent="0.2">
      <c r="F261" s="8"/>
      <c r="G261" s="8"/>
      <c r="H261" s="8"/>
      <c r="I261" s="8"/>
      <c r="J261" s="8"/>
      <c r="BV261" s="3"/>
      <c r="BW261" s="3"/>
    </row>
    <row r="262" spans="1:75" x14ac:dyDescent="0.2">
      <c r="BV262" s="3"/>
      <c r="BW262" s="3"/>
    </row>
    <row r="263" spans="1:75" x14ac:dyDescent="0.2">
      <c r="BV263" s="3"/>
      <c r="BW263" s="3"/>
    </row>
    <row r="264" spans="1:75" x14ac:dyDescent="0.2">
      <c r="BV264" s="3"/>
      <c r="BW264" s="3"/>
    </row>
    <row r="265" spans="1:75" x14ac:dyDescent="0.2">
      <c r="BV265" s="3"/>
      <c r="BW265" s="3"/>
    </row>
    <row r="266" spans="1:75" x14ac:dyDescent="0.2">
      <c r="BV266" s="3"/>
      <c r="BW266" s="3"/>
    </row>
    <row r="267" spans="1:75" x14ac:dyDescent="0.2">
      <c r="BV267" s="3"/>
      <c r="BW267" s="3"/>
    </row>
    <row r="268" spans="1:75" x14ac:dyDescent="0.2">
      <c r="BV268" s="3"/>
      <c r="BW268" s="3"/>
    </row>
    <row r="269" spans="1:75" x14ac:dyDescent="0.2">
      <c r="BV269" s="3"/>
      <c r="BW269" s="3"/>
    </row>
    <row r="270" spans="1:75" x14ac:dyDescent="0.2">
      <c r="BV270" s="3"/>
      <c r="BW270" s="3"/>
    </row>
    <row r="271" spans="1:75" x14ac:dyDescent="0.2">
      <c r="BV271" s="3"/>
      <c r="BW271" s="3"/>
    </row>
    <row r="272" spans="1:75" x14ac:dyDescent="0.2">
      <c r="BV272" s="3"/>
      <c r="BW272" s="3"/>
    </row>
    <row r="273" spans="74:75" x14ac:dyDescent="0.2">
      <c r="BV273" s="3"/>
      <c r="BW273" s="3"/>
    </row>
    <row r="274" spans="74:75" x14ac:dyDescent="0.2">
      <c r="BV274" s="3"/>
      <c r="BW274" s="3"/>
    </row>
    <row r="275" spans="74:75" x14ac:dyDescent="0.2">
      <c r="BV275" s="3"/>
      <c r="BW275" s="3"/>
    </row>
    <row r="276" spans="74:75" x14ac:dyDescent="0.2">
      <c r="BV276" s="3"/>
      <c r="BW276" s="3"/>
    </row>
    <row r="277" spans="74:75" x14ac:dyDescent="0.2">
      <c r="BV277" s="3"/>
      <c r="BW277" s="3"/>
    </row>
    <row r="278" spans="74:75" x14ac:dyDescent="0.2">
      <c r="BV278" s="3"/>
      <c r="BW278" s="3"/>
    </row>
    <row r="279" spans="74:75" x14ac:dyDescent="0.2">
      <c r="BV279" s="3"/>
      <c r="BW279" s="3"/>
    </row>
    <row r="280" spans="74:75" x14ac:dyDescent="0.2">
      <c r="BV280" s="3"/>
      <c r="BW280" s="3"/>
    </row>
    <row r="281" spans="74:75" x14ac:dyDescent="0.2">
      <c r="BV281" s="3"/>
      <c r="BW281" s="3"/>
    </row>
    <row r="282" spans="74:75" x14ac:dyDescent="0.2">
      <c r="BV282" s="3"/>
      <c r="BW282" s="3"/>
    </row>
    <row r="283" spans="74:75" x14ac:dyDescent="0.2">
      <c r="BV283" s="3"/>
      <c r="BW283" s="3"/>
    </row>
    <row r="284" spans="74:75" x14ac:dyDescent="0.2">
      <c r="BV284" s="3"/>
      <c r="BW284" s="3"/>
    </row>
    <row r="285" spans="74:75" x14ac:dyDescent="0.2">
      <c r="BV285" s="3"/>
      <c r="BW285" s="3"/>
    </row>
    <row r="286" spans="74:75" x14ac:dyDescent="0.2">
      <c r="BV286" s="3"/>
      <c r="BW286" s="3"/>
    </row>
    <row r="287" spans="74:75" x14ac:dyDescent="0.2">
      <c r="BV287" s="3"/>
      <c r="BW287" s="3"/>
    </row>
    <row r="288" spans="74:75" x14ac:dyDescent="0.2">
      <c r="BV288" s="3"/>
      <c r="BW288" s="3"/>
    </row>
    <row r="289" spans="1:118" x14ac:dyDescent="0.2">
      <c r="BV289" s="3"/>
      <c r="BW289" s="3"/>
    </row>
    <row r="290" spans="1:118" x14ac:dyDescent="0.2">
      <c r="BV290" s="3"/>
      <c r="BW290" s="3"/>
    </row>
    <row r="291" spans="1:118" x14ac:dyDescent="0.2">
      <c r="BV291" s="3"/>
      <c r="BW291" s="3"/>
    </row>
    <row r="292" spans="1:118" x14ac:dyDescent="0.2">
      <c r="BV292" s="3"/>
      <c r="BW292" s="3"/>
    </row>
    <row r="293" spans="1:118" x14ac:dyDescent="0.2">
      <c r="BV293" s="3"/>
      <c r="BW293" s="3"/>
    </row>
    <row r="294" spans="1:118" x14ac:dyDescent="0.2">
      <c r="BV294" s="3"/>
      <c r="BW294" s="3"/>
    </row>
    <row r="295" spans="1:118" x14ac:dyDescent="0.2">
      <c r="BV295" s="3"/>
      <c r="BW295" s="3"/>
    </row>
    <row r="296" spans="1:118" x14ac:dyDescent="0.2">
      <c r="BV296" s="3"/>
      <c r="BW296" s="3"/>
    </row>
    <row r="297" spans="1:118" x14ac:dyDescent="0.2">
      <c r="BV297" s="3"/>
      <c r="BW297" s="3"/>
    </row>
    <row r="298" spans="1:118" x14ac:dyDescent="0.2">
      <c r="BV298" s="3"/>
      <c r="BW298" s="3"/>
    </row>
    <row r="299" spans="1:118" x14ac:dyDescent="0.2">
      <c r="BV299" s="3"/>
      <c r="BW299" s="3"/>
    </row>
    <row r="300" spans="1:118" ht="12" customHeight="1" x14ac:dyDescent="0.2">
      <c r="BV300" s="3"/>
      <c r="BW300" s="3"/>
    </row>
    <row r="301" spans="1:118" s="574" customFormat="1" hidden="1" x14ac:dyDescent="0.2">
      <c r="A301" s="574">
        <f>SUM(D12:D15,D38,D56,D63:D73,D77:D78,D111,D122,D127:D155,D160:D163,D169:D171,D172,D227:D230,D235:D237,D239:D240,C252:C258,B246:C246,D247:E249)</f>
        <v>3933</v>
      </c>
      <c r="B301" s="574">
        <f>SUM(CG9:CL250)</f>
        <v>0</v>
      </c>
      <c r="BV301" s="575"/>
      <c r="BW301" s="575"/>
      <c r="BX301" s="575"/>
      <c r="BY301" s="575"/>
      <c r="BZ301" s="575"/>
      <c r="CA301" s="575"/>
      <c r="CB301" s="575"/>
      <c r="CC301" s="575"/>
      <c r="CD301" s="575"/>
      <c r="CE301" s="575"/>
      <c r="CF301" s="575"/>
      <c r="CG301" s="575"/>
      <c r="CH301" s="575"/>
      <c r="CI301" s="575"/>
      <c r="CJ301" s="575"/>
      <c r="CK301" s="575"/>
      <c r="CL301" s="575"/>
      <c r="CM301" s="575"/>
      <c r="CN301" s="575"/>
      <c r="CO301" s="575"/>
      <c r="CP301" s="575"/>
      <c r="CQ301" s="575"/>
      <c r="CR301" s="575"/>
      <c r="CS301" s="575"/>
      <c r="CT301" s="575"/>
      <c r="CU301" s="575"/>
      <c r="CV301" s="575"/>
      <c r="CW301" s="575"/>
      <c r="CX301" s="575"/>
      <c r="CY301" s="575"/>
      <c r="CZ301" s="575"/>
      <c r="DA301" s="575"/>
      <c r="DB301" s="575"/>
      <c r="DC301" s="575"/>
      <c r="DD301" s="575"/>
      <c r="DE301" s="575"/>
      <c r="DF301" s="575"/>
      <c r="DG301" s="575"/>
      <c r="DH301" s="575"/>
      <c r="DI301" s="575"/>
      <c r="DJ301" s="575"/>
      <c r="DK301" s="575"/>
      <c r="DL301" s="575"/>
      <c r="DM301" s="575"/>
      <c r="DN301" s="575"/>
    </row>
    <row r="302" spans="1:118" x14ac:dyDescent="0.2">
      <c r="BV302" s="3"/>
      <c r="BW302" s="3"/>
    </row>
    <row r="303" spans="1:118" x14ac:dyDescent="0.2">
      <c r="BV303" s="3"/>
      <c r="BW303" s="3"/>
    </row>
    <row r="304" spans="1:118" x14ac:dyDescent="0.2">
      <c r="BV304" s="3"/>
      <c r="BW304" s="3"/>
    </row>
    <row r="305" spans="74:75" x14ac:dyDescent="0.2">
      <c r="BV305" s="3"/>
      <c r="BW305" s="3"/>
    </row>
    <row r="306" spans="74:75" x14ac:dyDescent="0.2">
      <c r="BV306" s="3"/>
      <c r="BW306" s="3"/>
    </row>
    <row r="307" spans="74:75" x14ac:dyDescent="0.2">
      <c r="BV307" s="3"/>
      <c r="BW307" s="3"/>
    </row>
    <row r="308" spans="74:75" x14ac:dyDescent="0.2">
      <c r="BV308" s="3"/>
      <c r="BW308" s="3"/>
    </row>
    <row r="309" spans="74:75" x14ac:dyDescent="0.2">
      <c r="BV309" s="3"/>
      <c r="BW309" s="3"/>
    </row>
    <row r="310" spans="74:75" x14ac:dyDescent="0.2">
      <c r="BV310" s="3"/>
      <c r="BW310" s="3"/>
    </row>
    <row r="311" spans="74:75" x14ac:dyDescent="0.2">
      <c r="BV311" s="3"/>
      <c r="BW311" s="3"/>
    </row>
    <row r="312" spans="74:75" x14ac:dyDescent="0.2">
      <c r="BV312" s="3"/>
      <c r="BW312" s="3"/>
    </row>
    <row r="313" spans="74:75" x14ac:dyDescent="0.2">
      <c r="BV313" s="3"/>
      <c r="BW313" s="3"/>
    </row>
    <row r="314" spans="74:75" x14ac:dyDescent="0.2">
      <c r="BV314" s="3"/>
      <c r="BW314" s="3"/>
    </row>
    <row r="315" spans="74:75" x14ac:dyDescent="0.2">
      <c r="BV315" s="3"/>
      <c r="BW315" s="3"/>
    </row>
    <row r="316" spans="74:75" x14ac:dyDescent="0.2">
      <c r="BV316" s="3"/>
      <c r="BW316" s="3"/>
    </row>
    <row r="317" spans="74:75" x14ac:dyDescent="0.2">
      <c r="BV317" s="3"/>
      <c r="BW317" s="3"/>
    </row>
    <row r="318" spans="74:75" x14ac:dyDescent="0.2">
      <c r="BV318" s="3"/>
      <c r="BW318" s="3"/>
    </row>
    <row r="319" spans="74:75" x14ac:dyDescent="0.2">
      <c r="BV319" s="3"/>
      <c r="BW319" s="3"/>
    </row>
    <row r="320" spans="74:75" x14ac:dyDescent="0.2">
      <c r="BV320" s="3"/>
      <c r="BW320" s="3"/>
    </row>
    <row r="321" spans="74:75" x14ac:dyDescent="0.2">
      <c r="BV321" s="3"/>
      <c r="BW321" s="3"/>
    </row>
    <row r="322" spans="74:75" x14ac:dyDescent="0.2">
      <c r="BV322" s="3"/>
      <c r="BW322" s="3"/>
    </row>
    <row r="323" spans="74:75" x14ac:dyDescent="0.2">
      <c r="BV323" s="3"/>
      <c r="BW323" s="3"/>
    </row>
    <row r="324" spans="74:75" x14ac:dyDescent="0.2">
      <c r="BV324" s="3"/>
      <c r="BW324" s="3"/>
    </row>
    <row r="325" spans="74:75" x14ac:dyDescent="0.2">
      <c r="BV325" s="3"/>
      <c r="BW325" s="3"/>
    </row>
    <row r="326" spans="74:75" x14ac:dyDescent="0.2">
      <c r="BV326" s="3"/>
      <c r="BW326" s="3"/>
    </row>
    <row r="327" spans="74:75" x14ac:dyDescent="0.2">
      <c r="BV327" s="3"/>
      <c r="BW327" s="3"/>
    </row>
    <row r="328" spans="74:75" x14ac:dyDescent="0.2">
      <c r="BV328" s="3"/>
      <c r="BW328" s="3"/>
    </row>
    <row r="329" spans="74:75" x14ac:dyDescent="0.2">
      <c r="BV329" s="3"/>
      <c r="BW329" s="3"/>
    </row>
    <row r="330" spans="74:75" x14ac:dyDescent="0.2">
      <c r="BV330" s="3"/>
      <c r="BW330" s="3"/>
    </row>
    <row r="331" spans="74:75" x14ac:dyDescent="0.2">
      <c r="BV331" s="3"/>
      <c r="BW331" s="3"/>
    </row>
    <row r="332" spans="74:75" x14ac:dyDescent="0.2">
      <c r="BV332" s="3"/>
      <c r="BW332" s="3"/>
    </row>
    <row r="333" spans="74:75" x14ac:dyDescent="0.2">
      <c r="BV333" s="3"/>
      <c r="BW333" s="3"/>
    </row>
    <row r="334" spans="74:75" x14ac:dyDescent="0.2">
      <c r="BV334" s="3"/>
      <c r="BW334" s="3"/>
    </row>
    <row r="335" spans="74:75" x14ac:dyDescent="0.2">
      <c r="BV335" s="3"/>
      <c r="BW335" s="3"/>
    </row>
    <row r="336" spans="74:75" x14ac:dyDescent="0.2">
      <c r="BV336" s="3"/>
      <c r="BW336" s="3"/>
    </row>
    <row r="337" spans="74:75" x14ac:dyDescent="0.2">
      <c r="BV337" s="3"/>
      <c r="BW337" s="3"/>
    </row>
    <row r="338" spans="74:75" x14ac:dyDescent="0.2">
      <c r="BV338" s="3"/>
      <c r="BW338" s="3"/>
    </row>
    <row r="339" spans="74:75" x14ac:dyDescent="0.2">
      <c r="BV339" s="3"/>
      <c r="BW339" s="3"/>
    </row>
    <row r="340" spans="74:75" x14ac:dyDescent="0.2">
      <c r="BV340" s="3"/>
      <c r="BW340" s="3"/>
    </row>
    <row r="341" spans="74:75" x14ac:dyDescent="0.2">
      <c r="BV341" s="3"/>
      <c r="BW341" s="3"/>
    </row>
    <row r="342" spans="74:75" x14ac:dyDescent="0.2">
      <c r="BV342" s="3"/>
      <c r="BW342" s="3"/>
    </row>
    <row r="343" spans="74:75" x14ac:dyDescent="0.2">
      <c r="BV343" s="3"/>
      <c r="BW343" s="3"/>
    </row>
    <row r="344" spans="74:75" x14ac:dyDescent="0.2">
      <c r="BV344" s="3"/>
      <c r="BW344" s="3"/>
    </row>
    <row r="345" spans="74:75" x14ac:dyDescent="0.2">
      <c r="BV345" s="3"/>
      <c r="BW345" s="3"/>
    </row>
    <row r="346" spans="74:75" x14ac:dyDescent="0.2">
      <c r="BV346" s="3"/>
      <c r="BW346" s="3"/>
    </row>
    <row r="347" spans="74:75" x14ac:dyDescent="0.2">
      <c r="BV347" s="3"/>
      <c r="BW347" s="3"/>
    </row>
    <row r="348" spans="74:75" x14ac:dyDescent="0.2">
      <c r="BV348" s="3"/>
      <c r="BW348" s="3"/>
    </row>
    <row r="349" spans="74:75" x14ac:dyDescent="0.2">
      <c r="BV349" s="3"/>
      <c r="BW349" s="3"/>
    </row>
    <row r="350" spans="74:75" x14ac:dyDescent="0.2">
      <c r="BV350" s="3"/>
      <c r="BW350" s="3"/>
    </row>
    <row r="351" spans="74:75" x14ac:dyDescent="0.2">
      <c r="BV351" s="3"/>
      <c r="BW351" s="3"/>
    </row>
    <row r="352" spans="74:75" x14ac:dyDescent="0.2">
      <c r="BV352" s="3"/>
      <c r="BW352" s="3"/>
    </row>
    <row r="353" spans="74:75" x14ac:dyDescent="0.2">
      <c r="BV353" s="3"/>
      <c r="BW353" s="3"/>
    </row>
    <row r="354" spans="74:75" x14ac:dyDescent="0.2">
      <c r="BV354" s="3"/>
      <c r="BW354" s="3"/>
    </row>
    <row r="355" spans="74:75" x14ac:dyDescent="0.2">
      <c r="BV355" s="3"/>
      <c r="BW355" s="3"/>
    </row>
    <row r="356" spans="74:75" x14ac:dyDescent="0.2">
      <c r="BV356" s="3"/>
      <c r="BW356" s="3"/>
    </row>
    <row r="357" spans="74:75" x14ac:dyDescent="0.2">
      <c r="BV357" s="3"/>
      <c r="BW357" s="3"/>
    </row>
    <row r="358" spans="74:75" x14ac:dyDescent="0.2">
      <c r="BV358" s="3"/>
      <c r="BW358" s="3"/>
    </row>
    <row r="359" spans="74:75" x14ac:dyDescent="0.2">
      <c r="BV359" s="3"/>
      <c r="BW359" s="3"/>
    </row>
    <row r="360" spans="74:75" x14ac:dyDescent="0.2">
      <c r="BV360" s="3"/>
      <c r="BW360" s="3"/>
    </row>
    <row r="361" spans="74:75" x14ac:dyDescent="0.2">
      <c r="BV361" s="3"/>
      <c r="BW361" s="3"/>
    </row>
    <row r="362" spans="74:75" x14ac:dyDescent="0.2">
      <c r="BV362" s="3"/>
      <c r="BW362" s="3"/>
    </row>
    <row r="363" spans="74:75" x14ac:dyDescent="0.2">
      <c r="BV363" s="3"/>
      <c r="BW363" s="3"/>
    </row>
    <row r="364" spans="74:75" x14ac:dyDescent="0.2">
      <c r="BV364" s="3"/>
      <c r="BW364" s="3"/>
    </row>
    <row r="365" spans="74:75" x14ac:dyDescent="0.2">
      <c r="BV365" s="3"/>
      <c r="BW365" s="3"/>
    </row>
    <row r="366" spans="74:75" x14ac:dyDescent="0.2">
      <c r="BV366" s="3"/>
      <c r="BW366" s="3"/>
    </row>
    <row r="367" spans="74:75" x14ac:dyDescent="0.2">
      <c r="BV367" s="3"/>
      <c r="BW367" s="3"/>
    </row>
    <row r="368" spans="74:75" x14ac:dyDescent="0.2">
      <c r="BV368" s="3"/>
      <c r="BW368" s="3"/>
    </row>
    <row r="369" spans="74:75" x14ac:dyDescent="0.2">
      <c r="BV369" s="3"/>
      <c r="BW369" s="3"/>
    </row>
    <row r="370" spans="74:75" x14ac:dyDescent="0.2">
      <c r="BV370" s="3"/>
      <c r="BW370" s="3"/>
    </row>
    <row r="371" spans="74:75" x14ac:dyDescent="0.2">
      <c r="BV371" s="3"/>
      <c r="BW371" s="3"/>
    </row>
    <row r="372" spans="74:75" x14ac:dyDescent="0.2">
      <c r="BV372" s="3"/>
      <c r="BW372" s="3"/>
    </row>
    <row r="373" spans="74:75" x14ac:dyDescent="0.2">
      <c r="BV373" s="3"/>
      <c r="BW373" s="3"/>
    </row>
    <row r="374" spans="74:75" x14ac:dyDescent="0.2">
      <c r="BV374" s="3"/>
      <c r="BW374" s="3"/>
    </row>
    <row r="375" spans="74:75" x14ac:dyDescent="0.2">
      <c r="BV375" s="3"/>
      <c r="BW375" s="3"/>
    </row>
    <row r="376" spans="74:75" x14ac:dyDescent="0.2">
      <c r="BV376" s="3"/>
      <c r="BW376" s="3"/>
    </row>
    <row r="377" spans="74:75" x14ac:dyDescent="0.2">
      <c r="BV377" s="3"/>
      <c r="BW377" s="3"/>
    </row>
    <row r="378" spans="74:75" x14ac:dyDescent="0.2">
      <c r="BV378" s="3"/>
      <c r="BW378" s="3"/>
    </row>
    <row r="379" spans="74:75" x14ac:dyDescent="0.2">
      <c r="BV379" s="3"/>
      <c r="BW379" s="3"/>
    </row>
    <row r="380" spans="74:75" x14ac:dyDescent="0.2">
      <c r="BV380" s="3"/>
      <c r="BW380" s="3"/>
    </row>
    <row r="381" spans="74:75" x14ac:dyDescent="0.2">
      <c r="BV381" s="3"/>
      <c r="BW381" s="3"/>
    </row>
    <row r="382" spans="74:75" x14ac:dyDescent="0.2">
      <c r="BV382" s="3"/>
      <c r="BW382" s="3"/>
    </row>
    <row r="383" spans="74:75" x14ac:dyDescent="0.2">
      <c r="BV383" s="3"/>
      <c r="BW383" s="3"/>
    </row>
    <row r="384" spans="74:75" x14ac:dyDescent="0.2">
      <c r="BV384" s="3"/>
      <c r="BW384" s="3"/>
    </row>
    <row r="385" spans="74:75" x14ac:dyDescent="0.2">
      <c r="BV385" s="3"/>
      <c r="BW385" s="3"/>
    </row>
    <row r="386" spans="74:75" x14ac:dyDescent="0.2">
      <c r="BV386" s="3"/>
      <c r="BW386" s="3"/>
    </row>
    <row r="387" spans="74:75" x14ac:dyDescent="0.2">
      <c r="BV387" s="3"/>
      <c r="BW387" s="3"/>
    </row>
    <row r="388" spans="74:75" x14ac:dyDescent="0.2">
      <c r="BV388" s="3"/>
      <c r="BW388" s="3"/>
    </row>
    <row r="389" spans="74:75" x14ac:dyDescent="0.2">
      <c r="BV389" s="3"/>
      <c r="BW389" s="3"/>
    </row>
    <row r="390" spans="74:75" x14ac:dyDescent="0.2">
      <c r="BV390" s="3"/>
      <c r="BW390" s="3"/>
    </row>
    <row r="391" spans="74:75" x14ac:dyDescent="0.2">
      <c r="BV391" s="3"/>
      <c r="BW391" s="3"/>
    </row>
    <row r="392" spans="74:75" x14ac:dyDescent="0.2">
      <c r="BV392" s="3"/>
      <c r="BW392" s="3"/>
    </row>
    <row r="393" spans="74:75" x14ac:dyDescent="0.2">
      <c r="BV393" s="3"/>
      <c r="BW393" s="3"/>
    </row>
  </sheetData>
  <mergeCells count="348">
    <mergeCell ref="A6:P6"/>
    <mergeCell ref="A9:C11"/>
    <mergeCell ref="D9:F10"/>
    <mergeCell ref="G9:AD9"/>
    <mergeCell ref="AE9:AE11"/>
    <mergeCell ref="AF9:AF11"/>
    <mergeCell ref="U10:V10"/>
    <mergeCell ref="W10:X10"/>
    <mergeCell ref="Y10:Z10"/>
    <mergeCell ref="AA10:AB10"/>
    <mergeCell ref="AG9:AG11"/>
    <mergeCell ref="AH9:AH11"/>
    <mergeCell ref="AI9:AI11"/>
    <mergeCell ref="G10:H10"/>
    <mergeCell ref="I10:J10"/>
    <mergeCell ref="K10:L10"/>
    <mergeCell ref="M10:N10"/>
    <mergeCell ref="O10:P10"/>
    <mergeCell ref="Q10:R10"/>
    <mergeCell ref="S10:T10"/>
    <mergeCell ref="AC10:AD10"/>
    <mergeCell ref="A12:C12"/>
    <mergeCell ref="A13:C13"/>
    <mergeCell ref="A14:C14"/>
    <mergeCell ref="A15:C15"/>
    <mergeCell ref="A17:C18"/>
    <mergeCell ref="D17:F17"/>
    <mergeCell ref="G17:H17"/>
    <mergeCell ref="I17:J17"/>
    <mergeCell ref="K17:L17"/>
    <mergeCell ref="AK17:AK18"/>
    <mergeCell ref="A19:C19"/>
    <mergeCell ref="A20:C20"/>
    <mergeCell ref="Y17:Z17"/>
    <mergeCell ref="AA17:AB17"/>
    <mergeCell ref="AC17:AD17"/>
    <mergeCell ref="AE17:AE18"/>
    <mergeCell ref="AF17:AF18"/>
    <mergeCell ref="AG17:AG18"/>
    <mergeCell ref="M17:N17"/>
    <mergeCell ref="O17:P17"/>
    <mergeCell ref="Q17:R17"/>
    <mergeCell ref="S17:T17"/>
    <mergeCell ref="U17:V17"/>
    <mergeCell ref="W17:X17"/>
    <mergeCell ref="A21:C21"/>
    <mergeCell ref="A22:C22"/>
    <mergeCell ref="A23:C23"/>
    <mergeCell ref="A24:C24"/>
    <mergeCell ref="A25:C25"/>
    <mergeCell ref="A26:C26"/>
    <mergeCell ref="AH17:AH18"/>
    <mergeCell ref="AI17:AI18"/>
    <mergeCell ref="AJ17:AJ18"/>
    <mergeCell ref="A33:C33"/>
    <mergeCell ref="A34:C34"/>
    <mergeCell ref="A35:C35"/>
    <mergeCell ref="A36:C36"/>
    <mergeCell ref="A37:C37"/>
    <mergeCell ref="A38:C38"/>
    <mergeCell ref="A27:C27"/>
    <mergeCell ref="A28:C28"/>
    <mergeCell ref="A29:C29"/>
    <mergeCell ref="A30:C30"/>
    <mergeCell ref="A31:C31"/>
    <mergeCell ref="A32:C32"/>
    <mergeCell ref="A40:C42"/>
    <mergeCell ref="D40:F41"/>
    <mergeCell ref="G40:AD40"/>
    <mergeCell ref="AE40:AE42"/>
    <mergeCell ref="AF40:AF42"/>
    <mergeCell ref="AG40:AG42"/>
    <mergeCell ref="W41:X41"/>
    <mergeCell ref="Y41:Z41"/>
    <mergeCell ref="AA41:AB41"/>
    <mergeCell ref="AC41:AD41"/>
    <mergeCell ref="AH40:AH42"/>
    <mergeCell ref="AI40:AI42"/>
    <mergeCell ref="G41:H41"/>
    <mergeCell ref="I41:J41"/>
    <mergeCell ref="K41:L41"/>
    <mergeCell ref="M41:N41"/>
    <mergeCell ref="O41:P41"/>
    <mergeCell ref="Q41:R41"/>
    <mergeCell ref="S41:T41"/>
    <mergeCell ref="U41:V41"/>
    <mergeCell ref="A49:C49"/>
    <mergeCell ref="A50:B56"/>
    <mergeCell ref="A57:B60"/>
    <mergeCell ref="A62:C62"/>
    <mergeCell ref="A63:C63"/>
    <mergeCell ref="A64:A65"/>
    <mergeCell ref="B64:C64"/>
    <mergeCell ref="B65:C65"/>
    <mergeCell ref="A43:C43"/>
    <mergeCell ref="A44:C44"/>
    <mergeCell ref="A45:C45"/>
    <mergeCell ref="A46:C46"/>
    <mergeCell ref="A47:C47"/>
    <mergeCell ref="A48:C48"/>
    <mergeCell ref="A72:C72"/>
    <mergeCell ref="A73:C73"/>
    <mergeCell ref="A75:C76"/>
    <mergeCell ref="D75:F75"/>
    <mergeCell ref="A77:A78"/>
    <mergeCell ref="B77:C77"/>
    <mergeCell ref="B78:C78"/>
    <mergeCell ref="A66:C66"/>
    <mergeCell ref="A67:C67"/>
    <mergeCell ref="A68:C68"/>
    <mergeCell ref="A69:C69"/>
    <mergeCell ref="A70:C70"/>
    <mergeCell ref="A71:C71"/>
    <mergeCell ref="A86:C86"/>
    <mergeCell ref="A87:C87"/>
    <mergeCell ref="A88:C88"/>
    <mergeCell ref="A89:C89"/>
    <mergeCell ref="A90:C90"/>
    <mergeCell ref="A91:C91"/>
    <mergeCell ref="R80:R81"/>
    <mergeCell ref="S80:S81"/>
    <mergeCell ref="A82:C82"/>
    <mergeCell ref="A83:C83"/>
    <mergeCell ref="A84:C84"/>
    <mergeCell ref="A85:C85"/>
    <mergeCell ref="A80:C81"/>
    <mergeCell ref="D80:F80"/>
    <mergeCell ref="G80:N80"/>
    <mergeCell ref="O80:O81"/>
    <mergeCell ref="P80:P81"/>
    <mergeCell ref="Q80:Q81"/>
    <mergeCell ref="A98:C98"/>
    <mergeCell ref="A99:C99"/>
    <mergeCell ref="A100:C100"/>
    <mergeCell ref="A101:C101"/>
    <mergeCell ref="A102:C102"/>
    <mergeCell ref="A103:C103"/>
    <mergeCell ref="A92:C92"/>
    <mergeCell ref="A93:C93"/>
    <mergeCell ref="A94:C94"/>
    <mergeCell ref="A95:C95"/>
    <mergeCell ref="A96:C96"/>
    <mergeCell ref="A97:C97"/>
    <mergeCell ref="A110:C110"/>
    <mergeCell ref="A111:C111"/>
    <mergeCell ref="A113:C115"/>
    <mergeCell ref="D113:F114"/>
    <mergeCell ref="G113:N113"/>
    <mergeCell ref="O113:O115"/>
    <mergeCell ref="N114:N115"/>
    <mergeCell ref="A104:C104"/>
    <mergeCell ref="A105:C105"/>
    <mergeCell ref="A106:C106"/>
    <mergeCell ref="A107:C107"/>
    <mergeCell ref="A108:C108"/>
    <mergeCell ref="A109:C109"/>
    <mergeCell ref="P113:P115"/>
    <mergeCell ref="Q113:Q115"/>
    <mergeCell ref="R113:R115"/>
    <mergeCell ref="G114:G115"/>
    <mergeCell ref="H114:H115"/>
    <mergeCell ref="I114:I115"/>
    <mergeCell ref="J114:J115"/>
    <mergeCell ref="K114:K115"/>
    <mergeCell ref="L114:L115"/>
    <mergeCell ref="M114:M115"/>
    <mergeCell ref="A122:C122"/>
    <mergeCell ref="A124:C126"/>
    <mergeCell ref="D124:F125"/>
    <mergeCell ref="G125:H125"/>
    <mergeCell ref="I125:J125"/>
    <mergeCell ref="K125:L125"/>
    <mergeCell ref="G124:N124"/>
    <mergeCell ref="A116:C116"/>
    <mergeCell ref="A117:C117"/>
    <mergeCell ref="A118:C118"/>
    <mergeCell ref="A119:C119"/>
    <mergeCell ref="A120:C120"/>
    <mergeCell ref="A121:C121"/>
    <mergeCell ref="A142:A145"/>
    <mergeCell ref="B142:B143"/>
    <mergeCell ref="B144:B145"/>
    <mergeCell ref="A146:A150"/>
    <mergeCell ref="B146:C146"/>
    <mergeCell ref="B147:B148"/>
    <mergeCell ref="B149:B150"/>
    <mergeCell ref="A127:A136"/>
    <mergeCell ref="B127:C127"/>
    <mergeCell ref="B128:C128"/>
    <mergeCell ref="B129:C129"/>
    <mergeCell ref="B130:B136"/>
    <mergeCell ref="A137:A140"/>
    <mergeCell ref="B137:B140"/>
    <mergeCell ref="AC157:AC159"/>
    <mergeCell ref="AD157:AD159"/>
    <mergeCell ref="G158:H158"/>
    <mergeCell ref="I158:J158"/>
    <mergeCell ref="K158:L158"/>
    <mergeCell ref="M158:N158"/>
    <mergeCell ref="O158:P158"/>
    <mergeCell ref="A151:A153"/>
    <mergeCell ref="B151:B153"/>
    <mergeCell ref="A154:A155"/>
    <mergeCell ref="B154:B155"/>
    <mergeCell ref="A157:C159"/>
    <mergeCell ref="D157:F158"/>
    <mergeCell ref="Q158:R158"/>
    <mergeCell ref="S158:T158"/>
    <mergeCell ref="U158:V158"/>
    <mergeCell ref="W158:X158"/>
    <mergeCell ref="Y158:Z158"/>
    <mergeCell ref="A160:C160"/>
    <mergeCell ref="G157:Z157"/>
    <mergeCell ref="AA157:AA159"/>
    <mergeCell ref="AB157:AB159"/>
    <mergeCell ref="G166:J166"/>
    <mergeCell ref="G167:G168"/>
    <mergeCell ref="H167:H168"/>
    <mergeCell ref="I167:I168"/>
    <mergeCell ref="J167:J168"/>
    <mergeCell ref="A169:C169"/>
    <mergeCell ref="A161:C161"/>
    <mergeCell ref="A162:C162"/>
    <mergeCell ref="A163:C163"/>
    <mergeCell ref="A164:C164"/>
    <mergeCell ref="A166:C168"/>
    <mergeCell ref="D166:F167"/>
    <mergeCell ref="Z174:Z176"/>
    <mergeCell ref="G175:H175"/>
    <mergeCell ref="I175:J175"/>
    <mergeCell ref="K175:L175"/>
    <mergeCell ref="M175:N175"/>
    <mergeCell ref="O175:P175"/>
    <mergeCell ref="Q175:R175"/>
    <mergeCell ref="S175:T175"/>
    <mergeCell ref="A170:C170"/>
    <mergeCell ref="A171:C171"/>
    <mergeCell ref="A172:C172"/>
    <mergeCell ref="A174:C176"/>
    <mergeCell ref="D174:F175"/>
    <mergeCell ref="G174:V174"/>
    <mergeCell ref="U175:V175"/>
    <mergeCell ref="Y175:Y176"/>
    <mergeCell ref="X174:X176"/>
    <mergeCell ref="A177:A178"/>
    <mergeCell ref="B177:C177"/>
    <mergeCell ref="B178:C178"/>
    <mergeCell ref="A179:A182"/>
    <mergeCell ref="B179:C179"/>
    <mergeCell ref="B180:C180"/>
    <mergeCell ref="B181:C181"/>
    <mergeCell ref="B182:C182"/>
    <mergeCell ref="W174:W176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191:A194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37:C237"/>
    <mergeCell ref="A232:C234"/>
    <mergeCell ref="D232:F233"/>
    <mergeCell ref="G232:N232"/>
    <mergeCell ref="O232:O234"/>
    <mergeCell ref="P232:P234"/>
    <mergeCell ref="G233:G234"/>
    <mergeCell ref="H233:H234"/>
    <mergeCell ref="I233:I234"/>
    <mergeCell ref="J233:J234"/>
    <mergeCell ref="K233:K234"/>
    <mergeCell ref="O124:O126"/>
    <mergeCell ref="P124:P126"/>
    <mergeCell ref="M125:N125"/>
    <mergeCell ref="A255:B255"/>
    <mergeCell ref="A256:B256"/>
    <mergeCell ref="A257:B257"/>
    <mergeCell ref="A258:B258"/>
    <mergeCell ref="D242:D245"/>
    <mergeCell ref="E242:E245"/>
    <mergeCell ref="A251:B251"/>
    <mergeCell ref="A252:B252"/>
    <mergeCell ref="A253:B253"/>
    <mergeCell ref="A254:B254"/>
    <mergeCell ref="A238:C238"/>
    <mergeCell ref="A239:C239"/>
    <mergeCell ref="A240:C240"/>
    <mergeCell ref="A242:A245"/>
    <mergeCell ref="B242:B245"/>
    <mergeCell ref="C242:C245"/>
    <mergeCell ref="L233:L234"/>
    <mergeCell ref="M233:M234"/>
    <mergeCell ref="N233:N234"/>
    <mergeCell ref="A235:C235"/>
    <mergeCell ref="A236:C236"/>
  </mergeCells>
  <dataValidations count="1">
    <dataValidation operator="greaterThanOrEqual" allowBlank="1" showInputMessage="1" showErrorMessage="1" error="Valor no Permitido" sqref="A1:XFD1048576" xr:uid="{85ADE416-21D6-4FA2-A3F9-7B6FD1B559FD}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2154C-55FD-4FFA-8C79-41DFC20ED02E}">
  <dimension ref="A1:DQ393"/>
  <sheetViews>
    <sheetView topLeftCell="AA9" workbookViewId="0">
      <selection activeCell="AF19" sqref="AF19:AF37"/>
    </sheetView>
  </sheetViews>
  <sheetFormatPr baseColWidth="10" defaultColWidth="11.42578125" defaultRowHeight="14.25" x14ac:dyDescent="0.2"/>
  <cols>
    <col min="1" max="1" width="30.85546875" style="2" customWidth="1"/>
    <col min="2" max="2" width="27.28515625" style="2" customWidth="1"/>
    <col min="3" max="3" width="43" style="2" customWidth="1"/>
    <col min="4" max="4" width="14.140625" style="2" customWidth="1"/>
    <col min="5" max="13" width="13.28515625" style="2" customWidth="1"/>
    <col min="14" max="14" width="15.140625" style="2" customWidth="1"/>
    <col min="15" max="15" width="14.140625" style="2" customWidth="1"/>
    <col min="16" max="16" width="14.5703125" style="2" customWidth="1"/>
    <col min="17" max="17" width="13.140625" style="2" customWidth="1"/>
    <col min="18" max="18" width="12.5703125" style="2" customWidth="1"/>
    <col min="19" max="19" width="14.28515625" style="2" customWidth="1"/>
    <col min="20" max="22" width="11.42578125" style="2"/>
    <col min="23" max="23" width="13.42578125" style="2" customWidth="1"/>
    <col min="24" max="24" width="12.7109375" style="2" customWidth="1"/>
    <col min="25" max="25" width="11.42578125" style="2"/>
    <col min="26" max="26" width="12.85546875" style="2" customWidth="1"/>
    <col min="27" max="27" width="15.140625" style="2" customWidth="1"/>
    <col min="28" max="28" width="13.140625" style="2" customWidth="1"/>
    <col min="29" max="30" width="11.42578125" style="2"/>
    <col min="31" max="31" width="14.140625" style="2" customWidth="1"/>
    <col min="32" max="32" width="14.7109375" style="2" customWidth="1"/>
    <col min="33" max="33" width="15.140625" style="2" customWidth="1"/>
    <col min="34" max="34" width="14" style="2" customWidth="1"/>
    <col min="35" max="35" width="14.85546875" style="2" customWidth="1"/>
    <col min="36" max="36" width="14.42578125" style="2" customWidth="1"/>
    <col min="37" max="37" width="13.42578125" style="2" customWidth="1"/>
    <col min="38" max="72" width="11.42578125" style="2"/>
    <col min="73" max="73" width="10.140625" style="2" customWidth="1"/>
    <col min="74" max="75" width="11.42578125" style="2"/>
    <col min="76" max="78" width="11.42578125" style="4"/>
    <col min="79" max="103" width="11.42578125" style="5" hidden="1" customWidth="1"/>
    <col min="104" max="104" width="1.42578125" style="5" hidden="1" customWidth="1"/>
    <col min="105" max="118" width="11.42578125" style="3"/>
    <col min="119" max="16384" width="11.42578125" style="2"/>
  </cols>
  <sheetData>
    <row r="1" spans="1:90" ht="16.149999999999999" customHeight="1" x14ac:dyDescent="0.2">
      <c r="A1" s="1" t="s">
        <v>0</v>
      </c>
      <c r="BU1" s="3"/>
      <c r="BV1" s="3"/>
      <c r="BW1" s="3"/>
    </row>
    <row r="2" spans="1:90" ht="16.149999999999999" customHeight="1" x14ac:dyDescent="0.2">
      <c r="A2" s="6" t="str">
        <f>CONCATENATE("COMUNA: ",[11]NOMBRE!B2," - ","( ",[11]NOMBRE!C2,[11]NOMBRE!D2,[11]NOMBRE!E2,[11]NOMBRE!F2,[11]NOMBRE!G2," )")</f>
        <v>COMUNA: LINARES - ( 07401 )</v>
      </c>
      <c r="BU2" s="3"/>
      <c r="BV2" s="3"/>
      <c r="BW2" s="3"/>
    </row>
    <row r="3" spans="1:90" ht="16.149999999999999" customHeight="1" x14ac:dyDescent="0.2">
      <c r="A3" s="6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BU3" s="3"/>
      <c r="BV3" s="3"/>
      <c r="BW3" s="3"/>
    </row>
    <row r="4" spans="1:90" ht="16.149999999999999" customHeight="1" x14ac:dyDescent="0.2">
      <c r="A4" s="6" t="str">
        <f>CONCATENATE("MES: ",[11]NOMBRE!B6," - ","( ",[11]NOMBRE!C6,[11]NOMBRE!D6," )")</f>
        <v>MES: OCTUBRE - ( 10 )</v>
      </c>
      <c r="BU4" s="3"/>
      <c r="BV4" s="3"/>
      <c r="BW4" s="3"/>
    </row>
    <row r="5" spans="1:90" ht="16.149999999999999" customHeight="1" x14ac:dyDescent="0.2">
      <c r="A5" s="6" t="str">
        <f>CONCATENATE("AÑO: ",[11]NOMBRE!B7)</f>
        <v>AÑO: 2019</v>
      </c>
      <c r="BU5" s="3"/>
      <c r="BV5" s="3"/>
      <c r="BW5" s="3"/>
    </row>
    <row r="6" spans="1:90" ht="15" x14ac:dyDescent="0.2">
      <c r="A6" s="1070" t="s">
        <v>1</v>
      </c>
      <c r="B6" s="1070"/>
      <c r="C6" s="1070"/>
      <c r="D6" s="1070"/>
      <c r="E6" s="1070"/>
      <c r="F6" s="1070"/>
      <c r="G6" s="1070"/>
      <c r="H6" s="1070"/>
      <c r="I6" s="1070"/>
      <c r="J6" s="1070"/>
      <c r="K6" s="1070"/>
      <c r="L6" s="1070"/>
      <c r="M6" s="1070"/>
      <c r="N6" s="1070"/>
      <c r="O6" s="1070"/>
      <c r="P6" s="1070"/>
      <c r="BU6" s="3"/>
      <c r="BV6" s="3"/>
      <c r="BW6" s="3"/>
    </row>
    <row r="7" spans="1:90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BU7" s="3"/>
      <c r="BV7" s="3"/>
      <c r="BW7" s="3"/>
    </row>
    <row r="8" spans="1:90" ht="31.9" customHeight="1" x14ac:dyDescent="0.2">
      <c r="A8" s="9" t="s">
        <v>2</v>
      </c>
      <c r="B8" s="10"/>
      <c r="C8" s="10"/>
      <c r="D8" s="11"/>
      <c r="E8" s="11"/>
      <c r="F8" s="11"/>
      <c r="G8" s="12"/>
      <c r="H8" s="11"/>
      <c r="I8" s="11"/>
      <c r="J8" s="11"/>
      <c r="K8" s="11"/>
      <c r="L8" s="11"/>
      <c r="M8" s="11"/>
      <c r="N8" s="11"/>
      <c r="O8" s="11"/>
      <c r="P8" s="12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BU8" s="3"/>
      <c r="BV8" s="3"/>
      <c r="BW8" s="3"/>
    </row>
    <row r="9" spans="1:90" ht="30.75" customHeight="1" x14ac:dyDescent="0.2">
      <c r="A9" s="1098" t="s">
        <v>3</v>
      </c>
      <c r="B9" s="1098"/>
      <c r="C9" s="1099"/>
      <c r="D9" s="894" t="s">
        <v>4</v>
      </c>
      <c r="E9" s="895"/>
      <c r="F9" s="896"/>
      <c r="G9" s="862" t="s">
        <v>5</v>
      </c>
      <c r="H9" s="900"/>
      <c r="I9" s="900"/>
      <c r="J9" s="900"/>
      <c r="K9" s="900"/>
      <c r="L9" s="900"/>
      <c r="M9" s="900"/>
      <c r="N9" s="900"/>
      <c r="O9" s="900"/>
      <c r="P9" s="900"/>
      <c r="Q9" s="900"/>
      <c r="R9" s="900"/>
      <c r="S9" s="900"/>
      <c r="T9" s="900"/>
      <c r="U9" s="900"/>
      <c r="V9" s="900"/>
      <c r="W9" s="900"/>
      <c r="X9" s="900"/>
      <c r="Y9" s="900"/>
      <c r="Z9" s="900"/>
      <c r="AA9" s="900"/>
      <c r="AB9" s="900"/>
      <c r="AC9" s="900"/>
      <c r="AD9" s="901"/>
      <c r="AE9" s="896" t="s">
        <v>6</v>
      </c>
      <c r="AF9" s="1095" t="s">
        <v>7</v>
      </c>
      <c r="AG9" s="1095" t="s">
        <v>8</v>
      </c>
      <c r="AH9" s="985" t="s">
        <v>9</v>
      </c>
      <c r="AI9" s="985" t="s">
        <v>10</v>
      </c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BU9" s="3"/>
      <c r="BV9" s="3"/>
      <c r="BW9" s="3"/>
      <c r="CG9" s="13"/>
      <c r="CH9" s="13"/>
      <c r="CI9" s="13"/>
      <c r="CJ9" s="13"/>
      <c r="CK9" s="13"/>
      <c r="CL9" s="13"/>
    </row>
    <row r="10" spans="1:90" ht="27.75" customHeight="1" x14ac:dyDescent="0.2">
      <c r="A10" s="1073"/>
      <c r="B10" s="1073"/>
      <c r="C10" s="1074"/>
      <c r="D10" s="897"/>
      <c r="E10" s="1080"/>
      <c r="F10" s="1081"/>
      <c r="G10" s="974" t="s">
        <v>11</v>
      </c>
      <c r="H10" s="975"/>
      <c r="I10" s="862" t="s">
        <v>12</v>
      </c>
      <c r="J10" s="970"/>
      <c r="K10" s="900" t="s">
        <v>13</v>
      </c>
      <c r="L10" s="970"/>
      <c r="M10" s="862" t="s">
        <v>14</v>
      </c>
      <c r="N10" s="970"/>
      <c r="O10" s="862" t="s">
        <v>15</v>
      </c>
      <c r="P10" s="970"/>
      <c r="Q10" s="862" t="s">
        <v>16</v>
      </c>
      <c r="R10" s="970"/>
      <c r="S10" s="862" t="s">
        <v>17</v>
      </c>
      <c r="T10" s="970"/>
      <c r="U10" s="982" t="s">
        <v>18</v>
      </c>
      <c r="V10" s="983"/>
      <c r="W10" s="982" t="s">
        <v>19</v>
      </c>
      <c r="X10" s="983"/>
      <c r="Y10" s="982" t="s">
        <v>20</v>
      </c>
      <c r="Z10" s="983"/>
      <c r="AA10" s="982" t="s">
        <v>21</v>
      </c>
      <c r="AB10" s="983"/>
      <c r="AC10" s="982" t="s">
        <v>22</v>
      </c>
      <c r="AD10" s="984"/>
      <c r="AE10" s="902"/>
      <c r="AF10" s="1069"/>
      <c r="AG10" s="1069"/>
      <c r="AH10" s="986"/>
      <c r="AI10" s="986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BU10" s="3"/>
      <c r="BV10" s="3"/>
      <c r="BW10" s="3"/>
      <c r="CG10" s="13"/>
      <c r="CH10" s="13"/>
      <c r="CI10" s="13"/>
      <c r="CJ10" s="13"/>
      <c r="CK10" s="13"/>
      <c r="CL10" s="13"/>
    </row>
    <row r="11" spans="1:90" ht="32.25" customHeight="1" x14ac:dyDescent="0.2">
      <c r="A11" s="1100"/>
      <c r="B11" s="1100"/>
      <c r="C11" s="1101"/>
      <c r="D11" s="14" t="s">
        <v>23</v>
      </c>
      <c r="E11" s="15" t="s">
        <v>24</v>
      </c>
      <c r="F11" s="791" t="s">
        <v>25</v>
      </c>
      <c r="G11" s="786" t="s">
        <v>24</v>
      </c>
      <c r="H11" s="791" t="s">
        <v>25</v>
      </c>
      <c r="I11" s="786" t="s">
        <v>24</v>
      </c>
      <c r="J11" s="791" t="s">
        <v>25</v>
      </c>
      <c r="K11" s="786" t="s">
        <v>24</v>
      </c>
      <c r="L11" s="791" t="s">
        <v>25</v>
      </c>
      <c r="M11" s="786" t="s">
        <v>24</v>
      </c>
      <c r="N11" s="791" t="s">
        <v>25</v>
      </c>
      <c r="O11" s="786" t="s">
        <v>24</v>
      </c>
      <c r="P11" s="791" t="s">
        <v>25</v>
      </c>
      <c r="Q11" s="786" t="s">
        <v>24</v>
      </c>
      <c r="R11" s="791" t="s">
        <v>25</v>
      </c>
      <c r="S11" s="786" t="s">
        <v>24</v>
      </c>
      <c r="T11" s="791" t="s">
        <v>25</v>
      </c>
      <c r="U11" s="786" t="s">
        <v>24</v>
      </c>
      <c r="V11" s="791" t="s">
        <v>25</v>
      </c>
      <c r="W11" s="786" t="s">
        <v>24</v>
      </c>
      <c r="X11" s="791" t="s">
        <v>25</v>
      </c>
      <c r="Y11" s="786" t="s">
        <v>24</v>
      </c>
      <c r="Z11" s="791" t="s">
        <v>25</v>
      </c>
      <c r="AA11" s="786" t="s">
        <v>24</v>
      </c>
      <c r="AB11" s="791" t="s">
        <v>25</v>
      </c>
      <c r="AC11" s="786" t="s">
        <v>24</v>
      </c>
      <c r="AD11" s="788" t="s">
        <v>25</v>
      </c>
      <c r="AE11" s="1081"/>
      <c r="AF11" s="1060"/>
      <c r="AG11" s="1060"/>
      <c r="AH11" s="987"/>
      <c r="AI11" s="987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BU11" s="3"/>
      <c r="BV11" s="3"/>
      <c r="BW11" s="3"/>
      <c r="CG11" s="13"/>
      <c r="CH11" s="13"/>
      <c r="CI11" s="13"/>
      <c r="CJ11" s="13"/>
      <c r="CK11" s="13"/>
      <c r="CL11" s="13"/>
    </row>
    <row r="12" spans="1:90" ht="16.149999999999999" customHeight="1" x14ac:dyDescent="0.2">
      <c r="A12" s="1065" t="s">
        <v>26</v>
      </c>
      <c r="B12" s="1065"/>
      <c r="C12" s="1065"/>
      <c r="D12" s="19">
        <f>SUM(E12+F12)</f>
        <v>221</v>
      </c>
      <c r="E12" s="20">
        <f t="shared" ref="E12:F15" si="0">SUM(G12+I12+K12+M12+O12+Q12+S12+U12+W12+Y12+AA12+AC12)</f>
        <v>81</v>
      </c>
      <c r="F12" s="793">
        <f>SUM(H12+J12+L12+N12+P12+R12+T12+V12+X12+Z12+AB12+AD12)</f>
        <v>140</v>
      </c>
      <c r="G12" s="22">
        <v>3</v>
      </c>
      <c r="H12" s="23">
        <v>1</v>
      </c>
      <c r="I12" s="24">
        <v>0</v>
      </c>
      <c r="J12" s="23">
        <v>0</v>
      </c>
      <c r="K12" s="24">
        <v>2</v>
      </c>
      <c r="L12" s="23">
        <v>0</v>
      </c>
      <c r="M12" s="22">
        <v>0</v>
      </c>
      <c r="N12" s="23">
        <v>1</v>
      </c>
      <c r="O12" s="22">
        <v>1</v>
      </c>
      <c r="P12" s="23">
        <v>4</v>
      </c>
      <c r="Q12" s="22">
        <v>2</v>
      </c>
      <c r="R12" s="25">
        <v>3</v>
      </c>
      <c r="S12" s="22">
        <v>8</v>
      </c>
      <c r="T12" s="25">
        <v>4</v>
      </c>
      <c r="U12" s="22">
        <v>4</v>
      </c>
      <c r="V12" s="25">
        <v>2</v>
      </c>
      <c r="W12" s="22">
        <v>9</v>
      </c>
      <c r="X12" s="25">
        <v>7</v>
      </c>
      <c r="Y12" s="22">
        <v>18</v>
      </c>
      <c r="Z12" s="25">
        <v>23</v>
      </c>
      <c r="AA12" s="22">
        <v>28</v>
      </c>
      <c r="AB12" s="25">
        <v>78</v>
      </c>
      <c r="AC12" s="26">
        <v>6</v>
      </c>
      <c r="AD12" s="27">
        <v>17</v>
      </c>
      <c r="AE12" s="23">
        <v>5</v>
      </c>
      <c r="AF12" s="28">
        <v>0</v>
      </c>
      <c r="AG12" s="28">
        <v>0</v>
      </c>
      <c r="AH12" s="28">
        <v>0</v>
      </c>
      <c r="AI12" s="28">
        <v>0</v>
      </c>
      <c r="AJ12" s="29" t="str">
        <f>CA12&amp;CB12&amp;CC12&amp;CD12&amp;CE12</f>
        <v/>
      </c>
      <c r="AK12" s="30"/>
      <c r="AL12" s="30"/>
      <c r="AM12" s="30"/>
      <c r="AN12" s="30"/>
      <c r="AO12" s="30"/>
      <c r="AP12" s="30"/>
      <c r="AQ12" s="30"/>
      <c r="AR12" s="30"/>
      <c r="AS12" s="30"/>
      <c r="AT12" s="8"/>
      <c r="AU12" s="8"/>
      <c r="AV12" s="8"/>
      <c r="AW12" s="8"/>
      <c r="BU12" s="3"/>
      <c r="BV12" s="3"/>
      <c r="BW12" s="3"/>
      <c r="CA12" s="31" t="str">
        <f>IF(CG12=1,"* Las consultas de 60 años NO DEBEN ser mayor que el total de Consultas entre 20-64 Años. ","")</f>
        <v/>
      </c>
      <c r="CB12" s="31" t="str">
        <f>IF(CH12=1,"* Las actividades de usuarios en situación de discapacidad NO DEBEN superar el total. ","")</f>
        <v/>
      </c>
      <c r="CC12" s="31" t="str">
        <f>IF(AND(AE12="",D12&lt;&gt;0),"* Recuerde que las Embarazadas deben ser incluídas en el ingreso por rango Etario (Digite CEROS si no tiene). ",IF(F12&lt;AE12,"* Las Embarazadas NO DEBEN ser mayor al total de mujeres. ",""))</f>
        <v/>
      </c>
      <c r="CD12" s="31" t="str">
        <f>IF(AND(AH12="",D12&lt;&gt;0),"* No olvide digitar la población SENAME (Digite CEROS si no tiene). ",IF(D12&lt;AH12,"* La Población SENAME NO DEBE ser mayor al Total. ",""))</f>
        <v/>
      </c>
      <c r="CE12" s="31" t="str">
        <f>IF(AND(AI12="",D12&lt;&gt;0),"* No olvide digitar la población Migrante (Digite CEROS si no tiene). ",IF(D12&lt;AI12,"* La Población Migrante NO DEBE ser mayor al Total. ",""))</f>
        <v/>
      </c>
      <c r="CF12" s="31"/>
      <c r="CG12" s="32">
        <f>IF(AF12&gt;(AA12+AB12),1,0)</f>
        <v>0</v>
      </c>
      <c r="CH12" s="32">
        <f>IF(D12&lt;AG12,1,0)</f>
        <v>0</v>
      </c>
      <c r="CI12" s="32">
        <f>IF(AND(AE12="",D12&lt;&gt;0),1,IF(F12&lt;AE12,1,0))</f>
        <v>0</v>
      </c>
      <c r="CJ12" s="32">
        <f>IF(AND(AH12="",D12&lt;&gt;0),1,IF(D12&lt;AH12,1,0))</f>
        <v>0</v>
      </c>
      <c r="CK12" s="32">
        <f>IF(AND(AI12="",D12&lt;&gt;0),1,IF(D12&lt;AI12,1,0))</f>
        <v>0</v>
      </c>
      <c r="CL12" s="32"/>
    </row>
    <row r="13" spans="1:90" ht="16.149999999999999" customHeight="1" x14ac:dyDescent="0.2">
      <c r="A13" s="1065" t="s">
        <v>27</v>
      </c>
      <c r="B13" s="1065"/>
      <c r="C13" s="1065"/>
      <c r="D13" s="19">
        <f>SUM(E13+F13)</f>
        <v>908</v>
      </c>
      <c r="E13" s="20">
        <f t="shared" si="0"/>
        <v>365</v>
      </c>
      <c r="F13" s="793">
        <f t="shared" si="0"/>
        <v>543</v>
      </c>
      <c r="G13" s="33">
        <v>0</v>
      </c>
      <c r="H13" s="34">
        <v>1</v>
      </c>
      <c r="I13" s="33">
        <v>0</v>
      </c>
      <c r="J13" s="34">
        <v>1</v>
      </c>
      <c r="K13" s="33">
        <v>0</v>
      </c>
      <c r="L13" s="34">
        <v>2</v>
      </c>
      <c r="M13" s="33">
        <v>3</v>
      </c>
      <c r="N13" s="34">
        <v>1</v>
      </c>
      <c r="O13" s="33">
        <v>11</v>
      </c>
      <c r="P13" s="34">
        <v>7</v>
      </c>
      <c r="Q13" s="33">
        <v>11</v>
      </c>
      <c r="R13" s="35">
        <v>7</v>
      </c>
      <c r="S13" s="33">
        <v>14</v>
      </c>
      <c r="T13" s="35">
        <v>7</v>
      </c>
      <c r="U13" s="33">
        <v>17</v>
      </c>
      <c r="V13" s="35">
        <v>9</v>
      </c>
      <c r="W13" s="33">
        <v>68</v>
      </c>
      <c r="X13" s="35">
        <v>77</v>
      </c>
      <c r="Y13" s="33">
        <v>126</v>
      </c>
      <c r="Z13" s="35">
        <v>141</v>
      </c>
      <c r="AA13" s="33">
        <v>91</v>
      </c>
      <c r="AB13" s="35">
        <v>243</v>
      </c>
      <c r="AC13" s="36">
        <v>24</v>
      </c>
      <c r="AD13" s="37">
        <v>47</v>
      </c>
      <c r="AE13" s="34">
        <v>11</v>
      </c>
      <c r="AF13" s="38">
        <v>0</v>
      </c>
      <c r="AG13" s="38">
        <v>0</v>
      </c>
      <c r="AH13" s="38">
        <v>0</v>
      </c>
      <c r="AI13" s="38">
        <v>0</v>
      </c>
      <c r="AJ13" s="29" t="str">
        <f t="shared" ref="AJ13:AJ15" si="1">CA13&amp;CB13&amp;CC13&amp;CD13&amp;CE13</f>
        <v/>
      </c>
      <c r="AK13" s="30"/>
      <c r="AL13" s="30"/>
      <c r="AM13" s="30"/>
      <c r="AN13" s="30"/>
      <c r="AO13" s="30"/>
      <c r="AP13" s="30"/>
      <c r="AQ13" s="30"/>
      <c r="AR13" s="30"/>
      <c r="AS13" s="30"/>
      <c r="AT13" s="8"/>
      <c r="AU13" s="8"/>
      <c r="AV13" s="8"/>
      <c r="AW13" s="8"/>
      <c r="BU13" s="3"/>
      <c r="BV13" s="3"/>
      <c r="BW13" s="3"/>
      <c r="CA13" s="31" t="str">
        <f t="shared" ref="CA13:CA15" si="2">IF(CG13=1,"* Las consultas de 60 años NO DEBEN ser mayor que el total de Consultas entre 20-64 Años. ","")</f>
        <v/>
      </c>
      <c r="CB13" s="31" t="str">
        <f t="shared" ref="CB13:CB15" si="3">IF(CH13=1,"* Las actividades de usuarios en situación de discapacidad NO DEBEN superar el total. ","")</f>
        <v/>
      </c>
      <c r="CC13" s="31" t="str">
        <f t="shared" ref="CC13:CC15" si="4">IF(AND(AE13="",D13&lt;&gt;0),"* Recuerde que las Embarazadas deben ser incluídas en el ingreso por rango Etario (Digite CEROS si no tiene). ",IF(F13&lt;AE13,"* Las Embarazadas NO DEBEN ser mayor al total de mujeres. ",""))</f>
        <v/>
      </c>
      <c r="CD13" s="31" t="str">
        <f t="shared" ref="CD13:CD15" si="5">IF(AND(AH13="",D13&lt;&gt;0),"* No olvide digitar la población SENAME (Digite CEROS si no tiene). ",IF(D13&lt;AH13,"* La Población SENAME NO DEBE ser mayor al Total. ",""))</f>
        <v/>
      </c>
      <c r="CE13" s="31" t="str">
        <f t="shared" ref="CE13:CE15" si="6">IF(AND(AI13="",D13&lt;&gt;0),"* No olvide digitar la población Migrante (Digite CEROS si no tiene). ",IF(D13&lt;AI13,"* La Población Migrante NO DEBE ser mayor al Total. ",""))</f>
        <v/>
      </c>
      <c r="CF13" s="31"/>
      <c r="CG13" s="32">
        <f t="shared" ref="CG13:CG15" si="7">IF(AF13&gt;(AA13+AB13),1,0)</f>
        <v>0</v>
      </c>
      <c r="CH13" s="32">
        <f t="shared" ref="CH13:CH14" si="8">IF(D13&lt;AG13,1,0)</f>
        <v>0</v>
      </c>
      <c r="CI13" s="32">
        <f t="shared" ref="CI13:CI14" si="9">IF(AND(AE13="",D13&lt;&gt;0),1,IF(F13&lt;AE13,1,0))</f>
        <v>0</v>
      </c>
      <c r="CJ13" s="32">
        <f t="shared" ref="CJ13:CJ15" si="10">IF(AND(AH13="",D13&lt;&gt;0),1,IF(D13&lt;AH13,1,0))</f>
        <v>0</v>
      </c>
      <c r="CK13" s="32">
        <f t="shared" ref="CK13:CK15" si="11">IF(AND(AI13="",D13&lt;&gt;0),1,IF(D13&lt;AI13,1,0))</f>
        <v>0</v>
      </c>
      <c r="CL13" s="32"/>
    </row>
    <row r="14" spans="1:90" ht="16.149999999999999" customHeight="1" x14ac:dyDescent="0.2">
      <c r="A14" s="1065" t="s">
        <v>28</v>
      </c>
      <c r="B14" s="1065"/>
      <c r="C14" s="1065"/>
      <c r="D14" s="19">
        <f>SUM(E14+F14)</f>
        <v>21</v>
      </c>
      <c r="E14" s="20">
        <f t="shared" si="0"/>
        <v>9</v>
      </c>
      <c r="F14" s="793">
        <f t="shared" si="0"/>
        <v>12</v>
      </c>
      <c r="G14" s="33">
        <v>0</v>
      </c>
      <c r="H14" s="34">
        <v>0</v>
      </c>
      <c r="I14" s="33">
        <v>0</v>
      </c>
      <c r="J14" s="34">
        <v>0</v>
      </c>
      <c r="K14" s="33">
        <v>0</v>
      </c>
      <c r="L14" s="34">
        <v>0</v>
      </c>
      <c r="M14" s="33">
        <v>0</v>
      </c>
      <c r="N14" s="35">
        <v>0</v>
      </c>
      <c r="O14" s="33">
        <v>0</v>
      </c>
      <c r="P14" s="35">
        <v>0</v>
      </c>
      <c r="Q14" s="33">
        <v>1</v>
      </c>
      <c r="R14" s="35">
        <v>2</v>
      </c>
      <c r="S14" s="33">
        <v>0</v>
      </c>
      <c r="T14" s="35">
        <v>3</v>
      </c>
      <c r="U14" s="33">
        <v>2</v>
      </c>
      <c r="V14" s="35">
        <v>0</v>
      </c>
      <c r="W14" s="33">
        <v>4</v>
      </c>
      <c r="X14" s="35">
        <v>2</v>
      </c>
      <c r="Y14" s="33">
        <v>1</v>
      </c>
      <c r="Z14" s="35">
        <v>1</v>
      </c>
      <c r="AA14" s="33">
        <v>1</v>
      </c>
      <c r="AB14" s="35">
        <v>2</v>
      </c>
      <c r="AC14" s="33">
        <v>0</v>
      </c>
      <c r="AD14" s="37">
        <v>2</v>
      </c>
      <c r="AE14" s="34">
        <v>0</v>
      </c>
      <c r="AF14" s="38">
        <v>0</v>
      </c>
      <c r="AG14" s="38">
        <v>0</v>
      </c>
      <c r="AH14" s="38">
        <v>0</v>
      </c>
      <c r="AI14" s="38">
        <v>0</v>
      </c>
      <c r="AJ14" s="29" t="str">
        <f t="shared" si="1"/>
        <v/>
      </c>
      <c r="AK14" s="30"/>
      <c r="AL14" s="30"/>
      <c r="AM14" s="30"/>
      <c r="AN14" s="30"/>
      <c r="AO14" s="30"/>
      <c r="AP14" s="30"/>
      <c r="AQ14" s="30"/>
      <c r="AR14" s="30"/>
      <c r="AS14" s="30"/>
      <c r="AT14" s="8"/>
      <c r="AU14" s="8"/>
      <c r="AV14" s="8"/>
      <c r="AW14" s="8"/>
      <c r="BU14" s="3"/>
      <c r="BV14" s="3"/>
      <c r="BW14" s="3"/>
      <c r="CA14" s="31" t="str">
        <f t="shared" si="2"/>
        <v/>
      </c>
      <c r="CB14" s="31" t="str">
        <f t="shared" si="3"/>
        <v/>
      </c>
      <c r="CC14" s="31" t="str">
        <f t="shared" si="4"/>
        <v/>
      </c>
      <c r="CD14" s="31" t="str">
        <f t="shared" si="5"/>
        <v/>
      </c>
      <c r="CE14" s="31" t="str">
        <f t="shared" si="6"/>
        <v/>
      </c>
      <c r="CF14" s="31"/>
      <c r="CG14" s="32">
        <f t="shared" si="7"/>
        <v>0</v>
      </c>
      <c r="CH14" s="32">
        <f t="shared" si="8"/>
        <v>0</v>
      </c>
      <c r="CI14" s="32">
        <f t="shared" si="9"/>
        <v>0</v>
      </c>
      <c r="CJ14" s="32">
        <f t="shared" si="10"/>
        <v>0</v>
      </c>
      <c r="CK14" s="32">
        <f t="shared" si="11"/>
        <v>0</v>
      </c>
      <c r="CL14" s="32"/>
    </row>
    <row r="15" spans="1:90" ht="16.149999999999999" customHeight="1" x14ac:dyDescent="0.2">
      <c r="A15" s="1097" t="s">
        <v>29</v>
      </c>
      <c r="B15" s="1097"/>
      <c r="C15" s="1097"/>
      <c r="D15" s="39">
        <f>SUM(E15+F15)</f>
        <v>248</v>
      </c>
      <c r="E15" s="40">
        <f t="shared" si="0"/>
        <v>71</v>
      </c>
      <c r="F15" s="808">
        <f t="shared" si="0"/>
        <v>177</v>
      </c>
      <c r="G15" s="42">
        <v>0</v>
      </c>
      <c r="H15" s="43">
        <v>1</v>
      </c>
      <c r="I15" s="42">
        <v>0</v>
      </c>
      <c r="J15" s="43">
        <v>0</v>
      </c>
      <c r="K15" s="42">
        <v>1</v>
      </c>
      <c r="L15" s="43">
        <v>2</v>
      </c>
      <c r="M15" s="42">
        <v>4</v>
      </c>
      <c r="N15" s="44">
        <v>0</v>
      </c>
      <c r="O15" s="42">
        <v>2</v>
      </c>
      <c r="P15" s="44">
        <v>4</v>
      </c>
      <c r="Q15" s="42">
        <v>2</v>
      </c>
      <c r="R15" s="44">
        <v>0</v>
      </c>
      <c r="S15" s="42">
        <v>2</v>
      </c>
      <c r="T15" s="44">
        <v>6</v>
      </c>
      <c r="U15" s="42">
        <v>2</v>
      </c>
      <c r="V15" s="44">
        <v>4</v>
      </c>
      <c r="W15" s="42">
        <v>11</v>
      </c>
      <c r="X15" s="44">
        <v>14</v>
      </c>
      <c r="Y15" s="42">
        <v>12</v>
      </c>
      <c r="Z15" s="44">
        <v>26</v>
      </c>
      <c r="AA15" s="42">
        <v>25</v>
      </c>
      <c r="AB15" s="44">
        <v>106</v>
      </c>
      <c r="AC15" s="42">
        <v>10</v>
      </c>
      <c r="AD15" s="45">
        <v>14</v>
      </c>
      <c r="AE15" s="43">
        <v>2</v>
      </c>
      <c r="AF15" s="46">
        <v>0</v>
      </c>
      <c r="AG15" s="46">
        <v>0</v>
      </c>
      <c r="AH15" s="46">
        <v>0</v>
      </c>
      <c r="AI15" s="46">
        <v>0</v>
      </c>
      <c r="AJ15" s="29" t="str">
        <f t="shared" si="1"/>
        <v/>
      </c>
      <c r="AK15" s="30"/>
      <c r="AL15" s="30"/>
      <c r="AM15" s="30"/>
      <c r="AN15" s="30"/>
      <c r="AO15" s="30"/>
      <c r="AP15" s="30"/>
      <c r="AQ15" s="30"/>
      <c r="AR15" s="30"/>
      <c r="AS15" s="30"/>
      <c r="AT15" s="8"/>
      <c r="AU15" s="8"/>
      <c r="AV15" s="8"/>
      <c r="AW15" s="8"/>
      <c r="AX15" s="8"/>
      <c r="AY15" s="8"/>
      <c r="BU15" s="3"/>
      <c r="BV15" s="3"/>
      <c r="BW15" s="3"/>
      <c r="CA15" s="31" t="str">
        <f t="shared" si="2"/>
        <v/>
      </c>
      <c r="CB15" s="31" t="str">
        <f t="shared" si="3"/>
        <v/>
      </c>
      <c r="CC15" s="31" t="str">
        <f t="shared" si="4"/>
        <v/>
      </c>
      <c r="CD15" s="31" t="str">
        <f t="shared" si="5"/>
        <v/>
      </c>
      <c r="CE15" s="31" t="str">
        <f t="shared" si="6"/>
        <v/>
      </c>
      <c r="CF15" s="31"/>
      <c r="CG15" s="32">
        <f t="shared" si="7"/>
        <v>0</v>
      </c>
      <c r="CH15" s="32">
        <f>IF(D15&lt;AG15,1,0)</f>
        <v>0</v>
      </c>
      <c r="CI15" s="32">
        <f>IF(AND(AE15="",D15&lt;&gt;0),1,IF(F15&lt;AE15,1,0))</f>
        <v>0</v>
      </c>
      <c r="CJ15" s="32">
        <f t="shared" si="10"/>
        <v>0</v>
      </c>
      <c r="CK15" s="32">
        <f t="shared" si="11"/>
        <v>0</v>
      </c>
      <c r="CL15" s="32"/>
    </row>
    <row r="16" spans="1:90" ht="31.9" customHeight="1" x14ac:dyDescent="0.2">
      <c r="A16" s="47" t="s">
        <v>30</v>
      </c>
      <c r="B16" s="10"/>
      <c r="C16" s="10"/>
      <c r="D16" s="11"/>
      <c r="E16" s="11"/>
      <c r="F16" s="11"/>
      <c r="G16" s="48"/>
      <c r="H16" s="48"/>
      <c r="I16" s="11"/>
      <c r="J16" s="11"/>
      <c r="K16" s="11"/>
      <c r="L16" s="11"/>
      <c r="M16" s="11"/>
      <c r="N16" s="11"/>
      <c r="O16" s="11"/>
      <c r="P16" s="49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BU16" s="3"/>
      <c r="BV16" s="3"/>
      <c r="BW16" s="3"/>
      <c r="CG16" s="13"/>
      <c r="CH16" s="13"/>
      <c r="CI16" s="13"/>
      <c r="CJ16" s="13"/>
      <c r="CK16" s="13"/>
      <c r="CL16" s="13"/>
    </row>
    <row r="17" spans="1:118" ht="33" customHeight="1" x14ac:dyDescent="0.2">
      <c r="A17" s="885" t="s">
        <v>31</v>
      </c>
      <c r="B17" s="886"/>
      <c r="C17" s="887"/>
      <c r="D17" s="862" t="s">
        <v>32</v>
      </c>
      <c r="E17" s="900"/>
      <c r="F17" s="970"/>
      <c r="G17" s="1067" t="s">
        <v>11</v>
      </c>
      <c r="H17" s="1068"/>
      <c r="I17" s="862" t="s">
        <v>12</v>
      </c>
      <c r="J17" s="970"/>
      <c r="K17" s="862" t="s">
        <v>13</v>
      </c>
      <c r="L17" s="970"/>
      <c r="M17" s="862" t="s">
        <v>14</v>
      </c>
      <c r="N17" s="970"/>
      <c r="O17" s="900" t="s">
        <v>15</v>
      </c>
      <c r="P17" s="900"/>
      <c r="Q17" s="862" t="s">
        <v>16</v>
      </c>
      <c r="R17" s="970"/>
      <c r="S17" s="900" t="s">
        <v>17</v>
      </c>
      <c r="T17" s="900"/>
      <c r="U17" s="982" t="s">
        <v>18</v>
      </c>
      <c r="V17" s="983"/>
      <c r="W17" s="982" t="s">
        <v>19</v>
      </c>
      <c r="X17" s="983"/>
      <c r="Y17" s="982" t="s">
        <v>20</v>
      </c>
      <c r="Z17" s="983"/>
      <c r="AA17" s="982" t="s">
        <v>21</v>
      </c>
      <c r="AB17" s="983"/>
      <c r="AC17" s="982" t="s">
        <v>22</v>
      </c>
      <c r="AD17" s="984"/>
      <c r="AE17" s="896" t="s">
        <v>6</v>
      </c>
      <c r="AF17" s="1095" t="s">
        <v>33</v>
      </c>
      <c r="AG17" s="1095" t="s">
        <v>7</v>
      </c>
      <c r="AH17" s="1095" t="s">
        <v>34</v>
      </c>
      <c r="AI17" s="903" t="s">
        <v>8</v>
      </c>
      <c r="AJ17" s="1096" t="s">
        <v>9</v>
      </c>
      <c r="AK17" s="1096" t="s">
        <v>10</v>
      </c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4"/>
      <c r="BU17" s="4"/>
      <c r="BV17" s="4"/>
      <c r="BW17" s="4"/>
      <c r="CG17" s="13"/>
      <c r="CH17" s="13"/>
      <c r="CI17" s="13"/>
      <c r="CJ17" s="13"/>
      <c r="CK17" s="13"/>
      <c r="CZ17" s="4"/>
      <c r="DA17" s="4"/>
      <c r="DN17" s="2"/>
    </row>
    <row r="18" spans="1:118" ht="44.25" customHeight="1" x14ac:dyDescent="0.2">
      <c r="A18" s="891"/>
      <c r="B18" s="1084"/>
      <c r="C18" s="1085"/>
      <c r="D18" s="50" t="s">
        <v>23</v>
      </c>
      <c r="E18" s="51" t="s">
        <v>24</v>
      </c>
      <c r="F18" s="807" t="s">
        <v>25</v>
      </c>
      <c r="G18" s="50" t="s">
        <v>24</v>
      </c>
      <c r="H18" s="791" t="s">
        <v>25</v>
      </c>
      <c r="I18" s="576" t="s">
        <v>24</v>
      </c>
      <c r="J18" s="803" t="s">
        <v>25</v>
      </c>
      <c r="K18" s="576" t="s">
        <v>24</v>
      </c>
      <c r="L18" s="801" t="s">
        <v>25</v>
      </c>
      <c r="M18" s="576" t="s">
        <v>24</v>
      </c>
      <c r="N18" s="789" t="s">
        <v>25</v>
      </c>
      <c r="O18" s="576" t="s">
        <v>24</v>
      </c>
      <c r="P18" s="803" t="s">
        <v>25</v>
      </c>
      <c r="Q18" s="576" t="s">
        <v>24</v>
      </c>
      <c r="R18" s="789" t="s">
        <v>25</v>
      </c>
      <c r="S18" s="576" t="s">
        <v>24</v>
      </c>
      <c r="T18" s="803" t="s">
        <v>25</v>
      </c>
      <c r="U18" s="802" t="s">
        <v>24</v>
      </c>
      <c r="V18" s="789" t="s">
        <v>25</v>
      </c>
      <c r="W18" s="802" t="s">
        <v>24</v>
      </c>
      <c r="X18" s="789" t="s">
        <v>25</v>
      </c>
      <c r="Y18" s="802" t="s">
        <v>24</v>
      </c>
      <c r="Z18" s="789" t="s">
        <v>25</v>
      </c>
      <c r="AA18" s="802" t="s">
        <v>24</v>
      </c>
      <c r="AB18" s="789" t="s">
        <v>25</v>
      </c>
      <c r="AC18" s="802" t="s">
        <v>24</v>
      </c>
      <c r="AD18" s="577" t="s">
        <v>25</v>
      </c>
      <c r="AE18" s="1064"/>
      <c r="AF18" s="1060"/>
      <c r="AG18" s="1060"/>
      <c r="AH18" s="1060"/>
      <c r="AI18" s="1092"/>
      <c r="AJ18" s="1062"/>
      <c r="AK18" s="1062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4"/>
      <c r="BU18" s="4"/>
      <c r="BV18" s="4"/>
      <c r="BW18" s="4"/>
      <c r="CG18" s="13"/>
      <c r="CH18" s="13"/>
      <c r="CI18" s="13"/>
      <c r="CJ18" s="13"/>
      <c r="CK18" s="13"/>
      <c r="CZ18" s="4"/>
      <c r="DA18" s="4"/>
      <c r="DN18" s="2"/>
    </row>
    <row r="19" spans="1:118" ht="16.149999999999999" customHeight="1" x14ac:dyDescent="0.2">
      <c r="A19" s="948" t="s">
        <v>35</v>
      </c>
      <c r="B19" s="949"/>
      <c r="C19" s="1063"/>
      <c r="D19" s="59">
        <f t="shared" ref="D19:D29" si="12">SUM(E19+F19)</f>
        <v>6</v>
      </c>
      <c r="E19" s="60">
        <f>SUM(G19+I19+K19+M19+O19+Q19+S19+U19+W19+Y19+AA19+AC19)</f>
        <v>1</v>
      </c>
      <c r="F19" s="61">
        <f>SUM(H19+J19+L19+N19+P19+R19+T19+V19+X19+Z19+AB19+AD19)</f>
        <v>5</v>
      </c>
      <c r="G19" s="24">
        <v>0</v>
      </c>
      <c r="H19" s="62">
        <v>0</v>
      </c>
      <c r="I19" s="24">
        <v>0</v>
      </c>
      <c r="J19" s="63">
        <v>0</v>
      </c>
      <c r="K19" s="24">
        <v>0</v>
      </c>
      <c r="L19" s="62">
        <v>0</v>
      </c>
      <c r="M19" s="24">
        <v>0</v>
      </c>
      <c r="N19" s="62">
        <v>0</v>
      </c>
      <c r="O19" s="24">
        <v>0</v>
      </c>
      <c r="P19" s="63">
        <v>0</v>
      </c>
      <c r="Q19" s="24">
        <v>0</v>
      </c>
      <c r="R19" s="62">
        <v>0</v>
      </c>
      <c r="S19" s="24">
        <v>0</v>
      </c>
      <c r="T19" s="63">
        <v>0</v>
      </c>
      <c r="U19" s="24">
        <v>0</v>
      </c>
      <c r="V19" s="62">
        <v>0</v>
      </c>
      <c r="W19" s="24">
        <v>0</v>
      </c>
      <c r="X19" s="62">
        <v>3</v>
      </c>
      <c r="Y19" s="24">
        <v>0</v>
      </c>
      <c r="Z19" s="62">
        <v>2</v>
      </c>
      <c r="AA19" s="24">
        <v>1</v>
      </c>
      <c r="AB19" s="62">
        <v>0</v>
      </c>
      <c r="AC19" s="24">
        <v>0</v>
      </c>
      <c r="AD19" s="64">
        <v>0</v>
      </c>
      <c r="AE19" s="62">
        <v>0</v>
      </c>
      <c r="AF19" s="65">
        <v>6</v>
      </c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6" t="str">
        <f>CA19&amp;CB19&amp;CC19&amp;CD19&amp;CE19&amp;CF19</f>
        <v/>
      </c>
      <c r="AM19" s="30"/>
      <c r="AN19" s="30"/>
      <c r="AO19" s="30"/>
      <c r="AP19" s="30"/>
      <c r="AQ19" s="30"/>
      <c r="AR19" s="30"/>
      <c r="AS19" s="30"/>
      <c r="AT19" s="30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4"/>
      <c r="BU19" s="4"/>
      <c r="BV19" s="4"/>
      <c r="BW19" s="4"/>
      <c r="CA19" s="31" t="str">
        <f t="shared" ref="CA19:CA37" si="13">IF(CG19=1,"* Las consultas de 60 años NO DEBEN ser mayor que el total de Consultas entre 20-64 Años. ","")</f>
        <v/>
      </c>
      <c r="CB19" s="31" t="str">
        <f>IF(CH19=1,"* Las actividades de usuarios en situación de discapacidad NO DEBEN superar el total. ","")</f>
        <v/>
      </c>
      <c r="CC19" s="31" t="str">
        <f>IF(AND(AE19="",D19&lt;&gt;0),"* Recuerde que las Embarazadas deben ser incluídas en el ingreso por rango Etario (Digite CEROS si no tiene). ",IF(F19&lt;AE19,"* Las Embarazadas NO DEBEN ser mayor al total de mujeres. ",""))</f>
        <v/>
      </c>
      <c r="CD19" s="31" t="str">
        <f>IF(AND(AF19="",D19&lt;&gt;0),"* No olvide digitar la columna Beneficiarios (Digite CEROS si no tiene). ",IF(D19&lt;AF19,"* El número de Beneficiarios NO DEBE ser mayor que el Total. ",""))</f>
        <v/>
      </c>
      <c r="CE19" s="31" t="str">
        <f>IF(AND(AJ19="",D19&lt;&gt;0),"* No olvide digitar la Población SENAME (Digite CEROS si no tiene). ",IF(D19&lt;AJ19,"* La Población SENAME NO DEBE ser mayor al Total. ",""))</f>
        <v/>
      </c>
      <c r="CF19" s="31" t="str">
        <f>IF(AND(AK19="",D19&lt;&gt;0),"* No olvide digitar la Población Migrante (Digite CEROS si no tiene). ",IF(D19&lt;AK19,"* La Población Migrante NO DEBE superar el Total. ",""))</f>
        <v/>
      </c>
      <c r="CG19" s="32">
        <f>IF(AG19&gt;(AA19+AB19),1,0)</f>
        <v>0</v>
      </c>
      <c r="CH19" s="32">
        <f>IF(D19&lt;AI19,1,0)</f>
        <v>0</v>
      </c>
      <c r="CI19" s="32">
        <f>IF(AND(AE19="",D19&lt;&gt;0),1,IF(F19&lt;AE19,1,0))</f>
        <v>0</v>
      </c>
      <c r="CJ19" s="32">
        <f>IF(AND(AF19="",D19&lt;&gt;0),1,IF(D19&lt;AF19,1,0))</f>
        <v>0</v>
      </c>
      <c r="CK19" s="32">
        <f>IF(AND(AJ19="",D19&lt;&gt;0),1,IF(D19&lt;AJ19,1,0))</f>
        <v>0</v>
      </c>
      <c r="CL19" s="32">
        <f>IF(AND(AK19="",D19&lt;&gt;0),1,IF(D19&lt;AK19,1,0))</f>
        <v>0</v>
      </c>
      <c r="CZ19" s="4"/>
      <c r="DA19" s="4"/>
      <c r="DN19" s="2"/>
    </row>
    <row r="20" spans="1:118" ht="16.149999999999999" customHeight="1" x14ac:dyDescent="0.2">
      <c r="A20" s="948" t="s">
        <v>36</v>
      </c>
      <c r="B20" s="949"/>
      <c r="C20" s="1063"/>
      <c r="D20" s="67">
        <f t="shared" si="12"/>
        <v>0</v>
      </c>
      <c r="E20" s="68">
        <f>SUM(U20+W20+Y20+AA20+AC20)</f>
        <v>0</v>
      </c>
      <c r="F20" s="69">
        <f>SUM(V20+X20+Z20+AB20+AD20)</f>
        <v>0</v>
      </c>
      <c r="G20" s="70"/>
      <c r="H20" s="71"/>
      <c r="I20" s="70"/>
      <c r="J20" s="72"/>
      <c r="K20" s="70"/>
      <c r="L20" s="72"/>
      <c r="M20" s="70"/>
      <c r="N20" s="72"/>
      <c r="O20" s="70"/>
      <c r="P20" s="72"/>
      <c r="Q20" s="70"/>
      <c r="R20" s="72"/>
      <c r="S20" s="70"/>
      <c r="T20" s="72"/>
      <c r="U20" s="22"/>
      <c r="V20" s="23"/>
      <c r="W20" s="22"/>
      <c r="X20" s="23"/>
      <c r="Y20" s="22"/>
      <c r="Z20" s="23"/>
      <c r="AA20" s="22"/>
      <c r="AB20" s="23"/>
      <c r="AC20" s="22"/>
      <c r="AD20" s="73"/>
      <c r="AE20" s="23">
        <v>0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0</v>
      </c>
      <c r="AL20" s="66" t="str">
        <f t="shared" ref="AL20:AL37" si="14">CA20&amp;CB20&amp;CC20&amp;CD20&amp;CE20&amp;CF20</f>
        <v/>
      </c>
      <c r="AM20" s="30"/>
      <c r="AN20" s="30"/>
      <c r="AO20" s="30"/>
      <c r="AP20" s="30"/>
      <c r="AQ20" s="30"/>
      <c r="AR20" s="30"/>
      <c r="AS20" s="30"/>
      <c r="AT20" s="30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4"/>
      <c r="BU20" s="4"/>
      <c r="BV20" s="4"/>
      <c r="BW20" s="4"/>
      <c r="CA20" s="31" t="str">
        <f t="shared" si="13"/>
        <v/>
      </c>
      <c r="CB20" s="31" t="str">
        <f t="shared" ref="CB20:CB37" si="15">IF(CH20=1,"* Las actividades de usuarios en situación de discapacidad NO DEBEN superar el total. ","")</f>
        <v/>
      </c>
      <c r="CC20" s="31" t="str">
        <f t="shared" ref="CC20:CC37" si="16">IF(AND(AE20="",D20&lt;&gt;0),"* Recuerde que las Embarazadas deben ser incluídas en el ingreso por rango Etario (Digite CEROS si no tiene). ",IF(F20&lt;AE20,"* Las Embarazadas NO DEBEN ser mayor al total de mujeres. ",""))</f>
        <v/>
      </c>
      <c r="CD20" s="31" t="str">
        <f t="shared" ref="CD20:CD37" si="17">IF(AND(AF20="",D20&lt;&gt;0),"* No olvide digitar la columna Beneficiarios (Digite CEROS si no tiene). ",IF(D20&lt;AF20,"* El número de Beneficiarios NO DEBE ser mayor que el Total. ",""))</f>
        <v/>
      </c>
      <c r="CE20" s="31" t="str">
        <f t="shared" ref="CE20:CE37" si="18">IF(AND(AJ20="",D20&lt;&gt;0),"* No olvide digitar la Población SENAME (Digite CEROS si no tiene). ",IF(D20&lt;AJ20,"* La Población SENAME NO DEBE ser mayor al Total. ",""))</f>
        <v/>
      </c>
      <c r="CF20" s="31" t="str">
        <f t="shared" ref="CF20:CF37" si="19">IF(AND(AK20="",D20&lt;&gt;0),"* No olvide digitar la Población Migrante (Digite CEROS si no tiene). ",IF(D20&lt;AK20,"* La Población Migrante NO DEBE superar el Total. ",""))</f>
        <v/>
      </c>
      <c r="CG20" s="32">
        <f t="shared" ref="CG20:CG37" si="20">IF(AG20&gt;(AA20+AB20),1,0)</f>
        <v>0</v>
      </c>
      <c r="CH20" s="32">
        <f t="shared" ref="CH20:CH37" si="21">IF(D20&lt;AI20,1,0)</f>
        <v>0</v>
      </c>
      <c r="CI20" s="32">
        <f t="shared" ref="CI20:CI37" si="22">IF(AND(AE20="",D20&lt;&gt;0),1,IF(F20&lt;AE20,1,0))</f>
        <v>0</v>
      </c>
      <c r="CJ20" s="32">
        <f t="shared" ref="CJ20:CJ37" si="23">IF(AND(AF20="",D20&lt;&gt;0),1,IF(D20&lt;AF20,1,0))</f>
        <v>0</v>
      </c>
      <c r="CK20" s="32">
        <f t="shared" ref="CK20:CK37" si="24">IF(AND(AJ20="",D20&lt;&gt;0),1,IF(D20&lt;AJ20,1,0))</f>
        <v>0</v>
      </c>
      <c r="CL20" s="32">
        <f t="shared" ref="CL20:CL37" si="25">IF(AND(AK20="",D20&lt;&gt;0),1,IF(D20&lt;AK20,1,0))</f>
        <v>0</v>
      </c>
      <c r="CZ20" s="4"/>
      <c r="DA20" s="4"/>
      <c r="DN20" s="2"/>
    </row>
    <row r="21" spans="1:118" ht="16.149999999999999" customHeight="1" x14ac:dyDescent="0.2">
      <c r="A21" s="1056"/>
      <c r="B21" s="1057"/>
      <c r="C21" s="1058"/>
      <c r="D21" s="75"/>
      <c r="E21" s="76"/>
      <c r="F21" s="77"/>
      <c r="G21" s="75"/>
      <c r="H21" s="78"/>
      <c r="I21" s="75"/>
      <c r="J21" s="79"/>
      <c r="K21" s="75"/>
      <c r="L21" s="79"/>
      <c r="M21" s="75"/>
      <c r="N21" s="79"/>
      <c r="O21" s="75"/>
      <c r="P21" s="79"/>
      <c r="Q21" s="75"/>
      <c r="R21" s="79"/>
      <c r="S21" s="75"/>
      <c r="T21" s="79"/>
      <c r="U21" s="75"/>
      <c r="V21" s="79"/>
      <c r="W21" s="75"/>
      <c r="X21" s="79"/>
      <c r="Y21" s="75"/>
      <c r="Z21" s="79"/>
      <c r="AA21" s="75"/>
      <c r="AB21" s="79"/>
      <c r="AC21" s="75"/>
      <c r="AD21" s="79"/>
      <c r="AE21" s="75"/>
      <c r="AF21" s="79"/>
      <c r="AG21" s="75"/>
      <c r="AH21" s="79"/>
      <c r="AI21" s="75"/>
      <c r="AJ21" s="75"/>
      <c r="AK21" s="75"/>
      <c r="AL21" s="66" t="str">
        <f t="shared" si="14"/>
        <v/>
      </c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4"/>
      <c r="BU21" s="4"/>
      <c r="BV21" s="4"/>
      <c r="BW21" s="81"/>
      <c r="BX21" s="81"/>
      <c r="BY21" s="81"/>
      <c r="CA21" s="31" t="str">
        <f t="shared" si="13"/>
        <v/>
      </c>
      <c r="CB21" s="31" t="str">
        <f t="shared" si="15"/>
        <v/>
      </c>
      <c r="CC21" s="31" t="str">
        <f t="shared" si="16"/>
        <v/>
      </c>
      <c r="CD21" s="31" t="str">
        <f t="shared" si="17"/>
        <v/>
      </c>
      <c r="CE21" s="31" t="str">
        <f t="shared" si="18"/>
        <v/>
      </c>
      <c r="CF21" s="31" t="str">
        <f t="shared" si="19"/>
        <v/>
      </c>
      <c r="CG21" s="32">
        <f t="shared" si="20"/>
        <v>0</v>
      </c>
      <c r="CH21" s="32">
        <f t="shared" si="21"/>
        <v>0</v>
      </c>
      <c r="CI21" s="32">
        <f t="shared" si="22"/>
        <v>0</v>
      </c>
      <c r="CJ21" s="32">
        <f t="shared" si="23"/>
        <v>0</v>
      </c>
      <c r="CK21" s="32">
        <f t="shared" si="24"/>
        <v>0</v>
      </c>
      <c r="CL21" s="32">
        <f t="shared" si="25"/>
        <v>0</v>
      </c>
      <c r="CM21" s="82"/>
      <c r="CN21" s="82"/>
      <c r="CO21" s="82"/>
      <c r="CZ21" s="4"/>
      <c r="DA21" s="4"/>
      <c r="DN21" s="2"/>
    </row>
    <row r="22" spans="1:118" ht="16.149999999999999" customHeight="1" x14ac:dyDescent="0.2">
      <c r="A22" s="879" t="s">
        <v>37</v>
      </c>
      <c r="B22" s="880"/>
      <c r="C22" s="881"/>
      <c r="D22" s="59">
        <f t="shared" si="12"/>
        <v>0</v>
      </c>
      <c r="E22" s="60">
        <f t="shared" ref="E22:E29" si="26">SUM(G22+I22+K22+M22+O22+Q22+S22+U22+W22+Y22+AA22+AC22)</f>
        <v>0</v>
      </c>
      <c r="F22" s="61">
        <f t="shared" ref="F22:F29" si="27">SUM(H22+J22+L22+N22+P22+R22+T22+V22+X22+Z22+AB22+AD22)</f>
        <v>0</v>
      </c>
      <c r="G22" s="24"/>
      <c r="H22" s="62"/>
      <c r="I22" s="24"/>
      <c r="J22" s="63"/>
      <c r="K22" s="24"/>
      <c r="L22" s="62"/>
      <c r="M22" s="24"/>
      <c r="N22" s="62"/>
      <c r="O22" s="24"/>
      <c r="P22" s="63"/>
      <c r="Q22" s="24"/>
      <c r="R22" s="62"/>
      <c r="S22" s="24"/>
      <c r="T22" s="63"/>
      <c r="U22" s="24"/>
      <c r="V22" s="62"/>
      <c r="W22" s="24"/>
      <c r="X22" s="62"/>
      <c r="Y22" s="24"/>
      <c r="Z22" s="62"/>
      <c r="AA22" s="24"/>
      <c r="AB22" s="62"/>
      <c r="AC22" s="24"/>
      <c r="AD22" s="64"/>
      <c r="AE22" s="62">
        <v>0</v>
      </c>
      <c r="AF22" s="65">
        <v>0</v>
      </c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6" t="str">
        <f t="shared" si="14"/>
        <v/>
      </c>
      <c r="AM22" s="30"/>
      <c r="AN22" s="30"/>
      <c r="AO22" s="30"/>
      <c r="AP22" s="30"/>
      <c r="AQ22" s="30"/>
      <c r="AR22" s="30"/>
      <c r="AS22" s="30"/>
      <c r="AT22" s="30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4"/>
      <c r="BU22" s="4"/>
      <c r="BV22" s="4"/>
      <c r="BW22" s="4"/>
      <c r="CA22" s="31" t="str">
        <f t="shared" si="13"/>
        <v/>
      </c>
      <c r="CB22" s="31" t="str">
        <f t="shared" si="15"/>
        <v/>
      </c>
      <c r="CC22" s="31" t="str">
        <f t="shared" si="16"/>
        <v/>
      </c>
      <c r="CD22" s="31" t="str">
        <f t="shared" si="17"/>
        <v/>
      </c>
      <c r="CE22" s="31" t="str">
        <f t="shared" si="18"/>
        <v/>
      </c>
      <c r="CF22" s="31" t="str">
        <f t="shared" si="19"/>
        <v/>
      </c>
      <c r="CG22" s="32">
        <f t="shared" si="20"/>
        <v>0</v>
      </c>
      <c r="CH22" s="32">
        <f t="shared" si="21"/>
        <v>0</v>
      </c>
      <c r="CI22" s="32">
        <f t="shared" si="22"/>
        <v>0</v>
      </c>
      <c r="CJ22" s="32">
        <f t="shared" si="23"/>
        <v>0</v>
      </c>
      <c r="CK22" s="32">
        <f t="shared" si="24"/>
        <v>0</v>
      </c>
      <c r="CL22" s="32">
        <f t="shared" si="25"/>
        <v>0</v>
      </c>
      <c r="CZ22" s="4"/>
      <c r="DA22" s="4"/>
      <c r="DN22" s="2"/>
    </row>
    <row r="23" spans="1:118" ht="16.149999999999999" customHeight="1" x14ac:dyDescent="0.2">
      <c r="A23" s="882" t="s">
        <v>38</v>
      </c>
      <c r="B23" s="883"/>
      <c r="C23" s="884"/>
      <c r="D23" s="83">
        <f t="shared" si="12"/>
        <v>11</v>
      </c>
      <c r="E23" s="84">
        <f>SUM(G23+I23+K23+M23+O23+Q23+S23+U23+W23+Y23+AA23+AC23)</f>
        <v>6</v>
      </c>
      <c r="F23" s="85">
        <f t="shared" si="27"/>
        <v>5</v>
      </c>
      <c r="G23" s="33">
        <v>0</v>
      </c>
      <c r="H23" s="34">
        <v>0</v>
      </c>
      <c r="I23" s="33">
        <v>0</v>
      </c>
      <c r="J23" s="86">
        <v>0</v>
      </c>
      <c r="K23" s="33">
        <v>0</v>
      </c>
      <c r="L23" s="34">
        <v>0</v>
      </c>
      <c r="M23" s="33">
        <v>0</v>
      </c>
      <c r="N23" s="34">
        <v>0</v>
      </c>
      <c r="O23" s="33">
        <v>0</v>
      </c>
      <c r="P23" s="86">
        <v>0</v>
      </c>
      <c r="Q23" s="33">
        <v>0</v>
      </c>
      <c r="R23" s="34">
        <v>0</v>
      </c>
      <c r="S23" s="33">
        <v>0</v>
      </c>
      <c r="T23" s="86">
        <v>0</v>
      </c>
      <c r="U23" s="33">
        <v>0</v>
      </c>
      <c r="V23" s="34">
        <v>3</v>
      </c>
      <c r="W23" s="33">
        <v>6</v>
      </c>
      <c r="X23" s="34">
        <v>2</v>
      </c>
      <c r="Y23" s="33">
        <v>0</v>
      </c>
      <c r="Z23" s="34">
        <v>0</v>
      </c>
      <c r="AA23" s="33">
        <v>0</v>
      </c>
      <c r="AB23" s="34">
        <v>0</v>
      </c>
      <c r="AC23" s="33">
        <v>0</v>
      </c>
      <c r="AD23" s="87">
        <v>0</v>
      </c>
      <c r="AE23" s="34">
        <v>0</v>
      </c>
      <c r="AF23" s="88">
        <v>11</v>
      </c>
      <c r="AG23" s="88">
        <v>0</v>
      </c>
      <c r="AH23" s="88">
        <v>0</v>
      </c>
      <c r="AI23" s="88">
        <v>0</v>
      </c>
      <c r="AJ23" s="88">
        <v>0</v>
      </c>
      <c r="AK23" s="88">
        <v>0</v>
      </c>
      <c r="AL23" s="66" t="str">
        <f t="shared" si="14"/>
        <v/>
      </c>
      <c r="AM23" s="30"/>
      <c r="AN23" s="30"/>
      <c r="AO23" s="30"/>
      <c r="AP23" s="30"/>
      <c r="AQ23" s="30"/>
      <c r="AR23" s="30"/>
      <c r="AS23" s="30"/>
      <c r="AT23" s="30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4"/>
      <c r="BU23" s="4"/>
      <c r="BV23" s="4"/>
      <c r="BW23" s="4"/>
      <c r="CA23" s="31" t="str">
        <f t="shared" si="13"/>
        <v/>
      </c>
      <c r="CB23" s="31" t="str">
        <f t="shared" si="15"/>
        <v/>
      </c>
      <c r="CC23" s="31" t="str">
        <f t="shared" si="16"/>
        <v/>
      </c>
      <c r="CD23" s="31" t="str">
        <f t="shared" si="17"/>
        <v/>
      </c>
      <c r="CE23" s="31" t="str">
        <f t="shared" si="18"/>
        <v/>
      </c>
      <c r="CF23" s="31" t="str">
        <f t="shared" si="19"/>
        <v/>
      </c>
      <c r="CG23" s="32">
        <f t="shared" si="20"/>
        <v>0</v>
      </c>
      <c r="CH23" s="32">
        <f t="shared" si="21"/>
        <v>0</v>
      </c>
      <c r="CI23" s="32">
        <f t="shared" si="22"/>
        <v>0</v>
      </c>
      <c r="CJ23" s="32">
        <f t="shared" si="23"/>
        <v>0</v>
      </c>
      <c r="CK23" s="32">
        <f t="shared" si="24"/>
        <v>0</v>
      </c>
      <c r="CL23" s="32">
        <f t="shared" si="25"/>
        <v>0</v>
      </c>
      <c r="CZ23" s="4"/>
      <c r="DA23" s="4"/>
      <c r="DN23" s="2"/>
    </row>
    <row r="24" spans="1:118" ht="16.149999999999999" customHeight="1" x14ac:dyDescent="0.2">
      <c r="A24" s="882" t="s">
        <v>39</v>
      </c>
      <c r="B24" s="883"/>
      <c r="C24" s="884"/>
      <c r="D24" s="83">
        <f t="shared" si="12"/>
        <v>1</v>
      </c>
      <c r="E24" s="84">
        <f t="shared" si="26"/>
        <v>1</v>
      </c>
      <c r="F24" s="85">
        <f t="shared" si="27"/>
        <v>0</v>
      </c>
      <c r="G24" s="33">
        <v>0</v>
      </c>
      <c r="H24" s="34">
        <v>0</v>
      </c>
      <c r="I24" s="33">
        <v>0</v>
      </c>
      <c r="J24" s="86">
        <v>0</v>
      </c>
      <c r="K24" s="33">
        <v>0</v>
      </c>
      <c r="L24" s="34">
        <v>0</v>
      </c>
      <c r="M24" s="33">
        <v>0</v>
      </c>
      <c r="N24" s="34">
        <v>0</v>
      </c>
      <c r="O24" s="33">
        <v>0</v>
      </c>
      <c r="P24" s="86">
        <v>0</v>
      </c>
      <c r="Q24" s="33">
        <v>0</v>
      </c>
      <c r="R24" s="34">
        <v>0</v>
      </c>
      <c r="S24" s="33">
        <v>0</v>
      </c>
      <c r="T24" s="86">
        <v>0</v>
      </c>
      <c r="U24" s="33">
        <v>0</v>
      </c>
      <c r="V24" s="34">
        <v>0</v>
      </c>
      <c r="W24" s="33">
        <v>1</v>
      </c>
      <c r="X24" s="34">
        <v>0</v>
      </c>
      <c r="Y24" s="33">
        <v>0</v>
      </c>
      <c r="Z24" s="34">
        <v>0</v>
      </c>
      <c r="AA24" s="33">
        <v>0</v>
      </c>
      <c r="AB24" s="34">
        <v>0</v>
      </c>
      <c r="AC24" s="33">
        <v>0</v>
      </c>
      <c r="AD24" s="87">
        <v>0</v>
      </c>
      <c r="AE24" s="34">
        <v>0</v>
      </c>
      <c r="AF24" s="88">
        <v>1</v>
      </c>
      <c r="AG24" s="88">
        <v>0</v>
      </c>
      <c r="AH24" s="88">
        <v>0</v>
      </c>
      <c r="AI24" s="88">
        <v>0</v>
      </c>
      <c r="AJ24" s="88">
        <v>0</v>
      </c>
      <c r="AK24" s="88">
        <v>0</v>
      </c>
      <c r="AL24" s="66" t="str">
        <f t="shared" si="14"/>
        <v/>
      </c>
      <c r="AM24" s="30"/>
      <c r="AN24" s="30"/>
      <c r="AO24" s="30"/>
      <c r="AP24" s="30"/>
      <c r="AQ24" s="30"/>
      <c r="AR24" s="30"/>
      <c r="AS24" s="30"/>
      <c r="AT24" s="30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4"/>
      <c r="BU24" s="4"/>
      <c r="BV24" s="4"/>
      <c r="BW24" s="4"/>
      <c r="CA24" s="31" t="str">
        <f t="shared" si="13"/>
        <v/>
      </c>
      <c r="CB24" s="31" t="str">
        <f t="shared" si="15"/>
        <v/>
      </c>
      <c r="CC24" s="31" t="str">
        <f t="shared" si="16"/>
        <v/>
      </c>
      <c r="CD24" s="31" t="str">
        <f t="shared" si="17"/>
        <v/>
      </c>
      <c r="CE24" s="31" t="str">
        <f t="shared" si="18"/>
        <v/>
      </c>
      <c r="CF24" s="31" t="str">
        <f t="shared" si="19"/>
        <v/>
      </c>
      <c r="CG24" s="32">
        <f t="shared" si="20"/>
        <v>0</v>
      </c>
      <c r="CH24" s="32">
        <f t="shared" si="21"/>
        <v>0</v>
      </c>
      <c r="CI24" s="32">
        <f t="shared" si="22"/>
        <v>0</v>
      </c>
      <c r="CJ24" s="32">
        <f t="shared" si="23"/>
        <v>0</v>
      </c>
      <c r="CK24" s="32">
        <f t="shared" si="24"/>
        <v>0</v>
      </c>
      <c r="CL24" s="32">
        <f t="shared" si="25"/>
        <v>0</v>
      </c>
      <c r="CZ24" s="4"/>
      <c r="DA24" s="4"/>
      <c r="DN24" s="2"/>
    </row>
    <row r="25" spans="1:118" ht="16.149999999999999" customHeight="1" x14ac:dyDescent="0.2">
      <c r="A25" s="882" t="s">
        <v>40</v>
      </c>
      <c r="B25" s="883"/>
      <c r="C25" s="884"/>
      <c r="D25" s="83">
        <f t="shared" si="12"/>
        <v>20</v>
      </c>
      <c r="E25" s="84">
        <f t="shared" si="26"/>
        <v>7</v>
      </c>
      <c r="F25" s="85">
        <f t="shared" si="27"/>
        <v>13</v>
      </c>
      <c r="G25" s="33">
        <v>0</v>
      </c>
      <c r="H25" s="34">
        <v>0</v>
      </c>
      <c r="I25" s="33">
        <v>0</v>
      </c>
      <c r="J25" s="86">
        <v>0</v>
      </c>
      <c r="K25" s="33">
        <v>0</v>
      </c>
      <c r="L25" s="34">
        <v>0</v>
      </c>
      <c r="M25" s="33">
        <v>0</v>
      </c>
      <c r="N25" s="34">
        <v>0</v>
      </c>
      <c r="O25" s="33">
        <v>0</v>
      </c>
      <c r="P25" s="86">
        <v>0</v>
      </c>
      <c r="Q25" s="33">
        <v>0</v>
      </c>
      <c r="R25" s="34">
        <v>0</v>
      </c>
      <c r="S25" s="33">
        <v>0</v>
      </c>
      <c r="T25" s="86">
        <v>0</v>
      </c>
      <c r="U25" s="33">
        <v>0</v>
      </c>
      <c r="V25" s="34">
        <v>0</v>
      </c>
      <c r="W25" s="33">
        <v>1</v>
      </c>
      <c r="X25" s="34">
        <v>2</v>
      </c>
      <c r="Y25" s="33">
        <v>1</v>
      </c>
      <c r="Z25" s="34">
        <v>3</v>
      </c>
      <c r="AA25" s="33">
        <v>5</v>
      </c>
      <c r="AB25" s="34">
        <v>8</v>
      </c>
      <c r="AC25" s="33">
        <v>0</v>
      </c>
      <c r="AD25" s="87">
        <v>0</v>
      </c>
      <c r="AE25" s="34">
        <v>0</v>
      </c>
      <c r="AF25" s="88">
        <v>20</v>
      </c>
      <c r="AG25" s="88">
        <v>0</v>
      </c>
      <c r="AH25" s="88">
        <v>0</v>
      </c>
      <c r="AI25" s="88">
        <v>0</v>
      </c>
      <c r="AJ25" s="88">
        <v>0</v>
      </c>
      <c r="AK25" s="88">
        <v>0</v>
      </c>
      <c r="AL25" s="66" t="str">
        <f t="shared" si="14"/>
        <v/>
      </c>
      <c r="AM25" s="30"/>
      <c r="AN25" s="30"/>
      <c r="AO25" s="30"/>
      <c r="AP25" s="30"/>
      <c r="AQ25" s="30"/>
      <c r="AR25" s="30"/>
      <c r="AS25" s="30"/>
      <c r="AT25" s="30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4"/>
      <c r="BU25" s="4"/>
      <c r="BV25" s="4"/>
      <c r="BW25" s="4"/>
      <c r="CA25" s="31" t="str">
        <f t="shared" si="13"/>
        <v/>
      </c>
      <c r="CB25" s="31" t="str">
        <f t="shared" si="15"/>
        <v/>
      </c>
      <c r="CC25" s="31" t="str">
        <f t="shared" si="16"/>
        <v/>
      </c>
      <c r="CD25" s="31" t="str">
        <f t="shared" si="17"/>
        <v/>
      </c>
      <c r="CE25" s="31" t="str">
        <f t="shared" si="18"/>
        <v/>
      </c>
      <c r="CF25" s="31" t="str">
        <f t="shared" si="19"/>
        <v/>
      </c>
      <c r="CG25" s="32">
        <f t="shared" si="20"/>
        <v>0</v>
      </c>
      <c r="CH25" s="32">
        <f t="shared" si="21"/>
        <v>0</v>
      </c>
      <c r="CI25" s="32">
        <f t="shared" si="22"/>
        <v>0</v>
      </c>
      <c r="CJ25" s="32">
        <f t="shared" si="23"/>
        <v>0</v>
      </c>
      <c r="CK25" s="32">
        <f t="shared" si="24"/>
        <v>0</v>
      </c>
      <c r="CL25" s="32">
        <f t="shared" si="25"/>
        <v>0</v>
      </c>
      <c r="CZ25" s="4"/>
      <c r="DA25" s="4"/>
      <c r="DN25" s="2"/>
    </row>
    <row r="26" spans="1:118" ht="16.149999999999999" customHeight="1" x14ac:dyDescent="0.2">
      <c r="A26" s="882" t="s">
        <v>41</v>
      </c>
      <c r="B26" s="883"/>
      <c r="C26" s="884"/>
      <c r="D26" s="83">
        <f t="shared" si="12"/>
        <v>0</v>
      </c>
      <c r="E26" s="84">
        <f t="shared" si="26"/>
        <v>0</v>
      </c>
      <c r="F26" s="85">
        <f t="shared" si="27"/>
        <v>0</v>
      </c>
      <c r="G26" s="33"/>
      <c r="H26" s="34"/>
      <c r="I26" s="33"/>
      <c r="J26" s="86"/>
      <c r="K26" s="33"/>
      <c r="L26" s="34"/>
      <c r="M26" s="33"/>
      <c r="N26" s="34"/>
      <c r="O26" s="33"/>
      <c r="P26" s="86"/>
      <c r="Q26" s="33"/>
      <c r="R26" s="34"/>
      <c r="S26" s="33"/>
      <c r="T26" s="86"/>
      <c r="U26" s="33"/>
      <c r="V26" s="34"/>
      <c r="W26" s="33"/>
      <c r="X26" s="34"/>
      <c r="Y26" s="33"/>
      <c r="Z26" s="34"/>
      <c r="AA26" s="33"/>
      <c r="AB26" s="34"/>
      <c r="AC26" s="33"/>
      <c r="AD26" s="87"/>
      <c r="AE26" s="34">
        <v>0</v>
      </c>
      <c r="AF26" s="88">
        <v>0</v>
      </c>
      <c r="AG26" s="88">
        <v>0</v>
      </c>
      <c r="AH26" s="88">
        <v>0</v>
      </c>
      <c r="AI26" s="88">
        <v>0</v>
      </c>
      <c r="AJ26" s="88">
        <v>0</v>
      </c>
      <c r="AK26" s="88">
        <v>0</v>
      </c>
      <c r="AL26" s="66" t="str">
        <f t="shared" si="14"/>
        <v/>
      </c>
      <c r="AM26" s="30"/>
      <c r="AN26" s="30"/>
      <c r="AO26" s="30"/>
      <c r="AP26" s="30"/>
      <c r="AQ26" s="30"/>
      <c r="AR26" s="30"/>
      <c r="AS26" s="30"/>
      <c r="AT26" s="30"/>
      <c r="AU26" s="8"/>
      <c r="AV26" s="8"/>
      <c r="AW26" s="8"/>
      <c r="AX26" s="8"/>
      <c r="BT26" s="3"/>
      <c r="BU26" s="3"/>
      <c r="BV26" s="3"/>
      <c r="BW26" s="4"/>
      <c r="CA26" s="31" t="str">
        <f t="shared" si="13"/>
        <v/>
      </c>
      <c r="CB26" s="31" t="str">
        <f t="shared" si="15"/>
        <v/>
      </c>
      <c r="CC26" s="31" t="str">
        <f t="shared" si="16"/>
        <v/>
      </c>
      <c r="CD26" s="31" t="str">
        <f t="shared" si="17"/>
        <v/>
      </c>
      <c r="CE26" s="31" t="str">
        <f t="shared" si="18"/>
        <v/>
      </c>
      <c r="CF26" s="31" t="str">
        <f t="shared" si="19"/>
        <v/>
      </c>
      <c r="CG26" s="32">
        <f t="shared" si="20"/>
        <v>0</v>
      </c>
      <c r="CH26" s="32">
        <f t="shared" si="21"/>
        <v>0</v>
      </c>
      <c r="CI26" s="32">
        <f t="shared" si="22"/>
        <v>0</v>
      </c>
      <c r="CJ26" s="32">
        <f t="shared" si="23"/>
        <v>0</v>
      </c>
      <c r="CK26" s="32">
        <f t="shared" si="24"/>
        <v>0</v>
      </c>
      <c r="CL26" s="32">
        <f t="shared" si="25"/>
        <v>0</v>
      </c>
      <c r="CZ26" s="3"/>
      <c r="DN26" s="2"/>
    </row>
    <row r="27" spans="1:118" ht="16.149999999999999" customHeight="1" x14ac:dyDescent="0.2">
      <c r="A27" s="1007" t="s">
        <v>42</v>
      </c>
      <c r="B27" s="1008"/>
      <c r="C27" s="1009"/>
      <c r="D27" s="83">
        <f t="shared" si="12"/>
        <v>0</v>
      </c>
      <c r="E27" s="84">
        <f t="shared" si="26"/>
        <v>0</v>
      </c>
      <c r="F27" s="85">
        <f t="shared" si="27"/>
        <v>0</v>
      </c>
      <c r="G27" s="33"/>
      <c r="H27" s="34"/>
      <c r="I27" s="33"/>
      <c r="J27" s="86"/>
      <c r="K27" s="33"/>
      <c r="L27" s="34"/>
      <c r="M27" s="33"/>
      <c r="N27" s="34"/>
      <c r="O27" s="33"/>
      <c r="P27" s="86"/>
      <c r="Q27" s="33"/>
      <c r="R27" s="34"/>
      <c r="S27" s="33"/>
      <c r="T27" s="86"/>
      <c r="U27" s="33"/>
      <c r="V27" s="34"/>
      <c r="W27" s="33"/>
      <c r="X27" s="34"/>
      <c r="Y27" s="33"/>
      <c r="Z27" s="34"/>
      <c r="AA27" s="33"/>
      <c r="AB27" s="34"/>
      <c r="AC27" s="33"/>
      <c r="AD27" s="87"/>
      <c r="AE27" s="34">
        <v>0</v>
      </c>
      <c r="AF27" s="88">
        <v>0</v>
      </c>
      <c r="AG27" s="88">
        <v>0</v>
      </c>
      <c r="AH27" s="88">
        <v>0</v>
      </c>
      <c r="AI27" s="88">
        <v>0</v>
      </c>
      <c r="AJ27" s="88">
        <v>0</v>
      </c>
      <c r="AK27" s="88">
        <v>0</v>
      </c>
      <c r="AL27" s="66" t="str">
        <f t="shared" si="14"/>
        <v/>
      </c>
      <c r="AM27" s="30"/>
      <c r="AN27" s="30"/>
      <c r="AO27" s="30"/>
      <c r="AP27" s="30"/>
      <c r="AQ27" s="30"/>
      <c r="AR27" s="30"/>
      <c r="AS27" s="30"/>
      <c r="AT27" s="30"/>
      <c r="AU27" s="8"/>
      <c r="AV27" s="8"/>
      <c r="AW27" s="8"/>
      <c r="AX27" s="8"/>
      <c r="BT27" s="3"/>
      <c r="BU27" s="3"/>
      <c r="BV27" s="3"/>
      <c r="BW27" s="4"/>
      <c r="CA27" s="31" t="str">
        <f t="shared" si="13"/>
        <v/>
      </c>
      <c r="CB27" s="31" t="str">
        <f t="shared" si="15"/>
        <v/>
      </c>
      <c r="CC27" s="31" t="str">
        <f t="shared" si="16"/>
        <v/>
      </c>
      <c r="CD27" s="31" t="str">
        <f t="shared" si="17"/>
        <v/>
      </c>
      <c r="CE27" s="31" t="str">
        <f t="shared" si="18"/>
        <v/>
      </c>
      <c r="CF27" s="31" t="str">
        <f t="shared" si="19"/>
        <v/>
      </c>
      <c r="CG27" s="32">
        <f t="shared" si="20"/>
        <v>0</v>
      </c>
      <c r="CH27" s="32">
        <f t="shared" si="21"/>
        <v>0</v>
      </c>
      <c r="CI27" s="32">
        <f t="shared" si="22"/>
        <v>0</v>
      </c>
      <c r="CJ27" s="32">
        <f t="shared" si="23"/>
        <v>0</v>
      </c>
      <c r="CK27" s="32">
        <f t="shared" si="24"/>
        <v>0</v>
      </c>
      <c r="CL27" s="32">
        <f t="shared" si="25"/>
        <v>0</v>
      </c>
      <c r="CZ27" s="3"/>
      <c r="DN27" s="2"/>
    </row>
    <row r="28" spans="1:118" ht="16.149999999999999" customHeight="1" x14ac:dyDescent="0.2">
      <c r="A28" s="879" t="s">
        <v>43</v>
      </c>
      <c r="B28" s="880"/>
      <c r="C28" s="881"/>
      <c r="D28" s="89">
        <f t="shared" si="12"/>
        <v>10</v>
      </c>
      <c r="E28" s="90">
        <f t="shared" si="26"/>
        <v>6</v>
      </c>
      <c r="F28" s="91">
        <f t="shared" si="27"/>
        <v>4</v>
      </c>
      <c r="G28" s="24">
        <v>0</v>
      </c>
      <c r="H28" s="62">
        <v>0</v>
      </c>
      <c r="I28" s="24">
        <v>0</v>
      </c>
      <c r="J28" s="63">
        <v>0</v>
      </c>
      <c r="K28" s="24">
        <v>0</v>
      </c>
      <c r="L28" s="62">
        <v>0</v>
      </c>
      <c r="M28" s="24">
        <v>0</v>
      </c>
      <c r="N28" s="62">
        <v>0</v>
      </c>
      <c r="O28" s="24">
        <v>0</v>
      </c>
      <c r="P28" s="63">
        <v>0</v>
      </c>
      <c r="Q28" s="24">
        <v>0</v>
      </c>
      <c r="R28" s="62">
        <v>0</v>
      </c>
      <c r="S28" s="24">
        <v>0</v>
      </c>
      <c r="T28" s="63">
        <v>0</v>
      </c>
      <c r="U28" s="24">
        <v>2</v>
      </c>
      <c r="V28" s="62">
        <v>0</v>
      </c>
      <c r="W28" s="24">
        <v>0</v>
      </c>
      <c r="X28" s="62">
        <v>0</v>
      </c>
      <c r="Y28" s="24">
        <v>0</v>
      </c>
      <c r="Z28" s="62">
        <v>0</v>
      </c>
      <c r="AA28" s="24">
        <v>2</v>
      </c>
      <c r="AB28" s="62">
        <v>1</v>
      </c>
      <c r="AC28" s="24">
        <v>2</v>
      </c>
      <c r="AD28" s="64">
        <v>3</v>
      </c>
      <c r="AE28" s="62">
        <v>0</v>
      </c>
      <c r="AF28" s="65">
        <v>10</v>
      </c>
      <c r="AG28" s="92">
        <v>0</v>
      </c>
      <c r="AH28" s="92">
        <v>0</v>
      </c>
      <c r="AI28" s="92">
        <v>0</v>
      </c>
      <c r="AJ28" s="92">
        <v>0</v>
      </c>
      <c r="AK28" s="92">
        <v>0</v>
      </c>
      <c r="AL28" s="66" t="str">
        <f t="shared" si="14"/>
        <v/>
      </c>
      <c r="AM28" s="30"/>
      <c r="AN28" s="30"/>
      <c r="AO28" s="30"/>
      <c r="AP28" s="30"/>
      <c r="AQ28" s="30"/>
      <c r="AR28" s="30"/>
      <c r="AS28" s="30"/>
      <c r="AT28" s="30"/>
      <c r="AU28" s="8"/>
      <c r="AV28" s="8"/>
      <c r="AW28" s="8"/>
      <c r="AX28" s="8"/>
      <c r="BT28" s="3"/>
      <c r="BU28" s="3"/>
      <c r="BV28" s="3"/>
      <c r="BW28" s="4"/>
      <c r="CA28" s="31" t="str">
        <f t="shared" si="13"/>
        <v/>
      </c>
      <c r="CB28" s="31" t="str">
        <f t="shared" si="15"/>
        <v/>
      </c>
      <c r="CC28" s="31" t="str">
        <f t="shared" si="16"/>
        <v/>
      </c>
      <c r="CD28" s="31" t="str">
        <f t="shared" si="17"/>
        <v/>
      </c>
      <c r="CE28" s="31" t="str">
        <f t="shared" si="18"/>
        <v/>
      </c>
      <c r="CF28" s="31" t="str">
        <f t="shared" si="19"/>
        <v/>
      </c>
      <c r="CG28" s="32">
        <f t="shared" si="20"/>
        <v>0</v>
      </c>
      <c r="CH28" s="32">
        <f t="shared" si="21"/>
        <v>0</v>
      </c>
      <c r="CI28" s="32">
        <f t="shared" si="22"/>
        <v>0</v>
      </c>
      <c r="CJ28" s="32">
        <f t="shared" si="23"/>
        <v>0</v>
      </c>
      <c r="CK28" s="32">
        <f t="shared" si="24"/>
        <v>0</v>
      </c>
      <c r="CL28" s="32">
        <f t="shared" si="25"/>
        <v>0</v>
      </c>
      <c r="CZ28" s="3"/>
      <c r="DN28" s="2"/>
    </row>
    <row r="29" spans="1:118" ht="16.149999999999999" customHeight="1" x14ac:dyDescent="0.2">
      <c r="A29" s="882" t="s">
        <v>44</v>
      </c>
      <c r="B29" s="883"/>
      <c r="C29" s="884"/>
      <c r="D29" s="93">
        <f t="shared" si="12"/>
        <v>0</v>
      </c>
      <c r="E29" s="94">
        <f t="shared" si="26"/>
        <v>0</v>
      </c>
      <c r="F29" s="95">
        <f t="shared" si="27"/>
        <v>0</v>
      </c>
      <c r="G29" s="22"/>
      <c r="H29" s="23"/>
      <c r="I29" s="22"/>
      <c r="J29" s="96"/>
      <c r="K29" s="22"/>
      <c r="L29" s="23"/>
      <c r="M29" s="22"/>
      <c r="N29" s="23"/>
      <c r="O29" s="22"/>
      <c r="P29" s="96"/>
      <c r="Q29" s="22"/>
      <c r="R29" s="23"/>
      <c r="S29" s="22"/>
      <c r="T29" s="96"/>
      <c r="U29" s="22"/>
      <c r="V29" s="23"/>
      <c r="W29" s="22"/>
      <c r="X29" s="23"/>
      <c r="Y29" s="22"/>
      <c r="Z29" s="23"/>
      <c r="AA29" s="22"/>
      <c r="AB29" s="23"/>
      <c r="AC29" s="22"/>
      <c r="AD29" s="73"/>
      <c r="AE29" s="23">
        <v>0</v>
      </c>
      <c r="AF29" s="74">
        <v>0</v>
      </c>
      <c r="AG29" s="74">
        <v>0</v>
      </c>
      <c r="AH29" s="74">
        <v>0</v>
      </c>
      <c r="AI29" s="74">
        <v>0</v>
      </c>
      <c r="AJ29" s="74">
        <v>0</v>
      </c>
      <c r="AK29" s="74">
        <v>0</v>
      </c>
      <c r="AL29" s="66" t="str">
        <f t="shared" si="14"/>
        <v/>
      </c>
      <c r="AM29" s="30"/>
      <c r="AN29" s="30"/>
      <c r="AO29" s="30"/>
      <c r="AP29" s="30"/>
      <c r="AQ29" s="30"/>
      <c r="AR29" s="30"/>
      <c r="AS29" s="30"/>
      <c r="AT29" s="30"/>
      <c r="AU29" s="8"/>
      <c r="AV29" s="8"/>
      <c r="AW29" s="8"/>
      <c r="AX29" s="8"/>
      <c r="BT29" s="3"/>
      <c r="BU29" s="3"/>
      <c r="BV29" s="3"/>
      <c r="BW29" s="4"/>
      <c r="CA29" s="31" t="str">
        <f t="shared" si="13"/>
        <v/>
      </c>
      <c r="CB29" s="31" t="str">
        <f t="shared" si="15"/>
        <v/>
      </c>
      <c r="CC29" s="31" t="str">
        <f t="shared" si="16"/>
        <v/>
      </c>
      <c r="CD29" s="31" t="str">
        <f t="shared" si="17"/>
        <v/>
      </c>
      <c r="CE29" s="31" t="str">
        <f t="shared" si="18"/>
        <v/>
      </c>
      <c r="CF29" s="31" t="str">
        <f t="shared" si="19"/>
        <v/>
      </c>
      <c r="CG29" s="32">
        <f t="shared" si="20"/>
        <v>0</v>
      </c>
      <c r="CH29" s="32">
        <f t="shared" si="21"/>
        <v>0</v>
      </c>
      <c r="CI29" s="32">
        <f t="shared" si="22"/>
        <v>0</v>
      </c>
      <c r="CJ29" s="32">
        <f t="shared" si="23"/>
        <v>0</v>
      </c>
      <c r="CK29" s="32">
        <f t="shared" si="24"/>
        <v>0</v>
      </c>
      <c r="CL29" s="32">
        <f t="shared" si="25"/>
        <v>0</v>
      </c>
      <c r="CZ29" s="3"/>
      <c r="DN29" s="2"/>
    </row>
    <row r="30" spans="1:118" ht="16.149999999999999" customHeight="1" x14ac:dyDescent="0.2">
      <c r="A30" s="882" t="s">
        <v>45</v>
      </c>
      <c r="B30" s="883"/>
      <c r="C30" s="884"/>
      <c r="D30" s="83">
        <f t="shared" ref="D30:D37" si="28">SUM(E30+F30)</f>
        <v>0</v>
      </c>
      <c r="E30" s="84">
        <f t="shared" ref="E30:F33" si="29">SUM(G30+I30+K30+M30+O30+Q30+S30+U30+W30+Y30+AA30+AC30)</f>
        <v>0</v>
      </c>
      <c r="F30" s="85">
        <f t="shared" si="29"/>
        <v>0</v>
      </c>
      <c r="G30" s="33"/>
      <c r="H30" s="34"/>
      <c r="I30" s="33"/>
      <c r="J30" s="86"/>
      <c r="K30" s="33"/>
      <c r="L30" s="34"/>
      <c r="M30" s="33"/>
      <c r="N30" s="34"/>
      <c r="O30" s="33"/>
      <c r="P30" s="86"/>
      <c r="Q30" s="33"/>
      <c r="R30" s="34"/>
      <c r="S30" s="33"/>
      <c r="T30" s="86"/>
      <c r="U30" s="33"/>
      <c r="V30" s="34"/>
      <c r="W30" s="33"/>
      <c r="X30" s="34"/>
      <c r="Y30" s="33"/>
      <c r="Z30" s="34"/>
      <c r="AA30" s="33"/>
      <c r="AB30" s="34"/>
      <c r="AC30" s="33"/>
      <c r="AD30" s="87"/>
      <c r="AE30" s="34">
        <v>0</v>
      </c>
      <c r="AF30" s="88">
        <v>0</v>
      </c>
      <c r="AG30" s="97">
        <v>0</v>
      </c>
      <c r="AH30" s="97">
        <v>0</v>
      </c>
      <c r="AI30" s="97">
        <v>0</v>
      </c>
      <c r="AJ30" s="97">
        <v>0</v>
      </c>
      <c r="AK30" s="97">
        <v>0</v>
      </c>
      <c r="AL30" s="66" t="str">
        <f t="shared" si="14"/>
        <v/>
      </c>
      <c r="AM30" s="30"/>
      <c r="AN30" s="30"/>
      <c r="AO30" s="30"/>
      <c r="AP30" s="30"/>
      <c r="AQ30" s="30"/>
      <c r="AR30" s="30"/>
      <c r="AS30" s="30"/>
      <c r="AT30" s="30"/>
      <c r="AU30" s="8"/>
      <c r="AV30" s="8"/>
      <c r="AW30" s="8"/>
      <c r="AX30" s="8"/>
      <c r="BT30" s="3"/>
      <c r="BU30" s="3"/>
      <c r="BV30" s="3"/>
      <c r="BW30" s="4"/>
      <c r="CA30" s="31" t="str">
        <f t="shared" si="13"/>
        <v/>
      </c>
      <c r="CB30" s="31" t="str">
        <f t="shared" si="15"/>
        <v/>
      </c>
      <c r="CC30" s="31" t="str">
        <f t="shared" si="16"/>
        <v/>
      </c>
      <c r="CD30" s="31" t="str">
        <f t="shared" si="17"/>
        <v/>
      </c>
      <c r="CE30" s="31" t="str">
        <f t="shared" si="18"/>
        <v/>
      </c>
      <c r="CF30" s="31" t="str">
        <f t="shared" si="19"/>
        <v/>
      </c>
      <c r="CG30" s="32">
        <f t="shared" si="20"/>
        <v>0</v>
      </c>
      <c r="CH30" s="32">
        <f t="shared" si="21"/>
        <v>0</v>
      </c>
      <c r="CI30" s="32">
        <f t="shared" si="22"/>
        <v>0</v>
      </c>
      <c r="CJ30" s="32">
        <f t="shared" si="23"/>
        <v>0</v>
      </c>
      <c r="CK30" s="32">
        <f t="shared" si="24"/>
        <v>0</v>
      </c>
      <c r="CL30" s="32">
        <f t="shared" si="25"/>
        <v>0</v>
      </c>
      <c r="CZ30" s="3"/>
      <c r="DN30" s="2"/>
    </row>
    <row r="31" spans="1:118" ht="16.149999999999999" customHeight="1" x14ac:dyDescent="0.2">
      <c r="A31" s="882" t="s">
        <v>46</v>
      </c>
      <c r="B31" s="883"/>
      <c r="C31" s="884"/>
      <c r="D31" s="83">
        <f t="shared" si="28"/>
        <v>0</v>
      </c>
      <c r="E31" s="84">
        <f t="shared" si="29"/>
        <v>0</v>
      </c>
      <c r="F31" s="85">
        <f t="shared" si="29"/>
        <v>0</v>
      </c>
      <c r="G31" s="33"/>
      <c r="H31" s="34"/>
      <c r="I31" s="33"/>
      <c r="J31" s="86"/>
      <c r="K31" s="33"/>
      <c r="L31" s="34"/>
      <c r="M31" s="33"/>
      <c r="N31" s="34"/>
      <c r="O31" s="33"/>
      <c r="P31" s="86"/>
      <c r="Q31" s="33"/>
      <c r="R31" s="34"/>
      <c r="S31" s="33"/>
      <c r="T31" s="86"/>
      <c r="U31" s="33"/>
      <c r="V31" s="34"/>
      <c r="W31" s="33"/>
      <c r="X31" s="34"/>
      <c r="Y31" s="33"/>
      <c r="Z31" s="34"/>
      <c r="AA31" s="33"/>
      <c r="AB31" s="34"/>
      <c r="AC31" s="33"/>
      <c r="AD31" s="87"/>
      <c r="AE31" s="34">
        <v>0</v>
      </c>
      <c r="AF31" s="88">
        <v>0</v>
      </c>
      <c r="AG31" s="97">
        <v>0</v>
      </c>
      <c r="AH31" s="97">
        <v>0</v>
      </c>
      <c r="AI31" s="97">
        <v>0</v>
      </c>
      <c r="AJ31" s="97">
        <v>0</v>
      </c>
      <c r="AK31" s="97">
        <v>0</v>
      </c>
      <c r="AL31" s="66" t="str">
        <f t="shared" si="14"/>
        <v/>
      </c>
      <c r="AM31" s="30"/>
      <c r="AN31" s="30"/>
      <c r="AO31" s="30"/>
      <c r="AP31" s="30"/>
      <c r="AQ31" s="30"/>
      <c r="AR31" s="30"/>
      <c r="AS31" s="30"/>
      <c r="AT31" s="30"/>
      <c r="AU31" s="8"/>
      <c r="AV31" s="8"/>
      <c r="AW31" s="8"/>
      <c r="AX31" s="8"/>
      <c r="BT31" s="3"/>
      <c r="BU31" s="3"/>
      <c r="BV31" s="3"/>
      <c r="BW31" s="4"/>
      <c r="CA31" s="31" t="str">
        <f t="shared" si="13"/>
        <v/>
      </c>
      <c r="CB31" s="31" t="str">
        <f t="shared" si="15"/>
        <v/>
      </c>
      <c r="CC31" s="31" t="str">
        <f t="shared" si="16"/>
        <v/>
      </c>
      <c r="CD31" s="31" t="str">
        <f t="shared" si="17"/>
        <v/>
      </c>
      <c r="CE31" s="31" t="str">
        <f t="shared" si="18"/>
        <v/>
      </c>
      <c r="CF31" s="31" t="str">
        <f t="shared" si="19"/>
        <v/>
      </c>
      <c r="CG31" s="32">
        <f t="shared" si="20"/>
        <v>0</v>
      </c>
      <c r="CH31" s="32">
        <f t="shared" si="21"/>
        <v>0</v>
      </c>
      <c r="CI31" s="32">
        <f t="shared" si="22"/>
        <v>0</v>
      </c>
      <c r="CJ31" s="32">
        <f t="shared" si="23"/>
        <v>0</v>
      </c>
      <c r="CK31" s="32">
        <f t="shared" si="24"/>
        <v>0</v>
      </c>
      <c r="CL31" s="32">
        <f t="shared" si="25"/>
        <v>0</v>
      </c>
      <c r="CZ31" s="3"/>
      <c r="DN31" s="2"/>
    </row>
    <row r="32" spans="1:118" ht="16.149999999999999" customHeight="1" x14ac:dyDescent="0.2">
      <c r="A32" s="882" t="s">
        <v>47</v>
      </c>
      <c r="B32" s="883"/>
      <c r="C32" s="884"/>
      <c r="D32" s="83">
        <f t="shared" si="28"/>
        <v>0</v>
      </c>
      <c r="E32" s="84">
        <f t="shared" si="29"/>
        <v>0</v>
      </c>
      <c r="F32" s="85">
        <f t="shared" si="29"/>
        <v>0</v>
      </c>
      <c r="G32" s="33"/>
      <c r="H32" s="34"/>
      <c r="I32" s="33"/>
      <c r="J32" s="86"/>
      <c r="K32" s="33"/>
      <c r="L32" s="34"/>
      <c r="M32" s="33"/>
      <c r="N32" s="34"/>
      <c r="O32" s="33"/>
      <c r="P32" s="86"/>
      <c r="Q32" s="33"/>
      <c r="R32" s="34"/>
      <c r="S32" s="33"/>
      <c r="T32" s="86"/>
      <c r="U32" s="33"/>
      <c r="V32" s="34"/>
      <c r="W32" s="33"/>
      <c r="X32" s="34"/>
      <c r="Y32" s="33"/>
      <c r="Z32" s="34"/>
      <c r="AA32" s="33"/>
      <c r="AB32" s="34"/>
      <c r="AC32" s="33"/>
      <c r="AD32" s="87"/>
      <c r="AE32" s="34">
        <v>0</v>
      </c>
      <c r="AF32" s="88">
        <v>0</v>
      </c>
      <c r="AG32" s="97">
        <v>0</v>
      </c>
      <c r="AH32" s="97">
        <v>0</v>
      </c>
      <c r="AI32" s="97">
        <v>0</v>
      </c>
      <c r="AJ32" s="97">
        <v>0</v>
      </c>
      <c r="AK32" s="97">
        <v>0</v>
      </c>
      <c r="AL32" s="66" t="str">
        <f t="shared" si="14"/>
        <v/>
      </c>
      <c r="AM32" s="30"/>
      <c r="AN32" s="30"/>
      <c r="AO32" s="30"/>
      <c r="AP32" s="30"/>
      <c r="AQ32" s="30"/>
      <c r="AR32" s="30"/>
      <c r="AS32" s="30"/>
      <c r="AT32" s="30"/>
      <c r="AU32" s="8"/>
      <c r="AV32" s="8"/>
      <c r="AW32" s="8"/>
      <c r="AX32" s="8"/>
      <c r="BT32" s="3"/>
      <c r="BU32" s="3"/>
      <c r="BV32" s="3"/>
      <c r="BW32" s="4"/>
      <c r="CA32" s="31" t="str">
        <f t="shared" si="13"/>
        <v/>
      </c>
      <c r="CB32" s="31" t="str">
        <f t="shared" si="15"/>
        <v/>
      </c>
      <c r="CC32" s="31" t="str">
        <f t="shared" si="16"/>
        <v/>
      </c>
      <c r="CD32" s="31" t="str">
        <f t="shared" si="17"/>
        <v/>
      </c>
      <c r="CE32" s="31" t="str">
        <f t="shared" si="18"/>
        <v/>
      </c>
      <c r="CF32" s="31" t="str">
        <f t="shared" si="19"/>
        <v/>
      </c>
      <c r="CG32" s="32">
        <f t="shared" si="20"/>
        <v>0</v>
      </c>
      <c r="CH32" s="32">
        <f t="shared" si="21"/>
        <v>0</v>
      </c>
      <c r="CI32" s="32">
        <f t="shared" si="22"/>
        <v>0</v>
      </c>
      <c r="CJ32" s="32">
        <f t="shared" si="23"/>
        <v>0</v>
      </c>
      <c r="CK32" s="32">
        <f t="shared" si="24"/>
        <v>0</v>
      </c>
      <c r="CL32" s="32">
        <f t="shared" si="25"/>
        <v>0</v>
      </c>
      <c r="CZ32" s="3"/>
      <c r="DN32" s="2"/>
    </row>
    <row r="33" spans="1:118" ht="16.149999999999999" customHeight="1" x14ac:dyDescent="0.2">
      <c r="A33" s="882" t="s">
        <v>48</v>
      </c>
      <c r="B33" s="883"/>
      <c r="C33" s="884"/>
      <c r="D33" s="83">
        <f t="shared" si="28"/>
        <v>0</v>
      </c>
      <c r="E33" s="84">
        <f t="shared" si="29"/>
        <v>0</v>
      </c>
      <c r="F33" s="85">
        <f t="shared" si="29"/>
        <v>0</v>
      </c>
      <c r="G33" s="33"/>
      <c r="H33" s="34"/>
      <c r="I33" s="33"/>
      <c r="J33" s="86"/>
      <c r="K33" s="33"/>
      <c r="L33" s="34"/>
      <c r="M33" s="33"/>
      <c r="N33" s="34"/>
      <c r="O33" s="33"/>
      <c r="P33" s="86"/>
      <c r="Q33" s="33"/>
      <c r="R33" s="34"/>
      <c r="S33" s="33"/>
      <c r="T33" s="86"/>
      <c r="U33" s="33"/>
      <c r="V33" s="34"/>
      <c r="W33" s="33"/>
      <c r="X33" s="34"/>
      <c r="Y33" s="33"/>
      <c r="Z33" s="34"/>
      <c r="AA33" s="33"/>
      <c r="AB33" s="34"/>
      <c r="AC33" s="33"/>
      <c r="AD33" s="87"/>
      <c r="AE33" s="34">
        <v>0</v>
      </c>
      <c r="AF33" s="88">
        <v>0</v>
      </c>
      <c r="AG33" s="97">
        <v>0</v>
      </c>
      <c r="AH33" s="97">
        <v>0</v>
      </c>
      <c r="AI33" s="97">
        <v>0</v>
      </c>
      <c r="AJ33" s="97">
        <v>0</v>
      </c>
      <c r="AK33" s="97">
        <v>0</v>
      </c>
      <c r="AL33" s="66" t="str">
        <f t="shared" si="14"/>
        <v/>
      </c>
      <c r="AM33" s="30"/>
      <c r="AN33" s="30"/>
      <c r="AO33" s="30"/>
      <c r="AP33" s="30"/>
      <c r="AQ33" s="30"/>
      <c r="AR33" s="30"/>
      <c r="AS33" s="30"/>
      <c r="AT33" s="30"/>
      <c r="AU33" s="8"/>
      <c r="AV33" s="8"/>
      <c r="AW33" s="8"/>
      <c r="AX33" s="8"/>
      <c r="BT33" s="3"/>
      <c r="BU33" s="3"/>
      <c r="BV33" s="3"/>
      <c r="BW33" s="4"/>
      <c r="CA33" s="31" t="str">
        <f t="shared" si="13"/>
        <v/>
      </c>
      <c r="CB33" s="31" t="str">
        <f t="shared" si="15"/>
        <v/>
      </c>
      <c r="CC33" s="31" t="str">
        <f t="shared" si="16"/>
        <v/>
      </c>
      <c r="CD33" s="31" t="str">
        <f t="shared" si="17"/>
        <v/>
      </c>
      <c r="CE33" s="31" t="str">
        <f t="shared" si="18"/>
        <v/>
      </c>
      <c r="CF33" s="31" t="str">
        <f t="shared" si="19"/>
        <v/>
      </c>
      <c r="CG33" s="32">
        <f t="shared" si="20"/>
        <v>0</v>
      </c>
      <c r="CH33" s="32">
        <f t="shared" si="21"/>
        <v>0</v>
      </c>
      <c r="CI33" s="32">
        <f t="shared" si="22"/>
        <v>0</v>
      </c>
      <c r="CJ33" s="32">
        <f t="shared" si="23"/>
        <v>0</v>
      </c>
      <c r="CK33" s="32">
        <f t="shared" si="24"/>
        <v>0</v>
      </c>
      <c r="CL33" s="32">
        <f t="shared" si="25"/>
        <v>0</v>
      </c>
      <c r="CZ33" s="3"/>
      <c r="DN33" s="2"/>
    </row>
    <row r="34" spans="1:118" ht="16.149999999999999" customHeight="1" x14ac:dyDescent="0.2">
      <c r="A34" s="882" t="s">
        <v>49</v>
      </c>
      <c r="B34" s="883"/>
      <c r="C34" s="884"/>
      <c r="D34" s="83">
        <f t="shared" si="28"/>
        <v>0</v>
      </c>
      <c r="E34" s="84">
        <f>SUM(Q34+S34+U34+W34+Y34+AA34+AC34)</f>
        <v>0</v>
      </c>
      <c r="F34" s="85">
        <f>SUM(R34+T34+V34+X34+Z34+AB34+AD34)</f>
        <v>0</v>
      </c>
      <c r="G34" s="98"/>
      <c r="H34" s="99"/>
      <c r="I34" s="98"/>
      <c r="J34" s="100"/>
      <c r="K34" s="98"/>
      <c r="L34" s="100"/>
      <c r="M34" s="98"/>
      <c r="N34" s="100"/>
      <c r="O34" s="98"/>
      <c r="P34" s="100"/>
      <c r="Q34" s="33"/>
      <c r="R34" s="34"/>
      <c r="S34" s="33"/>
      <c r="T34" s="86"/>
      <c r="U34" s="33"/>
      <c r="V34" s="34"/>
      <c r="W34" s="33"/>
      <c r="X34" s="34"/>
      <c r="Y34" s="33"/>
      <c r="Z34" s="34"/>
      <c r="AA34" s="33"/>
      <c r="AB34" s="34"/>
      <c r="AC34" s="33"/>
      <c r="AD34" s="87"/>
      <c r="AE34" s="34">
        <v>0</v>
      </c>
      <c r="AF34" s="88">
        <v>0</v>
      </c>
      <c r="AG34" s="97">
        <v>0</v>
      </c>
      <c r="AH34" s="97">
        <v>0</v>
      </c>
      <c r="AI34" s="97">
        <v>0</v>
      </c>
      <c r="AJ34" s="97">
        <v>0</v>
      </c>
      <c r="AK34" s="97">
        <v>0</v>
      </c>
      <c r="AL34" s="66" t="str">
        <f t="shared" si="14"/>
        <v/>
      </c>
      <c r="AM34" s="30"/>
      <c r="AN34" s="30"/>
      <c r="AO34" s="30"/>
      <c r="AP34" s="30"/>
      <c r="AQ34" s="30"/>
      <c r="AR34" s="30"/>
      <c r="AS34" s="30"/>
      <c r="AT34" s="30"/>
      <c r="AU34" s="8"/>
      <c r="AV34" s="8"/>
      <c r="AW34" s="8"/>
      <c r="AX34" s="8"/>
      <c r="BT34" s="3"/>
      <c r="BU34" s="3"/>
      <c r="BV34" s="3"/>
      <c r="BW34" s="4"/>
      <c r="CA34" s="31" t="str">
        <f t="shared" si="13"/>
        <v/>
      </c>
      <c r="CB34" s="31" t="str">
        <f t="shared" si="15"/>
        <v/>
      </c>
      <c r="CC34" s="31" t="str">
        <f t="shared" si="16"/>
        <v/>
      </c>
      <c r="CD34" s="31" t="str">
        <f t="shared" si="17"/>
        <v/>
      </c>
      <c r="CE34" s="31" t="str">
        <f t="shared" si="18"/>
        <v/>
      </c>
      <c r="CF34" s="31" t="str">
        <f t="shared" si="19"/>
        <v/>
      </c>
      <c r="CG34" s="32">
        <f t="shared" si="20"/>
        <v>0</v>
      </c>
      <c r="CH34" s="32">
        <f t="shared" si="21"/>
        <v>0</v>
      </c>
      <c r="CI34" s="32">
        <f t="shared" si="22"/>
        <v>0</v>
      </c>
      <c r="CJ34" s="32">
        <f t="shared" si="23"/>
        <v>0</v>
      </c>
      <c r="CK34" s="32">
        <f t="shared" si="24"/>
        <v>0</v>
      </c>
      <c r="CL34" s="32">
        <f t="shared" si="25"/>
        <v>0</v>
      </c>
      <c r="CZ34" s="3"/>
      <c r="DN34" s="2"/>
    </row>
    <row r="35" spans="1:118" ht="16.149999999999999" customHeight="1" x14ac:dyDescent="0.2">
      <c r="A35" s="868"/>
      <c r="B35" s="869"/>
      <c r="C35" s="870"/>
      <c r="D35" s="101"/>
      <c r="E35" s="102"/>
      <c r="F35" s="103"/>
      <c r="G35" s="104"/>
      <c r="H35" s="105"/>
      <c r="I35" s="104"/>
      <c r="J35" s="106"/>
      <c r="K35" s="104"/>
      <c r="L35" s="105"/>
      <c r="M35" s="104"/>
      <c r="N35" s="105"/>
      <c r="O35" s="104"/>
      <c r="P35" s="106"/>
      <c r="Q35" s="104"/>
      <c r="R35" s="105"/>
      <c r="S35" s="104"/>
      <c r="T35" s="106"/>
      <c r="U35" s="104"/>
      <c r="V35" s="105"/>
      <c r="W35" s="104"/>
      <c r="X35" s="105"/>
      <c r="Y35" s="104"/>
      <c r="Z35" s="105"/>
      <c r="AA35" s="104"/>
      <c r="AB35" s="105"/>
      <c r="AC35" s="104"/>
      <c r="AD35" s="107"/>
      <c r="AE35" s="105"/>
      <c r="AF35" s="108"/>
      <c r="AG35" s="109"/>
      <c r="AH35" s="109"/>
      <c r="AI35" s="109"/>
      <c r="AJ35" s="109"/>
      <c r="AK35" s="109"/>
      <c r="AL35" s="66" t="str">
        <f t="shared" si="14"/>
        <v/>
      </c>
      <c r="AM35" s="30"/>
      <c r="AN35" s="30"/>
      <c r="AO35" s="30"/>
      <c r="AP35" s="30"/>
      <c r="AQ35" s="30"/>
      <c r="AR35" s="30"/>
      <c r="AS35" s="30"/>
      <c r="AT35" s="30"/>
      <c r="AU35" s="8"/>
      <c r="AV35" s="8"/>
      <c r="AW35" s="8"/>
      <c r="AX35" s="8"/>
      <c r="BT35" s="3"/>
      <c r="BU35" s="3"/>
      <c r="BV35" s="3"/>
      <c r="BW35" s="4"/>
      <c r="CA35" s="31" t="str">
        <f t="shared" si="13"/>
        <v/>
      </c>
      <c r="CB35" s="31" t="str">
        <f t="shared" si="15"/>
        <v/>
      </c>
      <c r="CC35" s="31" t="str">
        <f t="shared" si="16"/>
        <v/>
      </c>
      <c r="CD35" s="31" t="str">
        <f t="shared" si="17"/>
        <v/>
      </c>
      <c r="CE35" s="31" t="str">
        <f t="shared" si="18"/>
        <v/>
      </c>
      <c r="CF35" s="31" t="str">
        <f t="shared" si="19"/>
        <v/>
      </c>
      <c r="CG35" s="32">
        <f t="shared" si="20"/>
        <v>0</v>
      </c>
      <c r="CH35" s="32">
        <f t="shared" si="21"/>
        <v>0</v>
      </c>
      <c r="CI35" s="32">
        <f t="shared" si="22"/>
        <v>0</v>
      </c>
      <c r="CJ35" s="32">
        <f t="shared" si="23"/>
        <v>0</v>
      </c>
      <c r="CK35" s="32">
        <f t="shared" si="24"/>
        <v>0</v>
      </c>
      <c r="CL35" s="32">
        <f t="shared" si="25"/>
        <v>0</v>
      </c>
      <c r="CZ35" s="3"/>
      <c r="DN35" s="2"/>
    </row>
    <row r="36" spans="1:118" ht="16.149999999999999" customHeight="1" x14ac:dyDescent="0.2">
      <c r="A36" s="882" t="s">
        <v>50</v>
      </c>
      <c r="B36" s="883"/>
      <c r="C36" s="884"/>
      <c r="D36" s="83">
        <f t="shared" si="28"/>
        <v>0</v>
      </c>
      <c r="E36" s="84">
        <f t="shared" ref="E36:F37" si="30">SUM(G36+I36+K36+M36+O36+Q36+S36+U36+W36+Y36+AA36+AC36)</f>
        <v>0</v>
      </c>
      <c r="F36" s="85">
        <f t="shared" si="30"/>
        <v>0</v>
      </c>
      <c r="G36" s="33"/>
      <c r="H36" s="34"/>
      <c r="I36" s="33"/>
      <c r="J36" s="86"/>
      <c r="K36" s="33"/>
      <c r="L36" s="34"/>
      <c r="M36" s="33"/>
      <c r="N36" s="34"/>
      <c r="O36" s="33"/>
      <c r="P36" s="86"/>
      <c r="Q36" s="33"/>
      <c r="R36" s="34"/>
      <c r="S36" s="33"/>
      <c r="T36" s="86"/>
      <c r="U36" s="33"/>
      <c r="V36" s="34"/>
      <c r="W36" s="33"/>
      <c r="X36" s="34"/>
      <c r="Y36" s="33"/>
      <c r="Z36" s="34"/>
      <c r="AA36" s="33"/>
      <c r="AB36" s="34"/>
      <c r="AC36" s="33"/>
      <c r="AD36" s="87"/>
      <c r="AE36" s="34">
        <v>0</v>
      </c>
      <c r="AF36" s="88">
        <v>0</v>
      </c>
      <c r="AG36" s="97">
        <v>0</v>
      </c>
      <c r="AH36" s="97">
        <v>0</v>
      </c>
      <c r="AI36" s="97">
        <v>0</v>
      </c>
      <c r="AJ36" s="97">
        <v>0</v>
      </c>
      <c r="AK36" s="97">
        <v>0</v>
      </c>
      <c r="AL36" s="66" t="str">
        <f t="shared" si="14"/>
        <v/>
      </c>
      <c r="AM36" s="30"/>
      <c r="AN36" s="30"/>
      <c r="AO36" s="30"/>
      <c r="AP36" s="30"/>
      <c r="AQ36" s="30"/>
      <c r="AR36" s="30"/>
      <c r="AS36" s="30"/>
      <c r="AT36" s="30"/>
      <c r="AU36" s="8"/>
      <c r="AV36" s="8"/>
      <c r="AW36" s="8"/>
      <c r="AX36" s="8"/>
      <c r="BT36" s="3"/>
      <c r="BU36" s="3"/>
      <c r="BV36" s="3"/>
      <c r="BW36" s="4"/>
      <c r="CA36" s="31" t="str">
        <f t="shared" si="13"/>
        <v/>
      </c>
      <c r="CB36" s="31" t="str">
        <f t="shared" si="15"/>
        <v/>
      </c>
      <c r="CC36" s="31" t="str">
        <f t="shared" si="16"/>
        <v/>
      </c>
      <c r="CD36" s="31" t="str">
        <f t="shared" si="17"/>
        <v/>
      </c>
      <c r="CE36" s="31" t="str">
        <f t="shared" si="18"/>
        <v/>
      </c>
      <c r="CF36" s="31" t="str">
        <f t="shared" si="19"/>
        <v/>
      </c>
      <c r="CG36" s="32">
        <f t="shared" si="20"/>
        <v>0</v>
      </c>
      <c r="CH36" s="32">
        <f t="shared" si="21"/>
        <v>0</v>
      </c>
      <c r="CI36" s="32">
        <f t="shared" si="22"/>
        <v>0</v>
      </c>
      <c r="CJ36" s="32">
        <f t="shared" si="23"/>
        <v>0</v>
      </c>
      <c r="CK36" s="32">
        <f t="shared" si="24"/>
        <v>0</v>
      </c>
      <c r="CL36" s="32">
        <f t="shared" si="25"/>
        <v>0</v>
      </c>
      <c r="CZ36" s="3"/>
      <c r="DN36" s="2"/>
    </row>
    <row r="37" spans="1:118" ht="16.149999999999999" customHeight="1" x14ac:dyDescent="0.2">
      <c r="A37" s="1004" t="s">
        <v>51</v>
      </c>
      <c r="B37" s="1005"/>
      <c r="C37" s="1006"/>
      <c r="D37" s="110">
        <f t="shared" si="28"/>
        <v>677</v>
      </c>
      <c r="E37" s="111">
        <f t="shared" si="30"/>
        <v>192</v>
      </c>
      <c r="F37" s="112">
        <f t="shared" si="30"/>
        <v>485</v>
      </c>
      <c r="G37" s="113">
        <v>0</v>
      </c>
      <c r="H37" s="114">
        <v>0</v>
      </c>
      <c r="I37" s="115">
        <v>0</v>
      </c>
      <c r="J37" s="116">
        <v>0</v>
      </c>
      <c r="K37" s="113">
        <v>0</v>
      </c>
      <c r="L37" s="114">
        <v>0</v>
      </c>
      <c r="M37" s="113">
        <v>0</v>
      </c>
      <c r="N37" s="114">
        <v>1</v>
      </c>
      <c r="O37" s="113">
        <v>0</v>
      </c>
      <c r="P37" s="116">
        <v>4</v>
      </c>
      <c r="Q37" s="113">
        <v>11</v>
      </c>
      <c r="R37" s="114">
        <v>5</v>
      </c>
      <c r="S37" s="113">
        <v>7</v>
      </c>
      <c r="T37" s="116">
        <v>9</v>
      </c>
      <c r="U37" s="113">
        <v>2</v>
      </c>
      <c r="V37" s="114">
        <v>0</v>
      </c>
      <c r="W37" s="113">
        <v>16</v>
      </c>
      <c r="X37" s="114">
        <v>13</v>
      </c>
      <c r="Y37" s="113">
        <v>24</v>
      </c>
      <c r="Z37" s="114">
        <v>45</v>
      </c>
      <c r="AA37" s="113">
        <v>84</v>
      </c>
      <c r="AB37" s="114">
        <v>348</v>
      </c>
      <c r="AC37" s="113">
        <v>48</v>
      </c>
      <c r="AD37" s="117">
        <v>60</v>
      </c>
      <c r="AE37" s="114">
        <v>0</v>
      </c>
      <c r="AF37" s="114">
        <v>677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66" t="str">
        <f t="shared" si="14"/>
        <v/>
      </c>
      <c r="AM37" s="30"/>
      <c r="AN37" s="30"/>
      <c r="AO37" s="30"/>
      <c r="AP37" s="30"/>
      <c r="AQ37" s="30"/>
      <c r="AR37" s="30"/>
      <c r="AS37" s="30"/>
      <c r="AT37" s="30"/>
      <c r="AU37" s="8"/>
      <c r="AV37" s="8"/>
      <c r="AW37" s="8"/>
      <c r="AX37" s="8"/>
      <c r="BT37" s="3"/>
      <c r="BU37" s="3"/>
      <c r="BV37" s="3"/>
      <c r="BW37" s="4"/>
      <c r="CA37" s="31" t="str">
        <f t="shared" si="13"/>
        <v/>
      </c>
      <c r="CB37" s="31" t="str">
        <f t="shared" si="15"/>
        <v/>
      </c>
      <c r="CC37" s="31" t="str">
        <f t="shared" si="16"/>
        <v/>
      </c>
      <c r="CD37" s="31" t="str">
        <f t="shared" si="17"/>
        <v/>
      </c>
      <c r="CE37" s="31" t="str">
        <f t="shared" si="18"/>
        <v/>
      </c>
      <c r="CF37" s="31" t="str">
        <f t="shared" si="19"/>
        <v/>
      </c>
      <c r="CG37" s="32">
        <f t="shared" si="20"/>
        <v>0</v>
      </c>
      <c r="CH37" s="32">
        <f t="shared" si="21"/>
        <v>0</v>
      </c>
      <c r="CI37" s="32">
        <f t="shared" si="22"/>
        <v>0</v>
      </c>
      <c r="CJ37" s="32">
        <f t="shared" si="23"/>
        <v>0</v>
      </c>
      <c r="CK37" s="32">
        <f t="shared" si="24"/>
        <v>0</v>
      </c>
      <c r="CL37" s="32">
        <f t="shared" si="25"/>
        <v>0</v>
      </c>
      <c r="CZ37" s="3"/>
      <c r="DN37" s="2"/>
    </row>
    <row r="38" spans="1:118" ht="16.149999999999999" customHeight="1" x14ac:dyDescent="0.2">
      <c r="A38" s="1055" t="s">
        <v>52</v>
      </c>
      <c r="B38" s="1055"/>
      <c r="C38" s="1055"/>
      <c r="D38" s="118">
        <f t="shared" ref="D38:AK38" si="31">SUM(D19:D37)</f>
        <v>725</v>
      </c>
      <c r="E38" s="119">
        <f t="shared" si="31"/>
        <v>213</v>
      </c>
      <c r="F38" s="120">
        <f t="shared" si="31"/>
        <v>512</v>
      </c>
      <c r="G38" s="118">
        <f t="shared" si="31"/>
        <v>0</v>
      </c>
      <c r="H38" s="120">
        <f t="shared" si="31"/>
        <v>0</v>
      </c>
      <c r="I38" s="118">
        <f t="shared" si="31"/>
        <v>0</v>
      </c>
      <c r="J38" s="120">
        <f t="shared" si="31"/>
        <v>0</v>
      </c>
      <c r="K38" s="118">
        <f t="shared" si="31"/>
        <v>0</v>
      </c>
      <c r="L38" s="120">
        <f t="shared" si="31"/>
        <v>0</v>
      </c>
      <c r="M38" s="118">
        <f t="shared" si="31"/>
        <v>0</v>
      </c>
      <c r="N38" s="120">
        <f t="shared" si="31"/>
        <v>1</v>
      </c>
      <c r="O38" s="118">
        <f t="shared" si="31"/>
        <v>0</v>
      </c>
      <c r="P38" s="120">
        <f t="shared" si="31"/>
        <v>4</v>
      </c>
      <c r="Q38" s="118">
        <f t="shared" si="31"/>
        <v>11</v>
      </c>
      <c r="R38" s="120">
        <f t="shared" si="31"/>
        <v>5</v>
      </c>
      <c r="S38" s="118">
        <f t="shared" si="31"/>
        <v>7</v>
      </c>
      <c r="T38" s="120">
        <f t="shared" si="31"/>
        <v>9</v>
      </c>
      <c r="U38" s="118">
        <f t="shared" si="31"/>
        <v>4</v>
      </c>
      <c r="V38" s="120">
        <f t="shared" si="31"/>
        <v>3</v>
      </c>
      <c r="W38" s="118">
        <f t="shared" si="31"/>
        <v>24</v>
      </c>
      <c r="X38" s="120">
        <f t="shared" si="31"/>
        <v>20</v>
      </c>
      <c r="Y38" s="118">
        <f t="shared" si="31"/>
        <v>25</v>
      </c>
      <c r="Z38" s="120">
        <f t="shared" si="31"/>
        <v>50</v>
      </c>
      <c r="AA38" s="118">
        <f t="shared" si="31"/>
        <v>92</v>
      </c>
      <c r="AB38" s="120">
        <f t="shared" si="31"/>
        <v>357</v>
      </c>
      <c r="AC38" s="118">
        <f t="shared" si="31"/>
        <v>50</v>
      </c>
      <c r="AD38" s="120">
        <f t="shared" si="31"/>
        <v>63</v>
      </c>
      <c r="AE38" s="121">
        <f t="shared" si="31"/>
        <v>0</v>
      </c>
      <c r="AF38" s="121">
        <f t="shared" si="31"/>
        <v>725</v>
      </c>
      <c r="AG38" s="121">
        <f t="shared" si="31"/>
        <v>0</v>
      </c>
      <c r="AH38" s="121">
        <f t="shared" si="31"/>
        <v>0</v>
      </c>
      <c r="AI38" s="121">
        <f t="shared" si="31"/>
        <v>0</v>
      </c>
      <c r="AJ38" s="121">
        <f t="shared" si="31"/>
        <v>0</v>
      </c>
      <c r="AK38" s="121">
        <f t="shared" si="31"/>
        <v>0</v>
      </c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BT38" s="3"/>
      <c r="BU38" s="3"/>
      <c r="BV38" s="3"/>
      <c r="BW38" s="4"/>
      <c r="CG38" s="13"/>
      <c r="CH38" s="13"/>
      <c r="CI38" s="13"/>
      <c r="CJ38" s="13"/>
      <c r="CK38" s="13"/>
      <c r="CZ38" s="3"/>
      <c r="DN38" s="2"/>
    </row>
    <row r="39" spans="1:118" ht="31.9" customHeight="1" x14ac:dyDescent="0.2">
      <c r="A39" s="122" t="s">
        <v>53</v>
      </c>
      <c r="B39" s="123"/>
      <c r="C39" s="123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5"/>
      <c r="Q39" s="125"/>
      <c r="R39" s="684"/>
      <c r="S39" s="685"/>
      <c r="T39" s="685"/>
      <c r="U39" s="685"/>
      <c r="V39" s="685"/>
      <c r="W39" s="685"/>
      <c r="X39" s="685"/>
      <c r="Y39" s="685"/>
      <c r="Z39" s="685"/>
      <c r="AA39" s="685"/>
      <c r="AB39" s="685"/>
      <c r="AC39" s="685"/>
      <c r="AD39" s="685"/>
      <c r="AE39" s="685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BU39" s="3"/>
      <c r="BV39" s="3"/>
      <c r="BW39" s="3"/>
      <c r="CG39" s="13"/>
      <c r="CH39" s="13"/>
      <c r="CI39" s="13"/>
      <c r="CJ39" s="13"/>
      <c r="CK39" s="13"/>
      <c r="CL39" s="13"/>
    </row>
    <row r="40" spans="1:118" ht="26.25" customHeight="1" x14ac:dyDescent="0.2">
      <c r="A40" s="1090" t="s">
        <v>54</v>
      </c>
      <c r="B40" s="1091"/>
      <c r="C40" s="1091"/>
      <c r="D40" s="1090" t="s">
        <v>55</v>
      </c>
      <c r="E40" s="1091"/>
      <c r="F40" s="903"/>
      <c r="G40" s="940" t="s">
        <v>56</v>
      </c>
      <c r="H40" s="942"/>
      <c r="I40" s="942"/>
      <c r="J40" s="942"/>
      <c r="K40" s="942"/>
      <c r="L40" s="942"/>
      <c r="M40" s="942"/>
      <c r="N40" s="942"/>
      <c r="O40" s="942"/>
      <c r="P40" s="942"/>
      <c r="Q40" s="942"/>
      <c r="R40" s="942"/>
      <c r="S40" s="942"/>
      <c r="T40" s="942"/>
      <c r="U40" s="942"/>
      <c r="V40" s="942"/>
      <c r="W40" s="942"/>
      <c r="X40" s="942"/>
      <c r="Y40" s="942"/>
      <c r="Z40" s="942"/>
      <c r="AA40" s="942"/>
      <c r="AB40" s="942"/>
      <c r="AC40" s="942"/>
      <c r="AD40" s="962"/>
      <c r="AE40" s="1093" t="s">
        <v>6</v>
      </c>
      <c r="AF40" s="896" t="s">
        <v>7</v>
      </c>
      <c r="AG40" s="896" t="s">
        <v>8</v>
      </c>
      <c r="AH40" s="985" t="s">
        <v>9</v>
      </c>
      <c r="AI40" s="985" t="s">
        <v>10</v>
      </c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BU40" s="3"/>
      <c r="BV40" s="3"/>
      <c r="BW40" s="3"/>
      <c r="CG40" s="13"/>
      <c r="CH40" s="13"/>
      <c r="CI40" s="13"/>
      <c r="CJ40" s="13"/>
      <c r="CK40" s="13"/>
      <c r="CL40" s="13"/>
    </row>
    <row r="41" spans="1:118" ht="27" customHeight="1" x14ac:dyDescent="0.2">
      <c r="A41" s="1041"/>
      <c r="B41" s="1042"/>
      <c r="C41" s="1043"/>
      <c r="D41" s="1045"/>
      <c r="E41" s="1046"/>
      <c r="F41" s="1092"/>
      <c r="G41" s="1037" t="s">
        <v>11</v>
      </c>
      <c r="H41" s="1038"/>
      <c r="I41" s="942" t="s">
        <v>12</v>
      </c>
      <c r="J41" s="942"/>
      <c r="K41" s="940" t="s">
        <v>13</v>
      </c>
      <c r="L41" s="941"/>
      <c r="M41" s="940" t="s">
        <v>14</v>
      </c>
      <c r="N41" s="941"/>
      <c r="O41" s="940" t="s">
        <v>15</v>
      </c>
      <c r="P41" s="941"/>
      <c r="Q41" s="940" t="s">
        <v>16</v>
      </c>
      <c r="R41" s="941"/>
      <c r="S41" s="940" t="s">
        <v>17</v>
      </c>
      <c r="T41" s="941"/>
      <c r="U41" s="940" t="s">
        <v>57</v>
      </c>
      <c r="V41" s="941"/>
      <c r="W41" s="1094" t="s">
        <v>19</v>
      </c>
      <c r="X41" s="1094"/>
      <c r="Y41" s="940" t="s">
        <v>58</v>
      </c>
      <c r="Z41" s="941"/>
      <c r="AA41" s="1052" t="s">
        <v>21</v>
      </c>
      <c r="AB41" s="1053"/>
      <c r="AC41" s="1094" t="s">
        <v>22</v>
      </c>
      <c r="AD41" s="1054"/>
      <c r="AE41" s="1049"/>
      <c r="AF41" s="902"/>
      <c r="AG41" s="902"/>
      <c r="AH41" s="986"/>
      <c r="AI41" s="986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BU41" s="3"/>
      <c r="BV41" s="3"/>
      <c r="BW41" s="3"/>
      <c r="CG41" s="13"/>
      <c r="CH41" s="13"/>
      <c r="CI41" s="13"/>
      <c r="CJ41" s="13"/>
      <c r="CK41" s="13"/>
      <c r="CL41" s="13"/>
    </row>
    <row r="42" spans="1:118" ht="24" customHeight="1" x14ac:dyDescent="0.2">
      <c r="A42" s="1043"/>
      <c r="B42" s="1043"/>
      <c r="C42" s="904"/>
      <c r="D42" s="127" t="s">
        <v>23</v>
      </c>
      <c r="E42" s="128" t="s">
        <v>24</v>
      </c>
      <c r="F42" s="805" t="s">
        <v>25</v>
      </c>
      <c r="G42" s="128" t="s">
        <v>24</v>
      </c>
      <c r="H42" s="805" t="s">
        <v>25</v>
      </c>
      <c r="I42" s="128" t="s">
        <v>24</v>
      </c>
      <c r="J42" s="804" t="s">
        <v>25</v>
      </c>
      <c r="K42" s="128" t="s">
        <v>24</v>
      </c>
      <c r="L42" s="805" t="s">
        <v>25</v>
      </c>
      <c r="M42" s="128" t="s">
        <v>24</v>
      </c>
      <c r="N42" s="805" t="s">
        <v>25</v>
      </c>
      <c r="O42" s="128" t="s">
        <v>24</v>
      </c>
      <c r="P42" s="805" t="s">
        <v>25</v>
      </c>
      <c r="Q42" s="128" t="s">
        <v>24</v>
      </c>
      <c r="R42" s="805" t="s">
        <v>25</v>
      </c>
      <c r="S42" s="128" t="s">
        <v>24</v>
      </c>
      <c r="T42" s="805" t="s">
        <v>25</v>
      </c>
      <c r="U42" s="128" t="s">
        <v>24</v>
      </c>
      <c r="V42" s="805" t="s">
        <v>25</v>
      </c>
      <c r="W42" s="128" t="s">
        <v>24</v>
      </c>
      <c r="X42" s="805" t="s">
        <v>25</v>
      </c>
      <c r="Y42" s="128" t="s">
        <v>24</v>
      </c>
      <c r="Z42" s="805" t="s">
        <v>25</v>
      </c>
      <c r="AA42" s="128" t="s">
        <v>24</v>
      </c>
      <c r="AB42" s="796" t="s">
        <v>25</v>
      </c>
      <c r="AC42" s="804" t="s">
        <v>24</v>
      </c>
      <c r="AD42" s="806" t="s">
        <v>25</v>
      </c>
      <c r="AE42" s="1050"/>
      <c r="AF42" s="1081"/>
      <c r="AG42" s="1081"/>
      <c r="AH42" s="987"/>
      <c r="AI42" s="987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BU42" s="3"/>
      <c r="BV42" s="3"/>
      <c r="BW42" s="3"/>
      <c r="CG42" s="13"/>
      <c r="CH42" s="13"/>
      <c r="CI42" s="13"/>
      <c r="CJ42" s="13"/>
      <c r="CK42" s="13"/>
      <c r="CL42" s="13"/>
    </row>
    <row r="43" spans="1:118" ht="16.149999999999999" customHeight="1" x14ac:dyDescent="0.2">
      <c r="A43" s="967" t="s">
        <v>59</v>
      </c>
      <c r="B43" s="968"/>
      <c r="C43" s="969"/>
      <c r="D43" s="133">
        <f>SUM(E43+F43)</f>
        <v>0</v>
      </c>
      <c r="E43" s="134">
        <f>SUM(U43+W43+Y43+AA43+AC43)</f>
        <v>0</v>
      </c>
      <c r="F43" s="135">
        <f>SUM(V43+X43+Z43+AB43+AD43)</f>
        <v>0</v>
      </c>
      <c r="G43" s="98"/>
      <c r="H43" s="99"/>
      <c r="I43" s="98"/>
      <c r="J43" s="99"/>
      <c r="K43" s="98"/>
      <c r="L43" s="99"/>
      <c r="M43" s="98"/>
      <c r="N43" s="99"/>
      <c r="O43" s="98"/>
      <c r="P43" s="99"/>
      <c r="Q43" s="98"/>
      <c r="R43" s="99"/>
      <c r="S43" s="98"/>
      <c r="T43" s="99"/>
      <c r="U43" s="136"/>
      <c r="V43" s="137"/>
      <c r="W43" s="136"/>
      <c r="X43" s="137"/>
      <c r="Y43" s="136"/>
      <c r="Z43" s="137"/>
      <c r="AA43" s="138"/>
      <c r="AB43" s="137"/>
      <c r="AC43" s="139"/>
      <c r="AD43" s="140"/>
      <c r="AE43" s="141"/>
      <c r="AF43" s="141"/>
      <c r="AG43" s="141"/>
      <c r="AH43" s="141"/>
      <c r="AI43" s="141"/>
      <c r="AJ43" s="66" t="str">
        <f>CA43&amp;CB43&amp;CC43&amp;CD43&amp;CE43</f>
        <v/>
      </c>
      <c r="AK43" s="30"/>
      <c r="AL43" s="30"/>
      <c r="AM43" s="30"/>
      <c r="AN43" s="30"/>
      <c r="AO43" s="30"/>
      <c r="AP43" s="30"/>
      <c r="AQ43" s="30"/>
      <c r="AR43" s="30"/>
      <c r="AS43" s="30"/>
      <c r="AT43" s="8"/>
      <c r="AU43" s="8"/>
      <c r="BU43" s="3"/>
      <c r="BV43" s="3"/>
      <c r="BW43" s="3"/>
      <c r="CA43" s="31" t="str">
        <f>IF(CG43=1,"* Las consultas de 60 años NO DEBEN ser mayor que el total de Consultas entre 20-64 Años. ","")</f>
        <v/>
      </c>
      <c r="CB43" s="31" t="str">
        <f>IF(CH43=1,"* Las actividades de usuarios en situación de discapacidad NO DEBEN superar el total. ","")</f>
        <v/>
      </c>
      <c r="CC43" s="31"/>
      <c r="CD43" s="31" t="str">
        <f>IF(AND(AH43="",D43&lt;&gt;0),"* No olvide digitar la población SENAME (Digite CEROS si no tiene). ",IF(D43&lt;AH43,"* La Población SENAME NO DEBE ser mayor al Total. ",""))</f>
        <v/>
      </c>
      <c r="CE43" s="31" t="str">
        <f>IF(AND(AI43="",D43&lt;&gt;0),"* No olvide digitar la población Migrante (Digite CEROS si no tiene). ",IF(D43&lt;AI43,"* La Población Migrante NO DEBE ser mayor al Total. ",""))</f>
        <v/>
      </c>
      <c r="CG43" s="32">
        <f>IF((AA43+AB43)&lt;AF43,1,0)</f>
        <v>0</v>
      </c>
      <c r="CH43" s="32">
        <f>IF(D43&lt;AG43,1,0)</f>
        <v>0</v>
      </c>
      <c r="CI43" s="32">
        <f>IF(AND(AE43="",D43&lt;&gt;0),1,IF(F43&lt;AE43,1,0))</f>
        <v>0</v>
      </c>
      <c r="CJ43" s="32">
        <f>IF(AND(AH43="",D43&lt;&gt;0),1,IF(D43&lt;AH43,1,0))</f>
        <v>0</v>
      </c>
      <c r="CK43" s="32">
        <f>IF(AND(AI43="",D43&lt;&gt;0),1,IF(D43&lt;AI43,1,0))</f>
        <v>0</v>
      </c>
      <c r="CL43" s="13"/>
    </row>
    <row r="44" spans="1:118" ht="16.149999999999999" customHeight="1" x14ac:dyDescent="0.2">
      <c r="A44" s="882" t="s">
        <v>60</v>
      </c>
      <c r="B44" s="883"/>
      <c r="C44" s="884"/>
      <c r="D44" s="142">
        <f>SUM(E44+F44)</f>
        <v>0</v>
      </c>
      <c r="E44" s="143">
        <f>SUM(G44+I44+K44+M44+O44+Q44+S44)</f>
        <v>0</v>
      </c>
      <c r="F44" s="795">
        <f>SUM(H44+J44+L44+N44+P44+R44+T44)</f>
        <v>0</v>
      </c>
      <c r="G44" s="145"/>
      <c r="H44" s="146"/>
      <c r="I44" s="145"/>
      <c r="J44" s="147"/>
      <c r="K44" s="145"/>
      <c r="L44" s="146"/>
      <c r="M44" s="145"/>
      <c r="N44" s="146"/>
      <c r="O44" s="145"/>
      <c r="P44" s="146"/>
      <c r="Q44" s="145"/>
      <c r="R44" s="148"/>
      <c r="S44" s="145"/>
      <c r="T44" s="148"/>
      <c r="U44" s="98"/>
      <c r="V44" s="149"/>
      <c r="W44" s="98"/>
      <c r="X44" s="99"/>
      <c r="Y44" s="98"/>
      <c r="Z44" s="99"/>
      <c r="AA44" s="100"/>
      <c r="AB44" s="150"/>
      <c r="AC44" s="98"/>
      <c r="AD44" s="151"/>
      <c r="AE44" s="99"/>
      <c r="AF44" s="99"/>
      <c r="AG44" s="146"/>
      <c r="AH44" s="146"/>
      <c r="AI44" s="146"/>
      <c r="AJ44" s="66" t="str">
        <f t="shared" ref="AJ44:AJ59" si="32">CA44&amp;CB44&amp;CC44&amp;CD44&amp;CE44</f>
        <v/>
      </c>
      <c r="AK44" s="30"/>
      <c r="AL44" s="30"/>
      <c r="AM44" s="30"/>
      <c r="AN44" s="30"/>
      <c r="AO44" s="30"/>
      <c r="AP44" s="30"/>
      <c r="AQ44" s="30"/>
      <c r="AR44" s="30"/>
      <c r="AS44" s="30"/>
      <c r="AT44" s="8"/>
      <c r="AU44" s="8"/>
      <c r="BU44" s="3"/>
      <c r="BV44" s="3"/>
      <c r="BW44" s="3"/>
      <c r="CA44" s="31"/>
      <c r="CB44" s="31" t="str">
        <f t="shared" ref="CB44:CB59" si="33">IF(CH44=1,"* Las actividades de usuarios en situación de discapacidad NO DEBEN superar el total. ","")</f>
        <v/>
      </c>
      <c r="CC44" s="31"/>
      <c r="CD44" s="31" t="str">
        <f t="shared" ref="CD44:CD59" si="34">IF(AND(AH44="",D44&lt;&gt;0),"* No olvide digitar la población SENAME (Digite CEROS si no tiene). ",IF(D44&lt;AH44,"* La Población SENAME NO DEBE ser mayor al Total. ",""))</f>
        <v/>
      </c>
      <c r="CE44" s="31" t="str">
        <f t="shared" ref="CE44:CE59" si="35">IF(AND(AI44="",D44&lt;&gt;0),"* No olvide digitar la población Migrante (Digite CEROS si no tiene). ",IF(D44&lt;AI44,"* La Población Migrante NO DEBE ser mayor al Total. ",""))</f>
        <v/>
      </c>
      <c r="CG44" s="32"/>
      <c r="CH44" s="32">
        <f t="shared" ref="CH44:CH59" si="36">IF(D44&lt;AG44,1,0)</f>
        <v>0</v>
      </c>
      <c r="CI44" s="32"/>
      <c r="CJ44" s="32">
        <f t="shared" ref="CJ44:CJ59" si="37">IF(AND(AH44="",D44&lt;&gt;0),1,IF(D44&lt;AH44,1,0))</f>
        <v>0</v>
      </c>
      <c r="CK44" s="32">
        <f t="shared" ref="CK44:CK59" si="38">IF(AND(AI44="",D44&lt;&gt;0),1,IF(D44&lt;AI44,1,0))</f>
        <v>0</v>
      </c>
      <c r="CL44" s="13"/>
    </row>
    <row r="45" spans="1:118" ht="16.149999999999999" customHeight="1" x14ac:dyDescent="0.2">
      <c r="A45" s="882" t="s">
        <v>61</v>
      </c>
      <c r="B45" s="883"/>
      <c r="C45" s="884"/>
      <c r="D45" s="142">
        <f>SUM(E45+F45)</f>
        <v>0</v>
      </c>
      <c r="E45" s="143">
        <f>SUM(G45+I45+K45+M45+O45+Q45+S45)</f>
        <v>0</v>
      </c>
      <c r="F45" s="795">
        <f>SUM(H45+J45+L45+N45+P45+R45+T45)</f>
        <v>0</v>
      </c>
      <c r="G45" s="145"/>
      <c r="H45" s="146"/>
      <c r="I45" s="145"/>
      <c r="J45" s="147"/>
      <c r="K45" s="145"/>
      <c r="L45" s="146"/>
      <c r="M45" s="145"/>
      <c r="N45" s="146"/>
      <c r="O45" s="145"/>
      <c r="P45" s="146"/>
      <c r="Q45" s="145"/>
      <c r="R45" s="148"/>
      <c r="S45" s="145"/>
      <c r="T45" s="148"/>
      <c r="U45" s="98"/>
      <c r="V45" s="149"/>
      <c r="W45" s="98"/>
      <c r="X45" s="99"/>
      <c r="Y45" s="98"/>
      <c r="Z45" s="99"/>
      <c r="AA45" s="100"/>
      <c r="AB45" s="150"/>
      <c r="AC45" s="98"/>
      <c r="AD45" s="151"/>
      <c r="AE45" s="99"/>
      <c r="AF45" s="99"/>
      <c r="AG45" s="146"/>
      <c r="AH45" s="146"/>
      <c r="AI45" s="146"/>
      <c r="AJ45" s="66" t="str">
        <f t="shared" si="32"/>
        <v/>
      </c>
      <c r="AK45" s="30"/>
      <c r="AL45" s="30"/>
      <c r="AM45" s="30"/>
      <c r="AN45" s="30"/>
      <c r="AO45" s="30"/>
      <c r="AP45" s="30"/>
      <c r="AQ45" s="30"/>
      <c r="AR45" s="30"/>
      <c r="AS45" s="30"/>
      <c r="AT45" s="8"/>
      <c r="AU45" s="8"/>
      <c r="BU45" s="3"/>
      <c r="BV45" s="3"/>
      <c r="BW45" s="3"/>
      <c r="CA45" s="31"/>
      <c r="CB45" s="31" t="str">
        <f t="shared" si="33"/>
        <v/>
      </c>
      <c r="CC45" s="31"/>
      <c r="CD45" s="31" t="str">
        <f t="shared" si="34"/>
        <v/>
      </c>
      <c r="CE45" s="31" t="str">
        <f t="shared" si="35"/>
        <v/>
      </c>
      <c r="CG45" s="32"/>
      <c r="CH45" s="32">
        <f t="shared" si="36"/>
        <v>0</v>
      </c>
      <c r="CI45" s="32"/>
      <c r="CJ45" s="32">
        <f>IF(AND(AH45="",D45&lt;&gt;0),1,IF(D45&lt;AH45,1,0))</f>
        <v>0</v>
      </c>
      <c r="CK45" s="32">
        <f t="shared" si="38"/>
        <v>0</v>
      </c>
      <c r="CL45" s="13"/>
    </row>
    <row r="46" spans="1:118" ht="16.149999999999999" customHeight="1" x14ac:dyDescent="0.2">
      <c r="A46" s="882" t="s">
        <v>62</v>
      </c>
      <c r="B46" s="883"/>
      <c r="C46" s="884"/>
      <c r="D46" s="152">
        <f>SUM(E46+F46)</f>
        <v>0</v>
      </c>
      <c r="E46" s="153">
        <f t="shared" ref="E46:F48" si="39">SUM(U46+W46+Y46+AA46+AC46)</f>
        <v>0</v>
      </c>
      <c r="F46" s="154">
        <f t="shared" si="39"/>
        <v>0</v>
      </c>
      <c r="G46" s="98"/>
      <c r="H46" s="99"/>
      <c r="I46" s="98"/>
      <c r="J46" s="99"/>
      <c r="K46" s="98"/>
      <c r="L46" s="99"/>
      <c r="M46" s="98"/>
      <c r="N46" s="99"/>
      <c r="O46" s="98"/>
      <c r="P46" s="99"/>
      <c r="Q46" s="98"/>
      <c r="R46" s="99"/>
      <c r="S46" s="98"/>
      <c r="T46" s="99"/>
      <c r="U46" s="155"/>
      <c r="V46" s="156"/>
      <c r="W46" s="155"/>
      <c r="X46" s="156"/>
      <c r="Y46" s="155"/>
      <c r="Z46" s="156"/>
      <c r="AA46" s="157"/>
      <c r="AB46" s="158"/>
      <c r="AC46" s="155"/>
      <c r="AD46" s="159"/>
      <c r="AE46" s="160"/>
      <c r="AF46" s="160"/>
      <c r="AG46" s="160"/>
      <c r="AH46" s="160"/>
      <c r="AI46" s="160"/>
      <c r="AJ46" s="66" t="str">
        <f t="shared" si="32"/>
        <v/>
      </c>
      <c r="AK46" s="30"/>
      <c r="AL46" s="30"/>
      <c r="AM46" s="30"/>
      <c r="AN46" s="30"/>
      <c r="AO46" s="30"/>
      <c r="AP46" s="30"/>
      <c r="AQ46" s="30"/>
      <c r="AR46" s="30"/>
      <c r="AS46" s="30"/>
      <c r="AT46" s="8"/>
      <c r="AU46" s="8"/>
      <c r="BU46" s="3"/>
      <c r="BV46" s="3"/>
      <c r="BW46" s="3"/>
      <c r="CA46" s="31" t="str">
        <f t="shared" ref="CA46:CA59" si="40">IF(CG46=1,"* Las consultas de 60 años NO DEBEN ser mayor que el total de Consultas entre 20-64 Años. ","")</f>
        <v/>
      </c>
      <c r="CB46" s="31" t="str">
        <f t="shared" si="33"/>
        <v/>
      </c>
      <c r="CC46" s="31" t="str">
        <f t="shared" ref="CC46:CC59" si="41">IF(AND(AE46="",D46&lt;&gt;0),"* Recuerde que las Embarazadas deben ser incluídas en el ingreso por rango Etario (Digite CEROS si no tiene). ",IF(F46&lt;AE46,"* Las Embarazadas NO DEBEN ser mayor al total de mujeres. ",""))</f>
        <v/>
      </c>
      <c r="CD46" s="31" t="str">
        <f t="shared" si="34"/>
        <v/>
      </c>
      <c r="CE46" s="31" t="str">
        <f t="shared" si="35"/>
        <v/>
      </c>
      <c r="CG46" s="32">
        <f t="shared" ref="CG46:CG59" si="42">IF((AA46+AB46)&lt;AF46,1,0)</f>
        <v>0</v>
      </c>
      <c r="CH46" s="32">
        <f t="shared" si="36"/>
        <v>0</v>
      </c>
      <c r="CI46" s="32">
        <f t="shared" ref="CI46:CI59" si="43">IF(AND(AE46="",D46&lt;&gt;0),1,IF(F46&lt;AE46,1,0))</f>
        <v>0</v>
      </c>
      <c r="CJ46" s="32">
        <f t="shared" si="37"/>
        <v>0</v>
      </c>
      <c r="CK46" s="32">
        <f t="shared" si="38"/>
        <v>0</v>
      </c>
      <c r="CL46" s="13"/>
    </row>
    <row r="47" spans="1:118" ht="16.149999999999999" customHeight="1" x14ac:dyDescent="0.2">
      <c r="A47" s="882" t="s">
        <v>63</v>
      </c>
      <c r="B47" s="883"/>
      <c r="C47" s="884"/>
      <c r="D47" s="161">
        <f>SUM(E47+F47)</f>
        <v>0</v>
      </c>
      <c r="E47" s="162">
        <f t="shared" si="39"/>
        <v>0</v>
      </c>
      <c r="F47" s="163">
        <f t="shared" si="39"/>
        <v>0</v>
      </c>
      <c r="G47" s="70"/>
      <c r="H47" s="71"/>
      <c r="I47" s="70"/>
      <c r="J47" s="71"/>
      <c r="K47" s="70"/>
      <c r="L47" s="71"/>
      <c r="M47" s="70"/>
      <c r="N47" s="71"/>
      <c r="O47" s="70"/>
      <c r="P47" s="71"/>
      <c r="Q47" s="70"/>
      <c r="R47" s="71"/>
      <c r="S47" s="70"/>
      <c r="T47" s="71"/>
      <c r="U47" s="164"/>
      <c r="V47" s="165"/>
      <c r="W47" s="164"/>
      <c r="X47" s="165"/>
      <c r="Y47" s="164"/>
      <c r="Z47" s="165"/>
      <c r="AA47" s="166"/>
      <c r="AB47" s="167"/>
      <c r="AC47" s="164"/>
      <c r="AD47" s="168"/>
      <c r="AE47" s="169"/>
      <c r="AF47" s="170"/>
      <c r="AG47" s="171"/>
      <c r="AH47" s="171"/>
      <c r="AI47" s="171"/>
      <c r="AJ47" s="66" t="str">
        <f t="shared" si="32"/>
        <v/>
      </c>
      <c r="AK47" s="30"/>
      <c r="AL47" s="30"/>
      <c r="AM47" s="30"/>
      <c r="AN47" s="30"/>
      <c r="AO47" s="30"/>
      <c r="AP47" s="30"/>
      <c r="AQ47" s="30"/>
      <c r="AR47" s="30"/>
      <c r="AS47" s="30"/>
      <c r="AT47" s="8"/>
      <c r="AU47" s="8"/>
      <c r="BU47" s="3"/>
      <c r="BV47" s="3"/>
      <c r="BW47" s="3"/>
      <c r="CA47" s="31"/>
      <c r="CB47" s="31" t="str">
        <f t="shared" si="33"/>
        <v/>
      </c>
      <c r="CC47" s="31" t="str">
        <f t="shared" si="41"/>
        <v/>
      </c>
      <c r="CD47" s="31" t="str">
        <f t="shared" si="34"/>
        <v/>
      </c>
      <c r="CE47" s="31" t="str">
        <f t="shared" si="35"/>
        <v/>
      </c>
      <c r="CG47" s="32"/>
      <c r="CH47" s="32">
        <f t="shared" si="36"/>
        <v>0</v>
      </c>
      <c r="CI47" s="32">
        <f t="shared" si="43"/>
        <v>0</v>
      </c>
      <c r="CJ47" s="32">
        <f t="shared" si="37"/>
        <v>0</v>
      </c>
      <c r="CK47" s="32">
        <f t="shared" si="38"/>
        <v>0</v>
      </c>
      <c r="CL47" s="13"/>
    </row>
    <row r="48" spans="1:118" ht="16.149999999999999" customHeight="1" x14ac:dyDescent="0.2">
      <c r="A48" s="862" t="s">
        <v>64</v>
      </c>
      <c r="B48" s="900"/>
      <c r="C48" s="970"/>
      <c r="D48" s="50">
        <f t="shared" ref="D48:D55" si="44">SUM(E48+F48)</f>
        <v>0</v>
      </c>
      <c r="E48" s="51">
        <f t="shared" si="39"/>
        <v>0</v>
      </c>
      <c r="F48" s="791">
        <f t="shared" si="39"/>
        <v>0</v>
      </c>
      <c r="G48" s="172"/>
      <c r="H48" s="173"/>
      <c r="I48" s="172"/>
      <c r="J48" s="173"/>
      <c r="K48" s="172"/>
      <c r="L48" s="173"/>
      <c r="M48" s="172"/>
      <c r="N48" s="173"/>
      <c r="O48" s="172"/>
      <c r="P48" s="173"/>
      <c r="Q48" s="172"/>
      <c r="R48" s="173"/>
      <c r="S48" s="172"/>
      <c r="T48" s="173"/>
      <c r="U48" s="50">
        <f>SUM(U46:U47)</f>
        <v>0</v>
      </c>
      <c r="V48" s="174">
        <f t="shared" ref="V48:AE48" si="45">SUM(V46:V47)</f>
        <v>0</v>
      </c>
      <c r="W48" s="50">
        <f t="shared" si="45"/>
        <v>0</v>
      </c>
      <c r="X48" s="174">
        <f t="shared" si="45"/>
        <v>0</v>
      </c>
      <c r="Y48" s="50">
        <f t="shared" si="45"/>
        <v>0</v>
      </c>
      <c r="Z48" s="174">
        <f t="shared" si="45"/>
        <v>0</v>
      </c>
      <c r="AA48" s="50">
        <f t="shared" si="45"/>
        <v>0</v>
      </c>
      <c r="AB48" s="174">
        <f t="shared" si="45"/>
        <v>0</v>
      </c>
      <c r="AC48" s="50">
        <f t="shared" si="45"/>
        <v>0</v>
      </c>
      <c r="AD48" s="174">
        <f t="shared" si="45"/>
        <v>0</v>
      </c>
      <c r="AE48" s="175">
        <f t="shared" si="45"/>
        <v>0</v>
      </c>
      <c r="AF48" s="791">
        <f>SUM(AF46)</f>
        <v>0</v>
      </c>
      <c r="AG48" s="791">
        <f>SUM(AG46:AG47)</f>
        <v>0</v>
      </c>
      <c r="AH48" s="791">
        <f>SUM(AH46:AH47)</f>
        <v>0</v>
      </c>
      <c r="AI48" s="791">
        <f>SUM(AI46:AI47)</f>
        <v>0</v>
      </c>
      <c r="AJ48" s="66"/>
      <c r="AK48" s="176"/>
      <c r="AL48" s="176"/>
      <c r="AM48" s="176"/>
      <c r="AN48" s="176"/>
      <c r="AO48" s="176"/>
      <c r="AP48" s="176"/>
      <c r="AQ48" s="176"/>
      <c r="AR48" s="176"/>
      <c r="AS48" s="176"/>
      <c r="AT48" s="8"/>
      <c r="AU48" s="8"/>
      <c r="BU48" s="3"/>
      <c r="BV48" s="3"/>
      <c r="BW48" s="3"/>
      <c r="CA48" s="31"/>
      <c r="CB48" s="31"/>
      <c r="CC48" s="31"/>
      <c r="CD48" s="31"/>
      <c r="CE48" s="31"/>
      <c r="CG48" s="32"/>
      <c r="CH48" s="32"/>
      <c r="CI48" s="32"/>
      <c r="CJ48" s="32"/>
      <c r="CK48" s="32"/>
      <c r="CL48" s="13"/>
    </row>
    <row r="49" spans="1:90" ht="16.149999999999999" customHeight="1" x14ac:dyDescent="0.2">
      <c r="A49" s="1027" t="s">
        <v>65</v>
      </c>
      <c r="B49" s="1028"/>
      <c r="C49" s="1029"/>
      <c r="D49" s="50">
        <f t="shared" si="44"/>
        <v>0</v>
      </c>
      <c r="E49" s="51">
        <f t="shared" ref="E49:F55" si="46">SUM(G49+I49+K49+M49+O49+Q49+S49+U49+W49+Y49+AA49+AC49)</f>
        <v>0</v>
      </c>
      <c r="F49" s="791">
        <f t="shared" si="46"/>
        <v>0</v>
      </c>
      <c r="G49" s="172"/>
      <c r="H49" s="173"/>
      <c r="I49" s="172"/>
      <c r="J49" s="173"/>
      <c r="K49" s="172"/>
      <c r="L49" s="173"/>
      <c r="M49" s="172"/>
      <c r="N49" s="173"/>
      <c r="O49" s="172"/>
      <c r="P49" s="173"/>
      <c r="Q49" s="172"/>
      <c r="R49" s="173"/>
      <c r="S49" s="172"/>
      <c r="T49" s="173"/>
      <c r="U49" s="177"/>
      <c r="V49" s="178"/>
      <c r="W49" s="177"/>
      <c r="X49" s="178"/>
      <c r="Y49" s="177"/>
      <c r="Z49" s="178"/>
      <c r="AA49" s="177"/>
      <c r="AB49" s="178"/>
      <c r="AC49" s="179"/>
      <c r="AD49" s="180"/>
      <c r="AE49" s="181"/>
      <c r="AF49" s="182"/>
      <c r="AG49" s="182"/>
      <c r="AH49" s="182"/>
      <c r="AI49" s="182"/>
      <c r="AJ49" s="66" t="str">
        <f t="shared" si="32"/>
        <v/>
      </c>
      <c r="AK49" s="30"/>
      <c r="AL49" s="30"/>
      <c r="AM49" s="30"/>
      <c r="AN49" s="30"/>
      <c r="AO49" s="30"/>
      <c r="AP49" s="30"/>
      <c r="AQ49" s="30"/>
      <c r="AR49" s="30"/>
      <c r="AS49" s="30"/>
      <c r="AT49" s="8"/>
      <c r="AU49" s="8"/>
      <c r="BU49" s="3"/>
      <c r="BV49" s="3"/>
      <c r="BW49" s="3"/>
      <c r="CA49" s="31" t="str">
        <f t="shared" si="40"/>
        <v/>
      </c>
      <c r="CB49" s="31" t="str">
        <f t="shared" si="33"/>
        <v/>
      </c>
      <c r="CC49" s="31" t="str">
        <f t="shared" si="41"/>
        <v/>
      </c>
      <c r="CD49" s="31" t="str">
        <f t="shared" si="34"/>
        <v/>
      </c>
      <c r="CE49" s="31" t="str">
        <f t="shared" si="35"/>
        <v/>
      </c>
      <c r="CG49" s="32">
        <f t="shared" si="42"/>
        <v>0</v>
      </c>
      <c r="CH49" s="32">
        <f t="shared" si="36"/>
        <v>0</v>
      </c>
      <c r="CI49" s="32">
        <f t="shared" si="43"/>
        <v>0</v>
      </c>
      <c r="CJ49" s="32">
        <f t="shared" si="37"/>
        <v>0</v>
      </c>
      <c r="CK49" s="32">
        <f t="shared" si="38"/>
        <v>0</v>
      </c>
      <c r="CL49" s="13"/>
    </row>
    <row r="50" spans="1:90" ht="16.149999999999999" customHeight="1" x14ac:dyDescent="0.2">
      <c r="A50" s="956" t="s">
        <v>66</v>
      </c>
      <c r="B50" s="958"/>
      <c r="C50" s="183">
        <v>0</v>
      </c>
      <c r="D50" s="184">
        <f t="shared" si="44"/>
        <v>0</v>
      </c>
      <c r="E50" s="185">
        <f t="shared" si="46"/>
        <v>0</v>
      </c>
      <c r="F50" s="795">
        <f t="shared" si="46"/>
        <v>0</v>
      </c>
      <c r="G50" s="145"/>
      <c r="H50" s="146"/>
      <c r="I50" s="145"/>
      <c r="J50" s="147"/>
      <c r="K50" s="145"/>
      <c r="L50" s="146"/>
      <c r="M50" s="145"/>
      <c r="N50" s="146"/>
      <c r="O50" s="145"/>
      <c r="P50" s="146"/>
      <c r="Q50" s="145"/>
      <c r="R50" s="148"/>
      <c r="S50" s="145"/>
      <c r="T50" s="148"/>
      <c r="U50" s="145"/>
      <c r="V50" s="148"/>
      <c r="W50" s="145"/>
      <c r="X50" s="148"/>
      <c r="Y50" s="145"/>
      <c r="Z50" s="148"/>
      <c r="AA50" s="145"/>
      <c r="AB50" s="148"/>
      <c r="AC50" s="147"/>
      <c r="AD50" s="186"/>
      <c r="AE50" s="187"/>
      <c r="AF50" s="146"/>
      <c r="AG50" s="146"/>
      <c r="AH50" s="146"/>
      <c r="AI50" s="146"/>
      <c r="AJ50" s="66" t="str">
        <f t="shared" si="32"/>
        <v/>
      </c>
      <c r="AK50" s="30"/>
      <c r="AL50" s="30"/>
      <c r="AM50" s="30"/>
      <c r="AN50" s="30"/>
      <c r="AO50" s="30"/>
      <c r="AP50" s="30"/>
      <c r="AQ50" s="30"/>
      <c r="AR50" s="30"/>
      <c r="AS50" s="30"/>
      <c r="AT50" s="8"/>
      <c r="AU50" s="8"/>
      <c r="BU50" s="3"/>
      <c r="BV50" s="3"/>
      <c r="BW50" s="3"/>
      <c r="CA50" s="31" t="str">
        <f t="shared" si="40"/>
        <v/>
      </c>
      <c r="CB50" s="31" t="str">
        <f t="shared" si="33"/>
        <v/>
      </c>
      <c r="CC50" s="31" t="str">
        <f t="shared" si="41"/>
        <v/>
      </c>
      <c r="CD50" s="31" t="str">
        <f t="shared" si="34"/>
        <v/>
      </c>
      <c r="CE50" s="31" t="str">
        <f t="shared" si="35"/>
        <v/>
      </c>
      <c r="CG50" s="32">
        <f t="shared" si="42"/>
        <v>0</v>
      </c>
      <c r="CH50" s="32">
        <f t="shared" si="36"/>
        <v>0</v>
      </c>
      <c r="CI50" s="32">
        <f t="shared" si="43"/>
        <v>0</v>
      </c>
      <c r="CJ50" s="32">
        <f t="shared" si="37"/>
        <v>0</v>
      </c>
      <c r="CK50" s="32">
        <f t="shared" si="38"/>
        <v>0</v>
      </c>
      <c r="CL50" s="13"/>
    </row>
    <row r="51" spans="1:90" ht="16.149999999999999" customHeight="1" x14ac:dyDescent="0.2">
      <c r="A51" s="956"/>
      <c r="B51" s="958"/>
      <c r="C51" s="188" t="s">
        <v>67</v>
      </c>
      <c r="D51" s="152">
        <f t="shared" si="44"/>
        <v>0</v>
      </c>
      <c r="E51" s="153">
        <f t="shared" si="46"/>
        <v>0</v>
      </c>
      <c r="F51" s="154">
        <f t="shared" si="46"/>
        <v>0</v>
      </c>
      <c r="G51" s="155"/>
      <c r="H51" s="160"/>
      <c r="I51" s="155"/>
      <c r="J51" s="189"/>
      <c r="K51" s="155"/>
      <c r="L51" s="160"/>
      <c r="M51" s="155"/>
      <c r="N51" s="160"/>
      <c r="O51" s="155"/>
      <c r="P51" s="160"/>
      <c r="Q51" s="155"/>
      <c r="R51" s="156"/>
      <c r="S51" s="155"/>
      <c r="T51" s="156"/>
      <c r="U51" s="155"/>
      <c r="V51" s="156"/>
      <c r="W51" s="155"/>
      <c r="X51" s="156"/>
      <c r="Y51" s="155"/>
      <c r="Z51" s="156"/>
      <c r="AA51" s="155"/>
      <c r="AB51" s="156"/>
      <c r="AC51" s="189"/>
      <c r="AD51" s="159"/>
      <c r="AE51" s="190"/>
      <c r="AF51" s="160"/>
      <c r="AG51" s="160"/>
      <c r="AH51" s="160"/>
      <c r="AI51" s="160"/>
      <c r="AJ51" s="66" t="str">
        <f t="shared" si="32"/>
        <v/>
      </c>
      <c r="AK51" s="30"/>
      <c r="AL51" s="30"/>
      <c r="AM51" s="30"/>
      <c r="AN51" s="30"/>
      <c r="AO51" s="30"/>
      <c r="AP51" s="30"/>
      <c r="AQ51" s="30"/>
      <c r="AR51" s="30"/>
      <c r="AS51" s="30"/>
      <c r="AT51" s="8"/>
      <c r="AU51" s="8"/>
      <c r="BU51" s="3"/>
      <c r="BV51" s="3"/>
      <c r="BW51" s="3"/>
      <c r="CA51" s="31" t="str">
        <f t="shared" si="40"/>
        <v/>
      </c>
      <c r="CB51" s="31" t="str">
        <f t="shared" si="33"/>
        <v/>
      </c>
      <c r="CC51" s="31" t="str">
        <f t="shared" si="41"/>
        <v/>
      </c>
      <c r="CD51" s="31" t="str">
        <f t="shared" si="34"/>
        <v/>
      </c>
      <c r="CE51" s="31" t="str">
        <f t="shared" si="35"/>
        <v/>
      </c>
      <c r="CG51" s="32">
        <f t="shared" si="42"/>
        <v>0</v>
      </c>
      <c r="CH51" s="32">
        <f t="shared" si="36"/>
        <v>0</v>
      </c>
      <c r="CI51" s="32">
        <f t="shared" si="43"/>
        <v>0</v>
      </c>
      <c r="CJ51" s="32">
        <f t="shared" si="37"/>
        <v>0</v>
      </c>
      <c r="CK51" s="32">
        <f t="shared" si="38"/>
        <v>0</v>
      </c>
      <c r="CL51" s="13"/>
    </row>
    <row r="52" spans="1:90" ht="16.149999999999999" customHeight="1" x14ac:dyDescent="0.2">
      <c r="A52" s="956"/>
      <c r="B52" s="958"/>
      <c r="C52" s="188" t="s">
        <v>68</v>
      </c>
      <c r="D52" s="152">
        <f t="shared" si="44"/>
        <v>0</v>
      </c>
      <c r="E52" s="153">
        <f t="shared" si="46"/>
        <v>0</v>
      </c>
      <c r="F52" s="154">
        <f t="shared" si="46"/>
        <v>0</v>
      </c>
      <c r="G52" s="155"/>
      <c r="H52" s="160"/>
      <c r="I52" s="155"/>
      <c r="J52" s="189"/>
      <c r="K52" s="155"/>
      <c r="L52" s="160"/>
      <c r="M52" s="155"/>
      <c r="N52" s="160"/>
      <c r="O52" s="155"/>
      <c r="P52" s="160"/>
      <c r="Q52" s="155"/>
      <c r="R52" s="156"/>
      <c r="S52" s="155"/>
      <c r="T52" s="156"/>
      <c r="U52" s="155"/>
      <c r="V52" s="156"/>
      <c r="W52" s="155"/>
      <c r="X52" s="156"/>
      <c r="Y52" s="155"/>
      <c r="Z52" s="156"/>
      <c r="AA52" s="155"/>
      <c r="AB52" s="156"/>
      <c r="AC52" s="189"/>
      <c r="AD52" s="159"/>
      <c r="AE52" s="190"/>
      <c r="AF52" s="160"/>
      <c r="AG52" s="160"/>
      <c r="AH52" s="160"/>
      <c r="AI52" s="160"/>
      <c r="AJ52" s="66" t="str">
        <f t="shared" si="32"/>
        <v/>
      </c>
      <c r="AK52" s="30"/>
      <c r="AL52" s="30"/>
      <c r="AM52" s="30"/>
      <c r="AN52" s="30"/>
      <c r="AO52" s="30"/>
      <c r="AP52" s="30"/>
      <c r="AQ52" s="30"/>
      <c r="AR52" s="30"/>
      <c r="AS52" s="30"/>
      <c r="AT52" s="8"/>
      <c r="AU52" s="8"/>
      <c r="BU52" s="3"/>
      <c r="BV52" s="3"/>
      <c r="BW52" s="3"/>
      <c r="CA52" s="31" t="str">
        <f t="shared" si="40"/>
        <v/>
      </c>
      <c r="CB52" s="31" t="str">
        <f t="shared" si="33"/>
        <v/>
      </c>
      <c r="CC52" s="31" t="str">
        <f t="shared" si="41"/>
        <v/>
      </c>
      <c r="CD52" s="31" t="str">
        <f t="shared" si="34"/>
        <v/>
      </c>
      <c r="CE52" s="31" t="str">
        <f t="shared" si="35"/>
        <v/>
      </c>
      <c r="CG52" s="32">
        <f t="shared" si="42"/>
        <v>0</v>
      </c>
      <c r="CH52" s="32">
        <f t="shared" si="36"/>
        <v>0</v>
      </c>
      <c r="CI52" s="32">
        <f t="shared" si="43"/>
        <v>0</v>
      </c>
      <c r="CJ52" s="32">
        <f t="shared" si="37"/>
        <v>0</v>
      </c>
      <c r="CK52" s="32">
        <f t="shared" si="38"/>
        <v>0</v>
      </c>
      <c r="CL52" s="13"/>
    </row>
    <row r="53" spans="1:90" ht="16.149999999999999" customHeight="1" x14ac:dyDescent="0.2">
      <c r="A53" s="956"/>
      <c r="B53" s="958"/>
      <c r="C53" s="188" t="s">
        <v>69</v>
      </c>
      <c r="D53" s="152">
        <f t="shared" si="44"/>
        <v>0</v>
      </c>
      <c r="E53" s="153">
        <f t="shared" si="46"/>
        <v>0</v>
      </c>
      <c r="F53" s="154">
        <f t="shared" si="46"/>
        <v>0</v>
      </c>
      <c r="G53" s="155"/>
      <c r="H53" s="160"/>
      <c r="I53" s="155"/>
      <c r="J53" s="189"/>
      <c r="K53" s="155"/>
      <c r="L53" s="160"/>
      <c r="M53" s="155"/>
      <c r="N53" s="160"/>
      <c r="O53" s="155"/>
      <c r="P53" s="160"/>
      <c r="Q53" s="155"/>
      <c r="R53" s="156"/>
      <c r="S53" s="155"/>
      <c r="T53" s="156"/>
      <c r="U53" s="155"/>
      <c r="V53" s="156"/>
      <c r="W53" s="155"/>
      <c r="X53" s="156"/>
      <c r="Y53" s="155"/>
      <c r="Z53" s="156"/>
      <c r="AA53" s="155"/>
      <c r="AB53" s="156"/>
      <c r="AC53" s="189"/>
      <c r="AD53" s="159"/>
      <c r="AE53" s="190"/>
      <c r="AF53" s="160"/>
      <c r="AG53" s="160"/>
      <c r="AH53" s="160"/>
      <c r="AI53" s="160"/>
      <c r="AJ53" s="66" t="str">
        <f t="shared" si="32"/>
        <v/>
      </c>
      <c r="AK53" s="30"/>
      <c r="AL53" s="30"/>
      <c r="AM53" s="30"/>
      <c r="AN53" s="30"/>
      <c r="AO53" s="30"/>
      <c r="AP53" s="30"/>
      <c r="AQ53" s="30"/>
      <c r="AR53" s="30"/>
      <c r="AS53" s="30"/>
      <c r="AT53" s="8"/>
      <c r="AU53" s="8"/>
      <c r="BU53" s="3"/>
      <c r="BV53" s="3"/>
      <c r="BW53" s="3"/>
      <c r="CA53" s="31" t="str">
        <f t="shared" si="40"/>
        <v/>
      </c>
      <c r="CB53" s="31" t="str">
        <f t="shared" si="33"/>
        <v/>
      </c>
      <c r="CC53" s="31" t="str">
        <f t="shared" si="41"/>
        <v/>
      </c>
      <c r="CD53" s="31" t="str">
        <f t="shared" si="34"/>
        <v/>
      </c>
      <c r="CE53" s="31" t="str">
        <f t="shared" si="35"/>
        <v/>
      </c>
      <c r="CG53" s="32">
        <f t="shared" si="42"/>
        <v>0</v>
      </c>
      <c r="CH53" s="32">
        <f t="shared" si="36"/>
        <v>0</v>
      </c>
      <c r="CI53" s="32">
        <f t="shared" si="43"/>
        <v>0</v>
      </c>
      <c r="CJ53" s="32">
        <f t="shared" si="37"/>
        <v>0</v>
      </c>
      <c r="CK53" s="32">
        <f t="shared" si="38"/>
        <v>0</v>
      </c>
      <c r="CL53" s="13"/>
    </row>
    <row r="54" spans="1:90" ht="16.149999999999999" customHeight="1" x14ac:dyDescent="0.2">
      <c r="A54" s="956"/>
      <c r="B54" s="958"/>
      <c r="C54" s="191" t="s">
        <v>70</v>
      </c>
      <c r="D54" s="161">
        <f>SUM(E54+F54)</f>
        <v>0</v>
      </c>
      <c r="E54" s="162">
        <f t="shared" si="46"/>
        <v>0</v>
      </c>
      <c r="F54" s="154">
        <f t="shared" si="46"/>
        <v>0</v>
      </c>
      <c r="G54" s="192"/>
      <c r="H54" s="171"/>
      <c r="I54" s="192"/>
      <c r="J54" s="193"/>
      <c r="K54" s="192"/>
      <c r="L54" s="171"/>
      <c r="M54" s="192"/>
      <c r="N54" s="171"/>
      <c r="O54" s="192"/>
      <c r="P54" s="171"/>
      <c r="Q54" s="192"/>
      <c r="R54" s="194"/>
      <c r="S54" s="192"/>
      <c r="T54" s="194"/>
      <c r="U54" s="192"/>
      <c r="V54" s="194"/>
      <c r="W54" s="192"/>
      <c r="X54" s="194"/>
      <c r="Y54" s="192"/>
      <c r="Z54" s="194"/>
      <c r="AA54" s="192"/>
      <c r="AB54" s="194"/>
      <c r="AC54" s="193"/>
      <c r="AD54" s="195"/>
      <c r="AE54" s="196"/>
      <c r="AF54" s="171"/>
      <c r="AG54" s="171"/>
      <c r="AH54" s="171"/>
      <c r="AI54" s="171"/>
      <c r="AJ54" s="66" t="str">
        <f t="shared" si="32"/>
        <v/>
      </c>
      <c r="AK54" s="30"/>
      <c r="AL54" s="30"/>
      <c r="AM54" s="30"/>
      <c r="AN54" s="30"/>
      <c r="AO54" s="30"/>
      <c r="AP54" s="30"/>
      <c r="AQ54" s="30"/>
      <c r="AR54" s="30"/>
      <c r="AS54" s="30"/>
      <c r="AT54" s="8"/>
      <c r="AU54" s="8"/>
      <c r="BU54" s="3"/>
      <c r="BV54" s="3"/>
      <c r="BW54" s="3"/>
      <c r="CA54" s="31" t="str">
        <f t="shared" si="40"/>
        <v/>
      </c>
      <c r="CB54" s="31" t="str">
        <f t="shared" si="33"/>
        <v/>
      </c>
      <c r="CC54" s="31" t="str">
        <f t="shared" si="41"/>
        <v/>
      </c>
      <c r="CD54" s="31" t="str">
        <f t="shared" si="34"/>
        <v/>
      </c>
      <c r="CE54" s="31" t="str">
        <f t="shared" si="35"/>
        <v/>
      </c>
      <c r="CG54" s="32">
        <f t="shared" si="42"/>
        <v>0</v>
      </c>
      <c r="CH54" s="32">
        <f t="shared" si="36"/>
        <v>0</v>
      </c>
      <c r="CI54" s="32">
        <f t="shared" si="43"/>
        <v>0</v>
      </c>
      <c r="CJ54" s="32">
        <f t="shared" si="37"/>
        <v>0</v>
      </c>
      <c r="CK54" s="32">
        <f t="shared" si="38"/>
        <v>0</v>
      </c>
      <c r="CL54" s="13"/>
    </row>
    <row r="55" spans="1:90" ht="16.149999999999999" customHeight="1" x14ac:dyDescent="0.2">
      <c r="A55" s="956"/>
      <c r="B55" s="958"/>
      <c r="C55" s="191" t="s">
        <v>71</v>
      </c>
      <c r="D55" s="161">
        <f t="shared" si="44"/>
        <v>0</v>
      </c>
      <c r="E55" s="162">
        <f t="shared" si="46"/>
        <v>0</v>
      </c>
      <c r="F55" s="154">
        <f t="shared" si="46"/>
        <v>0</v>
      </c>
      <c r="G55" s="192"/>
      <c r="H55" s="171"/>
      <c r="I55" s="192"/>
      <c r="J55" s="193"/>
      <c r="K55" s="164"/>
      <c r="L55" s="171"/>
      <c r="M55" s="192"/>
      <c r="N55" s="171"/>
      <c r="O55" s="192"/>
      <c r="P55" s="171"/>
      <c r="Q55" s="192"/>
      <c r="R55" s="194"/>
      <c r="S55" s="192"/>
      <c r="T55" s="194"/>
      <c r="U55" s="192"/>
      <c r="V55" s="194"/>
      <c r="W55" s="192"/>
      <c r="X55" s="194"/>
      <c r="Y55" s="192"/>
      <c r="Z55" s="194"/>
      <c r="AA55" s="192"/>
      <c r="AB55" s="194"/>
      <c r="AC55" s="193"/>
      <c r="AD55" s="195"/>
      <c r="AE55" s="197"/>
      <c r="AF55" s="171"/>
      <c r="AG55" s="171"/>
      <c r="AH55" s="171"/>
      <c r="AI55" s="171"/>
      <c r="AJ55" s="66" t="str">
        <f t="shared" si="32"/>
        <v/>
      </c>
      <c r="AK55" s="30"/>
      <c r="AL55" s="30"/>
      <c r="AM55" s="30"/>
      <c r="AN55" s="30"/>
      <c r="AO55" s="30"/>
      <c r="AP55" s="30"/>
      <c r="AQ55" s="30"/>
      <c r="AR55" s="30"/>
      <c r="AS55" s="30"/>
      <c r="AT55" s="8"/>
      <c r="AU55" s="8"/>
      <c r="BU55" s="3"/>
      <c r="BV55" s="3"/>
      <c r="BW55" s="3"/>
      <c r="CA55" s="31" t="str">
        <f t="shared" si="40"/>
        <v/>
      </c>
      <c r="CB55" s="31" t="str">
        <f t="shared" si="33"/>
        <v/>
      </c>
      <c r="CC55" s="31" t="str">
        <f t="shared" si="41"/>
        <v/>
      </c>
      <c r="CD55" s="31" t="str">
        <f t="shared" si="34"/>
        <v/>
      </c>
      <c r="CE55" s="31" t="str">
        <f t="shared" si="35"/>
        <v/>
      </c>
      <c r="CG55" s="32">
        <f t="shared" si="42"/>
        <v>0</v>
      </c>
      <c r="CH55" s="32">
        <f t="shared" si="36"/>
        <v>0</v>
      </c>
      <c r="CI55" s="32">
        <f t="shared" si="43"/>
        <v>0</v>
      </c>
      <c r="CJ55" s="32">
        <f t="shared" si="37"/>
        <v>0</v>
      </c>
      <c r="CK55" s="32">
        <f t="shared" si="38"/>
        <v>0</v>
      </c>
      <c r="CL55" s="13"/>
    </row>
    <row r="56" spans="1:90" ht="16.149999999999999" customHeight="1" x14ac:dyDescent="0.2">
      <c r="A56" s="959"/>
      <c r="B56" s="1079"/>
      <c r="C56" s="198" t="s">
        <v>4</v>
      </c>
      <c r="D56" s="199">
        <f t="shared" ref="D56:AG56" si="47">SUM(D50:D55)</f>
        <v>0</v>
      </c>
      <c r="E56" s="200">
        <f>SUM(E50:E55)</f>
        <v>0</v>
      </c>
      <c r="F56" s="791">
        <f t="shared" si="47"/>
        <v>0</v>
      </c>
      <c r="G56" s="50">
        <f t="shared" si="47"/>
        <v>0</v>
      </c>
      <c r="H56" s="791">
        <f t="shared" si="47"/>
        <v>0</v>
      </c>
      <c r="I56" s="50">
        <f t="shared" si="47"/>
        <v>0</v>
      </c>
      <c r="J56" s="787">
        <f t="shared" si="47"/>
        <v>0</v>
      </c>
      <c r="K56" s="786">
        <f t="shared" si="47"/>
        <v>0</v>
      </c>
      <c r="L56" s="791">
        <f t="shared" si="47"/>
        <v>0</v>
      </c>
      <c r="M56" s="50">
        <f t="shared" si="47"/>
        <v>0</v>
      </c>
      <c r="N56" s="791">
        <f t="shared" si="47"/>
        <v>0</v>
      </c>
      <c r="O56" s="50">
        <f t="shared" si="47"/>
        <v>0</v>
      </c>
      <c r="P56" s="791">
        <f t="shared" si="47"/>
        <v>0</v>
      </c>
      <c r="Q56" s="50">
        <f t="shared" si="47"/>
        <v>0</v>
      </c>
      <c r="R56" s="202">
        <f t="shared" si="47"/>
        <v>0</v>
      </c>
      <c r="S56" s="50">
        <f t="shared" si="47"/>
        <v>0</v>
      </c>
      <c r="T56" s="202">
        <f t="shared" si="47"/>
        <v>0</v>
      </c>
      <c r="U56" s="50">
        <f t="shared" si="47"/>
        <v>0</v>
      </c>
      <c r="V56" s="202">
        <f t="shared" si="47"/>
        <v>0</v>
      </c>
      <c r="W56" s="50">
        <f>SUM(W50:W55)</f>
        <v>0</v>
      </c>
      <c r="X56" s="202">
        <f t="shared" si="47"/>
        <v>0</v>
      </c>
      <c r="Y56" s="50">
        <f>SUM(Y50:Y55)</f>
        <v>0</v>
      </c>
      <c r="Z56" s="202">
        <f t="shared" si="47"/>
        <v>0</v>
      </c>
      <c r="AA56" s="50">
        <f t="shared" si="47"/>
        <v>0</v>
      </c>
      <c r="AB56" s="202">
        <f t="shared" si="47"/>
        <v>0</v>
      </c>
      <c r="AC56" s="174">
        <f t="shared" si="47"/>
        <v>0</v>
      </c>
      <c r="AD56" s="203">
        <f t="shared" si="47"/>
        <v>0</v>
      </c>
      <c r="AE56" s="204">
        <f t="shared" si="47"/>
        <v>0</v>
      </c>
      <c r="AF56" s="791">
        <f>SUM(AF50:AF55)</f>
        <v>0</v>
      </c>
      <c r="AG56" s="791">
        <f t="shared" si="47"/>
        <v>0</v>
      </c>
      <c r="AH56" s="791">
        <f t="shared" ref="AH56" si="48">SUM(AH50:AH55)</f>
        <v>0</v>
      </c>
      <c r="AI56" s="791">
        <f>SUM(AI50:AI55)</f>
        <v>0</v>
      </c>
      <c r="AJ56" s="66"/>
      <c r="AK56" s="176"/>
      <c r="AL56" s="176"/>
      <c r="AM56" s="176"/>
      <c r="AN56" s="176"/>
      <c r="AO56" s="176"/>
      <c r="AP56" s="176"/>
      <c r="AQ56" s="176"/>
      <c r="AR56" s="176"/>
      <c r="AS56" s="176"/>
      <c r="AT56" s="8"/>
      <c r="AU56" s="8"/>
      <c r="BU56" s="3"/>
      <c r="BV56" s="3"/>
      <c r="BW56" s="3"/>
      <c r="CA56" s="31"/>
      <c r="CB56" s="31"/>
      <c r="CC56" s="31"/>
      <c r="CD56" s="31"/>
      <c r="CE56" s="31"/>
      <c r="CG56" s="32"/>
      <c r="CH56" s="32"/>
      <c r="CI56" s="32"/>
      <c r="CJ56" s="32"/>
      <c r="CK56" s="32"/>
      <c r="CL56" s="13"/>
    </row>
    <row r="57" spans="1:90" ht="16.149999999999999" customHeight="1" x14ac:dyDescent="0.25">
      <c r="A57" s="1087" t="s">
        <v>72</v>
      </c>
      <c r="B57" s="1088"/>
      <c r="C57" s="205">
        <v>0</v>
      </c>
      <c r="D57" s="161">
        <f>SUM(E57:F57)</f>
        <v>0</v>
      </c>
      <c r="E57" s="162">
        <f>+Y57+AA57+AC57</f>
        <v>0</v>
      </c>
      <c r="F57" s="154">
        <f>+Z57+AB57+AD57</f>
        <v>0</v>
      </c>
      <c r="G57" s="206"/>
      <c r="H57" s="207"/>
      <c r="I57" s="208"/>
      <c r="J57" s="207"/>
      <c r="K57" s="208"/>
      <c r="L57" s="207"/>
      <c r="M57" s="208"/>
      <c r="N57" s="207"/>
      <c r="O57" s="208"/>
      <c r="P57" s="207"/>
      <c r="Q57" s="208"/>
      <c r="R57" s="207"/>
      <c r="S57" s="209"/>
      <c r="T57" s="210"/>
      <c r="U57" s="209"/>
      <c r="V57" s="210"/>
      <c r="W57" s="209"/>
      <c r="X57" s="210"/>
      <c r="Y57" s="192"/>
      <c r="Z57" s="194"/>
      <c r="AA57" s="192"/>
      <c r="AB57" s="194"/>
      <c r="AC57" s="192"/>
      <c r="AD57" s="578"/>
      <c r="AE57" s="171"/>
      <c r="AF57" s="171"/>
      <c r="AG57" s="579"/>
      <c r="AH57" s="171"/>
      <c r="AI57" s="579"/>
      <c r="AJ57" s="66" t="str">
        <f t="shared" si="32"/>
        <v/>
      </c>
      <c r="AK57" s="176"/>
      <c r="AL57" s="176"/>
      <c r="AM57" s="176"/>
      <c r="AN57" s="176"/>
      <c r="AO57" s="176"/>
      <c r="AP57" s="176"/>
      <c r="AQ57" s="176"/>
      <c r="AR57" s="176"/>
      <c r="AS57" s="176"/>
      <c r="AT57" s="8"/>
      <c r="AU57" s="8"/>
      <c r="BU57" s="3"/>
      <c r="BV57" s="3"/>
      <c r="BW57" s="3"/>
      <c r="CA57" s="31" t="str">
        <f t="shared" si="40"/>
        <v/>
      </c>
      <c r="CB57" s="31" t="str">
        <f t="shared" si="33"/>
        <v/>
      </c>
      <c r="CC57" s="31" t="str">
        <f t="shared" si="41"/>
        <v/>
      </c>
      <c r="CD57" s="31" t="str">
        <f t="shared" si="34"/>
        <v/>
      </c>
      <c r="CE57" s="31" t="str">
        <f t="shared" si="35"/>
        <v/>
      </c>
      <c r="CG57" s="32">
        <f t="shared" si="42"/>
        <v>0</v>
      </c>
      <c r="CH57" s="32">
        <f t="shared" si="36"/>
        <v>0</v>
      </c>
      <c r="CI57" s="32">
        <f t="shared" si="43"/>
        <v>0</v>
      </c>
      <c r="CJ57" s="32">
        <f t="shared" si="37"/>
        <v>0</v>
      </c>
      <c r="CK57" s="32">
        <f t="shared" si="38"/>
        <v>0</v>
      </c>
      <c r="CL57" s="13"/>
    </row>
    <row r="58" spans="1:90" ht="16.149999999999999" customHeight="1" x14ac:dyDescent="0.25">
      <c r="A58" s="1032"/>
      <c r="B58" s="1033"/>
      <c r="C58" s="205" t="s">
        <v>73</v>
      </c>
      <c r="D58" s="161">
        <f t="shared" ref="D58" si="49">SUM(E58:F58)</f>
        <v>0</v>
      </c>
      <c r="E58" s="162">
        <f t="shared" ref="E58:F59" si="50">+Y58+AA58+AC58</f>
        <v>0</v>
      </c>
      <c r="F58" s="154">
        <f t="shared" si="50"/>
        <v>0</v>
      </c>
      <c r="G58" s="213"/>
      <c r="H58" s="214"/>
      <c r="I58" s="213"/>
      <c r="J58" s="214"/>
      <c r="K58" s="213"/>
      <c r="L58" s="214"/>
      <c r="M58" s="213"/>
      <c r="N58" s="214"/>
      <c r="O58" s="213"/>
      <c r="P58" s="214"/>
      <c r="Q58" s="213"/>
      <c r="R58" s="214"/>
      <c r="S58" s="209"/>
      <c r="T58" s="210"/>
      <c r="U58" s="209"/>
      <c r="V58" s="210"/>
      <c r="W58" s="209"/>
      <c r="X58" s="210"/>
      <c r="Y58" s="192"/>
      <c r="Z58" s="194"/>
      <c r="AA58" s="192"/>
      <c r="AB58" s="194"/>
      <c r="AC58" s="192"/>
      <c r="AD58" s="195"/>
      <c r="AE58" s="171"/>
      <c r="AF58" s="171"/>
      <c r="AG58" s="215"/>
      <c r="AH58" s="171"/>
      <c r="AI58" s="215"/>
      <c r="AJ58" s="66" t="str">
        <f t="shared" si="32"/>
        <v/>
      </c>
      <c r="AK58" s="176"/>
      <c r="AL58" s="176"/>
      <c r="AM58" s="176"/>
      <c r="AN58" s="176"/>
      <c r="AO58" s="176"/>
      <c r="AP58" s="176"/>
      <c r="AQ58" s="176"/>
      <c r="AR58" s="176"/>
      <c r="AS58" s="176"/>
      <c r="AT58" s="8"/>
      <c r="AU58" s="8"/>
      <c r="BU58" s="3"/>
      <c r="BV58" s="3"/>
      <c r="BW58" s="3"/>
      <c r="CA58" s="31" t="str">
        <f t="shared" si="40"/>
        <v/>
      </c>
      <c r="CB58" s="31" t="str">
        <f t="shared" si="33"/>
        <v/>
      </c>
      <c r="CC58" s="31" t="str">
        <f t="shared" si="41"/>
        <v/>
      </c>
      <c r="CD58" s="31" t="str">
        <f t="shared" si="34"/>
        <v/>
      </c>
      <c r="CE58" s="31" t="str">
        <f t="shared" si="35"/>
        <v/>
      </c>
      <c r="CG58" s="32">
        <f t="shared" si="42"/>
        <v>0</v>
      </c>
      <c r="CH58" s="32">
        <f t="shared" si="36"/>
        <v>0</v>
      </c>
      <c r="CI58" s="32">
        <f t="shared" si="43"/>
        <v>0</v>
      </c>
      <c r="CJ58" s="32">
        <f t="shared" si="37"/>
        <v>0</v>
      </c>
      <c r="CK58" s="32">
        <f t="shared" si="38"/>
        <v>0</v>
      </c>
      <c r="CL58" s="13"/>
    </row>
    <row r="59" spans="1:90" ht="16.149999999999999" customHeight="1" x14ac:dyDescent="0.25">
      <c r="A59" s="1032"/>
      <c r="B59" s="1033"/>
      <c r="C59" s="216" t="s">
        <v>74</v>
      </c>
      <c r="D59" s="161">
        <f>SUM(E59:F59)</f>
        <v>0</v>
      </c>
      <c r="E59" s="162">
        <f>+Y59+AA59+AC59</f>
        <v>0</v>
      </c>
      <c r="F59" s="154">
        <f t="shared" si="50"/>
        <v>0</v>
      </c>
      <c r="G59" s="213"/>
      <c r="H59" s="214"/>
      <c r="I59" s="213"/>
      <c r="J59" s="214"/>
      <c r="K59" s="213"/>
      <c r="L59" s="214"/>
      <c r="M59" s="213"/>
      <c r="N59" s="214"/>
      <c r="O59" s="213"/>
      <c r="P59" s="214"/>
      <c r="Q59" s="213"/>
      <c r="R59" s="214"/>
      <c r="S59" s="209"/>
      <c r="T59" s="210"/>
      <c r="U59" s="209"/>
      <c r="V59" s="210"/>
      <c r="W59" s="209"/>
      <c r="X59" s="210"/>
      <c r="Y59" s="192"/>
      <c r="Z59" s="194"/>
      <c r="AA59" s="192"/>
      <c r="AB59" s="194"/>
      <c r="AC59" s="192"/>
      <c r="AD59" s="195"/>
      <c r="AE59" s="171"/>
      <c r="AF59" s="171"/>
      <c r="AG59" s="215"/>
      <c r="AH59" s="171"/>
      <c r="AI59" s="215"/>
      <c r="AJ59" s="66" t="str">
        <f t="shared" si="32"/>
        <v/>
      </c>
      <c r="AK59" s="176"/>
      <c r="AL59" s="176"/>
      <c r="AM59" s="176"/>
      <c r="AN59" s="176"/>
      <c r="AO59" s="176"/>
      <c r="AP59" s="176"/>
      <c r="AQ59" s="176"/>
      <c r="AR59" s="176"/>
      <c r="AS59" s="176"/>
      <c r="AT59" s="8"/>
      <c r="AU59" s="8"/>
      <c r="BU59" s="3"/>
      <c r="BV59" s="3"/>
      <c r="BW59" s="3"/>
      <c r="CA59" s="31" t="str">
        <f t="shared" si="40"/>
        <v/>
      </c>
      <c r="CB59" s="31" t="str">
        <f t="shared" si="33"/>
        <v/>
      </c>
      <c r="CC59" s="31" t="str">
        <f t="shared" si="41"/>
        <v/>
      </c>
      <c r="CD59" s="31" t="str">
        <f t="shared" si="34"/>
        <v/>
      </c>
      <c r="CE59" s="31" t="str">
        <f t="shared" si="35"/>
        <v/>
      </c>
      <c r="CG59" s="32">
        <f t="shared" si="42"/>
        <v>0</v>
      </c>
      <c r="CH59" s="32">
        <f t="shared" si="36"/>
        <v>0</v>
      </c>
      <c r="CI59" s="32">
        <f t="shared" si="43"/>
        <v>0</v>
      </c>
      <c r="CJ59" s="32">
        <f t="shared" si="37"/>
        <v>0</v>
      </c>
      <c r="CK59" s="32">
        <f t="shared" si="38"/>
        <v>0</v>
      </c>
      <c r="CL59" s="13"/>
    </row>
    <row r="60" spans="1:90" ht="16.149999999999999" customHeight="1" x14ac:dyDescent="0.2">
      <c r="A60" s="1034"/>
      <c r="B60" s="1089"/>
      <c r="C60" s="217" t="s">
        <v>4</v>
      </c>
      <c r="D60" s="199">
        <f>SUM(E60:F60)</f>
        <v>0</v>
      </c>
      <c r="E60" s="200">
        <f>SUM(E57:E59)</f>
        <v>0</v>
      </c>
      <c r="F60" s="791">
        <f>SUM(F57:F59)</f>
        <v>0</v>
      </c>
      <c r="G60" s="218"/>
      <c r="H60" s="219"/>
      <c r="I60" s="218"/>
      <c r="J60" s="219"/>
      <c r="K60" s="218"/>
      <c r="L60" s="219"/>
      <c r="M60" s="218"/>
      <c r="N60" s="219"/>
      <c r="O60" s="218"/>
      <c r="P60" s="219"/>
      <c r="Q60" s="218"/>
      <c r="R60" s="219"/>
      <c r="S60" s="218"/>
      <c r="T60" s="219"/>
      <c r="U60" s="218"/>
      <c r="V60" s="219"/>
      <c r="W60" s="218"/>
      <c r="X60" s="219"/>
      <c r="Y60" s="50">
        <f>SUM(Y57:Y59)</f>
        <v>0</v>
      </c>
      <c r="Z60" s="791">
        <f t="shared" ref="Z60:AI60" si="51">SUM(Z57:Z59)</f>
        <v>0</v>
      </c>
      <c r="AA60" s="50">
        <f t="shared" si="51"/>
        <v>0</v>
      </c>
      <c r="AB60" s="791">
        <f t="shared" si="51"/>
        <v>0</v>
      </c>
      <c r="AC60" s="50">
        <f t="shared" si="51"/>
        <v>0</v>
      </c>
      <c r="AD60" s="203">
        <f t="shared" si="51"/>
        <v>0</v>
      </c>
      <c r="AE60" s="791">
        <f t="shared" si="51"/>
        <v>0</v>
      </c>
      <c r="AF60" s="791">
        <f t="shared" si="51"/>
        <v>0</v>
      </c>
      <c r="AG60" s="175">
        <f t="shared" si="51"/>
        <v>0</v>
      </c>
      <c r="AH60" s="791">
        <f t="shared" si="51"/>
        <v>0</v>
      </c>
      <c r="AI60" s="175">
        <f t="shared" si="51"/>
        <v>0</v>
      </c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8"/>
      <c r="AU60" s="8"/>
      <c r="BU60" s="3"/>
      <c r="BV60" s="3"/>
      <c r="BW60" s="3"/>
      <c r="CG60" s="13"/>
      <c r="CH60" s="13"/>
      <c r="CI60" s="13"/>
      <c r="CJ60" s="13"/>
      <c r="CK60" s="13"/>
      <c r="CL60" s="13"/>
    </row>
    <row r="61" spans="1:90" ht="31.9" customHeight="1" x14ac:dyDescent="0.2">
      <c r="A61" s="220" t="s">
        <v>75</v>
      </c>
      <c r="B61" s="221"/>
      <c r="C61" s="221"/>
      <c r="D61" s="222"/>
      <c r="E61" s="124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BU61" s="3"/>
      <c r="BV61" s="3"/>
      <c r="BW61" s="3"/>
      <c r="CG61" s="13"/>
      <c r="CH61" s="13"/>
      <c r="CI61" s="13"/>
      <c r="CJ61" s="13"/>
      <c r="CK61" s="13"/>
      <c r="CL61" s="13"/>
    </row>
    <row r="62" spans="1:90" ht="16.149999999999999" customHeight="1" x14ac:dyDescent="0.2">
      <c r="A62" s="982" t="s">
        <v>76</v>
      </c>
      <c r="B62" s="1019"/>
      <c r="C62" s="983"/>
      <c r="D62" s="223" t="s">
        <v>4</v>
      </c>
      <c r="E62" s="223" t="s">
        <v>77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BU62" s="3"/>
      <c r="BV62" s="3"/>
      <c r="BW62" s="3"/>
      <c r="CG62" s="13"/>
      <c r="CH62" s="13"/>
      <c r="CI62" s="13"/>
      <c r="CJ62" s="13"/>
      <c r="CK62" s="13"/>
      <c r="CL62" s="13"/>
    </row>
    <row r="63" spans="1:90" ht="16.149999999999999" customHeight="1" x14ac:dyDescent="0.2">
      <c r="A63" s="1027" t="s">
        <v>78</v>
      </c>
      <c r="B63" s="1028"/>
      <c r="C63" s="1029"/>
      <c r="D63" s="224"/>
      <c r="E63" s="224"/>
      <c r="F63" s="225" t="str">
        <f>CA63</f>
        <v/>
      </c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8"/>
      <c r="BV63" s="3"/>
      <c r="BW63" s="3"/>
      <c r="CA63" s="31" t="str">
        <f>IF(CG63=1,"* Las Interconsultas a Gestantes NO DEBEN ser mayor al Total de Interconsultas. ","")</f>
        <v/>
      </c>
      <c r="CB63" s="31"/>
      <c r="CC63" s="31"/>
      <c r="CD63" s="31"/>
      <c r="CE63" s="31"/>
      <c r="CF63" s="31"/>
      <c r="CG63" s="32">
        <f>IF(D63&lt;E63,1,0)</f>
        <v>0</v>
      </c>
      <c r="CH63" s="13"/>
      <c r="CI63" s="13"/>
      <c r="CJ63" s="13"/>
      <c r="CK63" s="13"/>
      <c r="CL63" s="13"/>
    </row>
    <row r="64" spans="1:90" ht="16.149999999999999" customHeight="1" x14ac:dyDescent="0.2">
      <c r="A64" s="860" t="s">
        <v>79</v>
      </c>
      <c r="B64" s="1025" t="s">
        <v>80</v>
      </c>
      <c r="C64" s="1026"/>
      <c r="D64" s="226"/>
      <c r="E64" s="226"/>
      <c r="F64" s="225" t="str">
        <f t="shared" ref="F64:F73" si="52">CA64</f>
        <v/>
      </c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8"/>
      <c r="BV64" s="3"/>
      <c r="BW64" s="3"/>
      <c r="CA64" s="31" t="str">
        <f t="shared" ref="CA64:CA73" si="53">IF(CG64=1,"* Las Interconsultas a Gestantes NO DEBEN ser mayor al Total de Interconsultas. ","")</f>
        <v/>
      </c>
      <c r="CB64" s="31"/>
      <c r="CC64" s="31"/>
      <c r="CD64" s="31"/>
      <c r="CE64" s="31"/>
      <c r="CF64" s="31"/>
      <c r="CG64" s="32">
        <f t="shared" ref="CG64:CG73" si="54">IF(D64&lt;E64,1,0)</f>
        <v>0</v>
      </c>
      <c r="CH64" s="13"/>
      <c r="CI64" s="13"/>
      <c r="CJ64" s="13"/>
      <c r="CK64" s="13"/>
      <c r="CL64" s="13"/>
    </row>
    <row r="65" spans="1:90" ht="16.149999999999999" customHeight="1" x14ac:dyDescent="0.2">
      <c r="A65" s="861"/>
      <c r="B65" s="1017" t="s">
        <v>81</v>
      </c>
      <c r="C65" s="1018"/>
      <c r="D65" s="227"/>
      <c r="E65" s="227"/>
      <c r="F65" s="225" t="str">
        <f t="shared" si="52"/>
        <v/>
      </c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8"/>
      <c r="BV65" s="3"/>
      <c r="BW65" s="3"/>
      <c r="CA65" s="31" t="str">
        <f t="shared" si="53"/>
        <v/>
      </c>
      <c r="CB65" s="31"/>
      <c r="CC65" s="31"/>
      <c r="CD65" s="31"/>
      <c r="CE65" s="31"/>
      <c r="CF65" s="31"/>
      <c r="CG65" s="32">
        <f t="shared" si="54"/>
        <v>0</v>
      </c>
      <c r="CH65" s="13"/>
      <c r="CI65" s="13"/>
      <c r="CJ65" s="13"/>
      <c r="CK65" s="13"/>
      <c r="CL65" s="13"/>
    </row>
    <row r="66" spans="1:90" ht="16.149999999999999" customHeight="1" x14ac:dyDescent="0.2">
      <c r="A66" s="1024" t="s">
        <v>82</v>
      </c>
      <c r="B66" s="1025"/>
      <c r="C66" s="1026"/>
      <c r="D66" s="228"/>
      <c r="E66" s="228"/>
      <c r="F66" s="225" t="str">
        <f t="shared" si="52"/>
        <v/>
      </c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8"/>
      <c r="BV66" s="3"/>
      <c r="BW66" s="3"/>
      <c r="CA66" s="31" t="str">
        <f t="shared" si="53"/>
        <v/>
      </c>
      <c r="CB66" s="31"/>
      <c r="CC66" s="31"/>
      <c r="CD66" s="31"/>
      <c r="CE66" s="31"/>
      <c r="CF66" s="31"/>
      <c r="CG66" s="32">
        <f t="shared" si="54"/>
        <v>0</v>
      </c>
      <c r="CH66" s="13"/>
      <c r="CI66" s="13"/>
      <c r="CJ66" s="13"/>
      <c r="CK66" s="13"/>
      <c r="CL66" s="13"/>
    </row>
    <row r="67" spans="1:90" ht="16.149999999999999" customHeight="1" x14ac:dyDescent="0.2">
      <c r="A67" s="882" t="s">
        <v>83</v>
      </c>
      <c r="B67" s="883"/>
      <c r="C67" s="884"/>
      <c r="D67" s="228"/>
      <c r="E67" s="228"/>
      <c r="F67" s="225" t="str">
        <f t="shared" si="52"/>
        <v/>
      </c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8"/>
      <c r="BV67" s="3"/>
      <c r="BW67" s="3"/>
      <c r="CA67" s="31" t="str">
        <f t="shared" si="53"/>
        <v/>
      </c>
      <c r="CB67" s="31"/>
      <c r="CC67" s="31"/>
      <c r="CD67" s="31"/>
      <c r="CE67" s="31"/>
      <c r="CF67" s="31"/>
      <c r="CG67" s="32">
        <f t="shared" si="54"/>
        <v>0</v>
      </c>
      <c r="CH67" s="13"/>
      <c r="CI67" s="13"/>
      <c r="CJ67" s="13"/>
      <c r="CK67" s="13"/>
      <c r="CL67" s="13"/>
    </row>
    <row r="68" spans="1:90" ht="16.149999999999999" customHeight="1" x14ac:dyDescent="0.2">
      <c r="A68" s="882" t="s">
        <v>84</v>
      </c>
      <c r="B68" s="883"/>
      <c r="C68" s="884"/>
      <c r="D68" s="228"/>
      <c r="E68" s="228"/>
      <c r="F68" s="225" t="str">
        <f t="shared" si="52"/>
        <v/>
      </c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8"/>
      <c r="BV68" s="3"/>
      <c r="BW68" s="3"/>
      <c r="CA68" s="31" t="str">
        <f t="shared" si="53"/>
        <v/>
      </c>
      <c r="CB68" s="31"/>
      <c r="CC68" s="31"/>
      <c r="CD68" s="31"/>
      <c r="CE68" s="31"/>
      <c r="CF68" s="31"/>
      <c r="CG68" s="32">
        <f t="shared" si="54"/>
        <v>0</v>
      </c>
      <c r="CH68" s="13"/>
      <c r="CI68" s="13"/>
      <c r="CJ68" s="13"/>
      <c r="CK68" s="13"/>
      <c r="CL68" s="13"/>
    </row>
    <row r="69" spans="1:90" ht="16.149999999999999" customHeight="1" x14ac:dyDescent="0.2">
      <c r="A69" s="1007" t="s">
        <v>85</v>
      </c>
      <c r="B69" s="1008"/>
      <c r="C69" s="1009"/>
      <c r="D69" s="228"/>
      <c r="E69" s="228"/>
      <c r="F69" s="225" t="str">
        <f t="shared" si="52"/>
        <v/>
      </c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8"/>
      <c r="BV69" s="3"/>
      <c r="BW69" s="3"/>
      <c r="CA69" s="31" t="str">
        <f t="shared" si="53"/>
        <v/>
      </c>
      <c r="CB69" s="31"/>
      <c r="CC69" s="31"/>
      <c r="CD69" s="31"/>
      <c r="CE69" s="31"/>
      <c r="CF69" s="31"/>
      <c r="CG69" s="32">
        <f t="shared" si="54"/>
        <v>0</v>
      </c>
      <c r="CH69" s="13"/>
      <c r="CI69" s="13"/>
      <c r="CJ69" s="13"/>
      <c r="CK69" s="13"/>
      <c r="CL69" s="13"/>
    </row>
    <row r="70" spans="1:90" ht="16.149999999999999" customHeight="1" x14ac:dyDescent="0.2">
      <c r="A70" s="882" t="s">
        <v>86</v>
      </c>
      <c r="B70" s="883"/>
      <c r="C70" s="884"/>
      <c r="D70" s="228"/>
      <c r="E70" s="228"/>
      <c r="F70" s="225" t="str">
        <f t="shared" si="52"/>
        <v/>
      </c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8"/>
      <c r="BV70" s="3"/>
      <c r="BW70" s="3"/>
      <c r="CA70" s="31" t="str">
        <f t="shared" si="53"/>
        <v/>
      </c>
      <c r="CB70" s="31"/>
      <c r="CC70" s="31"/>
      <c r="CD70" s="31"/>
      <c r="CE70" s="31"/>
      <c r="CF70" s="31"/>
      <c r="CG70" s="32">
        <f t="shared" si="54"/>
        <v>0</v>
      </c>
      <c r="CH70" s="13"/>
      <c r="CI70" s="13"/>
      <c r="CJ70" s="13"/>
      <c r="CK70" s="13"/>
      <c r="CL70" s="13"/>
    </row>
    <row r="71" spans="1:90" ht="16.149999999999999" customHeight="1" x14ac:dyDescent="0.2">
      <c r="A71" s="928" t="s">
        <v>87</v>
      </c>
      <c r="B71" s="929"/>
      <c r="C71" s="930"/>
      <c r="D71" s="228"/>
      <c r="E71" s="228"/>
      <c r="F71" s="225" t="str">
        <f t="shared" si="52"/>
        <v/>
      </c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8"/>
      <c r="BV71" s="3"/>
      <c r="BW71" s="3"/>
      <c r="CA71" s="31" t="str">
        <f t="shared" si="53"/>
        <v/>
      </c>
      <c r="CB71" s="31"/>
      <c r="CC71" s="31"/>
      <c r="CD71" s="31"/>
      <c r="CE71" s="31"/>
      <c r="CF71" s="31"/>
      <c r="CG71" s="32">
        <f t="shared" si="54"/>
        <v>0</v>
      </c>
      <c r="CH71" s="13"/>
      <c r="CI71" s="13"/>
      <c r="CJ71" s="13"/>
      <c r="CK71" s="13"/>
      <c r="CL71" s="13"/>
    </row>
    <row r="72" spans="1:90" ht="16.149999999999999" customHeight="1" x14ac:dyDescent="0.2">
      <c r="A72" s="928" t="s">
        <v>88</v>
      </c>
      <c r="B72" s="929"/>
      <c r="C72" s="930"/>
      <c r="D72" s="228"/>
      <c r="E72" s="228"/>
      <c r="F72" s="225" t="str">
        <f t="shared" si="52"/>
        <v/>
      </c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8"/>
      <c r="BV72" s="3"/>
      <c r="BW72" s="3"/>
      <c r="CA72" s="31" t="str">
        <f t="shared" si="53"/>
        <v/>
      </c>
      <c r="CB72" s="31"/>
      <c r="CC72" s="31"/>
      <c r="CD72" s="31"/>
      <c r="CE72" s="31"/>
      <c r="CF72" s="31"/>
      <c r="CG72" s="32">
        <f t="shared" si="54"/>
        <v>0</v>
      </c>
      <c r="CH72" s="13"/>
      <c r="CI72" s="13"/>
      <c r="CJ72" s="13"/>
      <c r="CK72" s="13"/>
      <c r="CL72" s="13"/>
    </row>
    <row r="73" spans="1:90" ht="16.149999999999999" customHeight="1" x14ac:dyDescent="0.2">
      <c r="A73" s="1016" t="s">
        <v>89</v>
      </c>
      <c r="B73" s="1017"/>
      <c r="C73" s="1018"/>
      <c r="D73" s="227"/>
      <c r="E73" s="227"/>
      <c r="F73" s="225" t="str">
        <f t="shared" si="52"/>
        <v/>
      </c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8"/>
      <c r="BV73" s="3"/>
      <c r="BW73" s="3"/>
      <c r="CA73" s="31" t="str">
        <f t="shared" si="53"/>
        <v/>
      </c>
      <c r="CB73" s="31"/>
      <c r="CC73" s="31"/>
      <c r="CD73" s="31"/>
      <c r="CE73" s="31"/>
      <c r="CF73" s="31"/>
      <c r="CG73" s="32">
        <f t="shared" si="54"/>
        <v>0</v>
      </c>
      <c r="CH73" s="13"/>
      <c r="CI73" s="13"/>
      <c r="CJ73" s="13"/>
      <c r="CK73" s="13"/>
      <c r="CL73" s="13"/>
    </row>
    <row r="74" spans="1:90" ht="31.9" customHeight="1" x14ac:dyDescent="0.2">
      <c r="A74" s="229" t="s">
        <v>90</v>
      </c>
      <c r="B74" s="230"/>
      <c r="C74" s="231"/>
      <c r="D74" s="230"/>
      <c r="E74" s="230"/>
      <c r="F74" s="232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BV74" s="3"/>
      <c r="BW74" s="3"/>
      <c r="CG74" s="13"/>
      <c r="CH74" s="13"/>
      <c r="CI74" s="13"/>
      <c r="CJ74" s="13"/>
      <c r="CK74" s="13"/>
      <c r="CL74" s="13"/>
    </row>
    <row r="75" spans="1:90" ht="16.149999999999999" customHeight="1" x14ac:dyDescent="0.2">
      <c r="A75" s="885" t="s">
        <v>91</v>
      </c>
      <c r="B75" s="886"/>
      <c r="C75" s="887"/>
      <c r="D75" s="982" t="s">
        <v>92</v>
      </c>
      <c r="E75" s="1019"/>
      <c r="F75" s="983"/>
      <c r="BV75" s="3"/>
      <c r="BW75" s="3"/>
      <c r="CG75" s="13"/>
      <c r="CH75" s="13"/>
      <c r="CI75" s="13"/>
      <c r="CJ75" s="13"/>
      <c r="CK75" s="13"/>
      <c r="CL75" s="13"/>
    </row>
    <row r="76" spans="1:90" ht="16.149999999999999" customHeight="1" x14ac:dyDescent="0.2">
      <c r="A76" s="891"/>
      <c r="B76" s="1084"/>
      <c r="C76" s="1085"/>
      <c r="D76" s="223" t="s">
        <v>4</v>
      </c>
      <c r="E76" s="14" t="s">
        <v>24</v>
      </c>
      <c r="F76" s="233" t="s">
        <v>25</v>
      </c>
      <c r="BV76" s="3"/>
      <c r="BW76" s="3"/>
      <c r="CG76" s="13"/>
      <c r="CH76" s="13"/>
      <c r="CI76" s="13"/>
      <c r="CJ76" s="13"/>
      <c r="CK76" s="13"/>
      <c r="CL76" s="13"/>
    </row>
    <row r="77" spans="1:90" ht="16.149999999999999" customHeight="1" x14ac:dyDescent="0.2">
      <c r="A77" s="1086" t="s">
        <v>93</v>
      </c>
      <c r="B77" s="1022" t="s">
        <v>94</v>
      </c>
      <c r="C77" s="1023"/>
      <c r="D77" s="234">
        <f>SUM(E77+F77)</f>
        <v>0</v>
      </c>
      <c r="E77" s="22"/>
      <c r="F77" s="25"/>
      <c r="BV77" s="3"/>
      <c r="BW77" s="3"/>
      <c r="CG77" s="13"/>
      <c r="CH77" s="13"/>
      <c r="CI77" s="13"/>
      <c r="CJ77" s="13"/>
      <c r="CK77" s="13"/>
      <c r="CL77" s="13"/>
    </row>
    <row r="78" spans="1:90" ht="16.149999999999999" customHeight="1" x14ac:dyDescent="0.2">
      <c r="A78" s="1021"/>
      <c r="B78" s="874" t="s">
        <v>95</v>
      </c>
      <c r="C78" s="876"/>
      <c r="D78" s="235">
        <f>SUM(E78+F78)</f>
        <v>0</v>
      </c>
      <c r="E78" s="42"/>
      <c r="F78" s="44"/>
      <c r="BV78" s="3"/>
      <c r="BW78" s="3"/>
      <c r="CG78" s="13"/>
      <c r="CH78" s="13"/>
      <c r="CI78" s="13"/>
      <c r="CJ78" s="13"/>
      <c r="CK78" s="13"/>
      <c r="CL78" s="13"/>
    </row>
    <row r="79" spans="1:90" ht="31.9" customHeight="1" x14ac:dyDescent="0.2">
      <c r="A79" s="236" t="s">
        <v>96</v>
      </c>
      <c r="B79" s="123"/>
      <c r="C79" s="123"/>
      <c r="D79" s="123"/>
      <c r="E79" s="124"/>
      <c r="F79" s="124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BV79" s="3"/>
      <c r="BW79" s="3"/>
      <c r="CG79" s="13"/>
      <c r="CH79" s="13"/>
      <c r="CI79" s="13"/>
      <c r="CJ79" s="13"/>
      <c r="CK79" s="13"/>
      <c r="CL79" s="13"/>
    </row>
    <row r="80" spans="1:90" ht="16.149999999999999" customHeight="1" x14ac:dyDescent="0.2">
      <c r="A80" s="885" t="s">
        <v>97</v>
      </c>
      <c r="B80" s="886"/>
      <c r="C80" s="887"/>
      <c r="D80" s="862" t="s">
        <v>4</v>
      </c>
      <c r="E80" s="900"/>
      <c r="F80" s="970"/>
      <c r="G80" s="862" t="s">
        <v>56</v>
      </c>
      <c r="H80" s="900"/>
      <c r="I80" s="900"/>
      <c r="J80" s="900"/>
      <c r="K80" s="900"/>
      <c r="L80" s="900"/>
      <c r="M80" s="900"/>
      <c r="N80" s="901"/>
      <c r="O80" s="887" t="s">
        <v>6</v>
      </c>
      <c r="P80" s="859" t="s">
        <v>33</v>
      </c>
      <c r="Q80" s="859" t="s">
        <v>7</v>
      </c>
      <c r="R80" s="859" t="s">
        <v>98</v>
      </c>
      <c r="S80" s="1083" t="s">
        <v>99</v>
      </c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BV80" s="3"/>
      <c r="BW80" s="3"/>
      <c r="CG80" s="13"/>
      <c r="CH80" s="13"/>
      <c r="CI80" s="13"/>
      <c r="CJ80" s="13"/>
      <c r="CK80" s="13"/>
      <c r="CL80" s="13"/>
    </row>
    <row r="81" spans="1:90" ht="31.5" customHeight="1" x14ac:dyDescent="0.2">
      <c r="A81" s="891"/>
      <c r="B81" s="1084"/>
      <c r="C81" s="1085"/>
      <c r="D81" s="802" t="s">
        <v>23</v>
      </c>
      <c r="E81" s="50" t="s">
        <v>24</v>
      </c>
      <c r="F81" s="791" t="s">
        <v>25</v>
      </c>
      <c r="G81" s="14" t="s">
        <v>100</v>
      </c>
      <c r="H81" s="15" t="s">
        <v>101</v>
      </c>
      <c r="I81" s="15" t="s">
        <v>102</v>
      </c>
      <c r="J81" s="15" t="s">
        <v>18</v>
      </c>
      <c r="K81" s="15" t="s">
        <v>19</v>
      </c>
      <c r="L81" s="15" t="s">
        <v>20</v>
      </c>
      <c r="M81" s="237" t="s">
        <v>21</v>
      </c>
      <c r="N81" s="792" t="s">
        <v>22</v>
      </c>
      <c r="O81" s="1085"/>
      <c r="P81" s="861"/>
      <c r="Q81" s="861"/>
      <c r="R81" s="861"/>
      <c r="S81" s="1011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BV81" s="3"/>
      <c r="BW81" s="3"/>
      <c r="CG81" s="13"/>
      <c r="CH81" s="13"/>
      <c r="CI81" s="13"/>
      <c r="CJ81" s="13"/>
      <c r="CK81" s="13"/>
      <c r="CL81" s="13"/>
    </row>
    <row r="82" spans="1:90" ht="16.149999999999999" customHeight="1" x14ac:dyDescent="0.2">
      <c r="A82" s="1012" t="s">
        <v>103</v>
      </c>
      <c r="B82" s="1012"/>
      <c r="C82" s="1012"/>
      <c r="D82" s="239">
        <f>SUM(G82:N82)</f>
        <v>154</v>
      </c>
      <c r="E82" s="22">
        <v>66</v>
      </c>
      <c r="F82" s="240">
        <v>88</v>
      </c>
      <c r="G82" s="24">
        <v>7</v>
      </c>
      <c r="H82" s="241">
        <v>9</v>
      </c>
      <c r="I82" s="241">
        <v>3</v>
      </c>
      <c r="J82" s="241">
        <v>4</v>
      </c>
      <c r="K82" s="241">
        <v>12</v>
      </c>
      <c r="L82" s="241">
        <v>26</v>
      </c>
      <c r="M82" s="242">
        <v>75</v>
      </c>
      <c r="N82" s="64">
        <v>18</v>
      </c>
      <c r="O82" s="62">
        <v>6</v>
      </c>
      <c r="P82" s="243">
        <v>154</v>
      </c>
      <c r="Q82" s="243">
        <v>0</v>
      </c>
      <c r="R82" s="243">
        <v>0</v>
      </c>
      <c r="S82" s="62">
        <v>0</v>
      </c>
      <c r="T82" s="225" t="str">
        <f>CA82&amp;CB82&amp;CC82&amp;CD82&amp;CE82</f>
        <v/>
      </c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8"/>
      <c r="AG82" s="8"/>
      <c r="BV82" s="3"/>
      <c r="BW82" s="3"/>
      <c r="CA82" s="31" t="str">
        <f>IF(CG82=1,"* La suma de los sexos NO DEBE ser diferente al Total. ","")</f>
        <v/>
      </c>
      <c r="CB82" s="31" t="str">
        <f>IF(AND(D82&lt;&gt;0,P82=""),"* No olvide digitar la columna Beneficiarios (Digite CEROS si no tiene).",IF(D82&lt;P82,"* El número de Beneficiarios NO DEBE ser mayor que el total. ",""))</f>
        <v/>
      </c>
      <c r="CC82" s="31" t="str">
        <f>IF(CI82=1,"* Las actividades de 60 Años NO DEBE ser mayor que el grupo etario 20-64 años. ","")</f>
        <v/>
      </c>
      <c r="CD82" s="31" t="str">
        <f>IF(AND(D82&lt;&gt;0,O82=""),"* Recuerde que las Embarazadas deben ser incluídas en el ingreso por rango Etario (Digite CEROS si no tiene). ",IF(F82&lt;O82,"* Las Embarazadas NO DEBEN ser mayor al total de Mujeres. ",""))</f>
        <v/>
      </c>
      <c r="CE82" s="31" t="str">
        <f>IF(CK82=1,"* Los usuario en situación de discapacidad NO DEBE ser mayor que el Total. ","")</f>
        <v/>
      </c>
      <c r="CG82" s="32">
        <f>IF(D82&lt;&gt;(E82+F82),1,0)</f>
        <v>0</v>
      </c>
      <c r="CH82" s="32">
        <f>IF(AND(D82&lt;&gt;0,P82=""),1,IF(D82&lt;P82,1,0))</f>
        <v>0</v>
      </c>
      <c r="CI82" s="32">
        <f>IF(M82&lt;Q82,1,0)</f>
        <v>0</v>
      </c>
      <c r="CJ82" s="32">
        <f>IF(AND(D82&lt;&gt;0,O82=""),1,IF(F82&lt;O82,1,0))</f>
        <v>0</v>
      </c>
      <c r="CK82" s="32">
        <f>IF(D82&lt;S82,1,0)</f>
        <v>0</v>
      </c>
      <c r="CL82" s="13"/>
    </row>
    <row r="83" spans="1:90" ht="16.149999999999999" customHeight="1" x14ac:dyDescent="0.2">
      <c r="A83" s="995" t="s">
        <v>104</v>
      </c>
      <c r="B83" s="995"/>
      <c r="C83" s="995"/>
      <c r="D83" s="244">
        <f t="shared" ref="D83:D110" si="55">SUM(G83:N83)</f>
        <v>64</v>
      </c>
      <c r="E83" s="33">
        <v>22</v>
      </c>
      <c r="F83" s="245">
        <v>42</v>
      </c>
      <c r="G83" s="33">
        <v>7</v>
      </c>
      <c r="H83" s="246">
        <v>4</v>
      </c>
      <c r="I83" s="246">
        <v>4</v>
      </c>
      <c r="J83" s="246">
        <v>2</v>
      </c>
      <c r="K83" s="246">
        <v>5</v>
      </c>
      <c r="L83" s="246">
        <v>9</v>
      </c>
      <c r="M83" s="245">
        <v>29</v>
      </c>
      <c r="N83" s="87">
        <v>4</v>
      </c>
      <c r="O83" s="34">
        <v>0</v>
      </c>
      <c r="P83" s="38">
        <v>64</v>
      </c>
      <c r="Q83" s="38">
        <v>2</v>
      </c>
      <c r="R83" s="38">
        <v>0</v>
      </c>
      <c r="S83" s="34">
        <v>0</v>
      </c>
      <c r="T83" s="225" t="str">
        <f t="shared" ref="T83:T110" si="56">CA83&amp;CB83&amp;CC83&amp;CD83&amp;CE83</f>
        <v/>
      </c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8"/>
      <c r="AG83" s="8"/>
      <c r="BV83" s="3"/>
      <c r="BW83" s="3"/>
      <c r="CA83" s="31" t="str">
        <f t="shared" ref="CA83:CA110" si="57">IF(CG83=1,"* La suma de los sexos NO DEBE ser diferente al Total. ","")</f>
        <v/>
      </c>
      <c r="CB83" s="31" t="str">
        <f t="shared" ref="CB83:CB110" si="58">IF(AND(D83&lt;&gt;0,P83=""),"* No olvide digitar la columna Beneficiarios (Digite CEROS si no tiene).",IF(D83&lt;P83,"* El número de Beneficiarios NO DEBE ser mayor que el total. ",""))</f>
        <v/>
      </c>
      <c r="CC83" s="31" t="str">
        <f t="shared" ref="CC83:CC110" si="59">IF(CI83=1,"* Las actividades de 60 Años NO DEBE ser mayor que el grupo etario 20-64 años. ","")</f>
        <v/>
      </c>
      <c r="CD83" s="31" t="str">
        <f t="shared" ref="CD83:CD110" si="60">IF(AND(D83&lt;&gt;0,O83=""),"* Recuerde que las Embarazadas deben ser incluídas en el ingreso por rango Etario (Digite CEROS si no tiene). ",IF(F83&lt;O83,"* Las Embarazadas NO DEBEN ser mayor al total de Mujeres. ",""))</f>
        <v/>
      </c>
      <c r="CE83" s="31" t="str">
        <f t="shared" ref="CE83:CE110" si="61">IF(CK83=1,"* Los usuario en situación de discapacidad NO DEBE ser mayor que el Total. ","")</f>
        <v/>
      </c>
      <c r="CG83" s="32">
        <f t="shared" ref="CG83:CG109" si="62">IF(D83&lt;&gt;(E83+F83),1,0)</f>
        <v>0</v>
      </c>
      <c r="CH83" s="32">
        <f t="shared" ref="CH83:CH109" si="63">IF(AND(D83&lt;&gt;0,P83=""),1,IF(D83&lt;P83,1,0))</f>
        <v>0</v>
      </c>
      <c r="CI83" s="32">
        <f t="shared" ref="CI83:CI109" si="64">IF(M83&lt;Q83,1,0)</f>
        <v>0</v>
      </c>
      <c r="CJ83" s="32">
        <f t="shared" ref="CJ83:CJ109" si="65">IF(AND(D83&lt;&gt;0,O83=""),1,IF(F83&lt;O83,1,0))</f>
        <v>0</v>
      </c>
      <c r="CK83" s="32">
        <f t="shared" ref="CK83:CK109" si="66">IF(D83&lt;S83,1,0)</f>
        <v>0</v>
      </c>
      <c r="CL83" s="13"/>
    </row>
    <row r="84" spans="1:90" ht="16.149999999999999" customHeight="1" x14ac:dyDescent="0.2">
      <c r="A84" s="882" t="s">
        <v>105</v>
      </c>
      <c r="B84" s="883"/>
      <c r="C84" s="884"/>
      <c r="D84" s="247">
        <f t="shared" si="55"/>
        <v>307</v>
      </c>
      <c r="E84" s="33">
        <v>146</v>
      </c>
      <c r="F84" s="245">
        <v>161</v>
      </c>
      <c r="G84" s="33">
        <v>60</v>
      </c>
      <c r="H84" s="248">
        <v>20</v>
      </c>
      <c r="I84" s="248">
        <v>18</v>
      </c>
      <c r="J84" s="248">
        <v>6</v>
      </c>
      <c r="K84" s="248">
        <v>41</v>
      </c>
      <c r="L84" s="248">
        <v>21</v>
      </c>
      <c r="M84" s="240">
        <v>124</v>
      </c>
      <c r="N84" s="73">
        <v>17</v>
      </c>
      <c r="O84" s="23">
        <v>0</v>
      </c>
      <c r="P84" s="28">
        <v>307</v>
      </c>
      <c r="Q84" s="28">
        <v>2</v>
      </c>
      <c r="R84" s="28">
        <v>0</v>
      </c>
      <c r="S84" s="23">
        <v>0</v>
      </c>
      <c r="T84" s="225" t="str">
        <f t="shared" si="56"/>
        <v/>
      </c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8"/>
      <c r="AG84" s="8"/>
      <c r="BV84" s="3"/>
      <c r="BW84" s="3"/>
      <c r="CA84" s="31" t="str">
        <f t="shared" si="57"/>
        <v/>
      </c>
      <c r="CB84" s="31" t="str">
        <f t="shared" si="58"/>
        <v/>
      </c>
      <c r="CC84" s="31" t="str">
        <f t="shared" si="59"/>
        <v/>
      </c>
      <c r="CD84" s="31" t="str">
        <f t="shared" si="60"/>
        <v/>
      </c>
      <c r="CE84" s="31" t="str">
        <f t="shared" si="61"/>
        <v/>
      </c>
      <c r="CG84" s="32">
        <f t="shared" si="62"/>
        <v>0</v>
      </c>
      <c r="CH84" s="32">
        <f t="shared" si="63"/>
        <v>0</v>
      </c>
      <c r="CI84" s="32">
        <f t="shared" si="64"/>
        <v>0</v>
      </c>
      <c r="CJ84" s="32">
        <f t="shared" si="65"/>
        <v>0</v>
      </c>
      <c r="CK84" s="32">
        <f t="shared" si="66"/>
        <v>0</v>
      </c>
      <c r="CL84" s="13"/>
    </row>
    <row r="85" spans="1:90" ht="16.149999999999999" customHeight="1" x14ac:dyDescent="0.2">
      <c r="A85" s="995" t="s">
        <v>106</v>
      </c>
      <c r="B85" s="995"/>
      <c r="C85" s="995"/>
      <c r="D85" s="244">
        <f t="shared" si="55"/>
        <v>0</v>
      </c>
      <c r="E85" s="33">
        <v>0</v>
      </c>
      <c r="F85" s="245">
        <v>0</v>
      </c>
      <c r="G85" s="33"/>
      <c r="H85" s="246"/>
      <c r="I85" s="246"/>
      <c r="J85" s="246"/>
      <c r="K85" s="246"/>
      <c r="L85" s="246"/>
      <c r="M85" s="245"/>
      <c r="N85" s="87"/>
      <c r="O85" s="34">
        <v>0</v>
      </c>
      <c r="P85" s="38">
        <v>0</v>
      </c>
      <c r="Q85" s="38">
        <v>0</v>
      </c>
      <c r="R85" s="38">
        <v>0</v>
      </c>
      <c r="S85" s="34">
        <v>0</v>
      </c>
      <c r="T85" s="225" t="str">
        <f t="shared" si="56"/>
        <v/>
      </c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8"/>
      <c r="AG85" s="8"/>
      <c r="BV85" s="3"/>
      <c r="BW85" s="3"/>
      <c r="CA85" s="31" t="str">
        <f t="shared" si="57"/>
        <v/>
      </c>
      <c r="CB85" s="31" t="str">
        <f t="shared" si="58"/>
        <v/>
      </c>
      <c r="CC85" s="31" t="str">
        <f t="shared" si="59"/>
        <v/>
      </c>
      <c r="CD85" s="31" t="str">
        <f t="shared" si="60"/>
        <v/>
      </c>
      <c r="CE85" s="31" t="str">
        <f t="shared" si="61"/>
        <v/>
      </c>
      <c r="CG85" s="32">
        <f t="shared" si="62"/>
        <v>0</v>
      </c>
      <c r="CH85" s="32">
        <f t="shared" si="63"/>
        <v>0</v>
      </c>
      <c r="CI85" s="32">
        <f t="shared" si="64"/>
        <v>0</v>
      </c>
      <c r="CJ85" s="32">
        <f t="shared" si="65"/>
        <v>0</v>
      </c>
      <c r="CK85" s="32">
        <f t="shared" si="66"/>
        <v>0</v>
      </c>
      <c r="CL85" s="13"/>
    </row>
    <row r="86" spans="1:90" ht="16.149999999999999" customHeight="1" x14ac:dyDescent="0.2">
      <c r="A86" s="995" t="s">
        <v>107</v>
      </c>
      <c r="B86" s="995"/>
      <c r="C86" s="995"/>
      <c r="D86" s="244">
        <f t="shared" si="55"/>
        <v>266</v>
      </c>
      <c r="E86" s="33">
        <v>64</v>
      </c>
      <c r="F86" s="245">
        <v>202</v>
      </c>
      <c r="G86" s="98"/>
      <c r="H86" s="249"/>
      <c r="I86" s="249"/>
      <c r="J86" s="246">
        <v>2</v>
      </c>
      <c r="K86" s="246">
        <v>6</v>
      </c>
      <c r="L86" s="246">
        <v>7</v>
      </c>
      <c r="M86" s="245">
        <v>221</v>
      </c>
      <c r="N86" s="87">
        <v>30</v>
      </c>
      <c r="O86" s="34">
        <v>5</v>
      </c>
      <c r="P86" s="38">
        <v>266</v>
      </c>
      <c r="Q86" s="38">
        <v>3</v>
      </c>
      <c r="R86" s="38">
        <v>0</v>
      </c>
      <c r="S86" s="34">
        <v>0</v>
      </c>
      <c r="T86" s="225" t="str">
        <f t="shared" si="56"/>
        <v/>
      </c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8"/>
      <c r="AG86" s="8"/>
      <c r="BV86" s="3"/>
      <c r="BW86" s="3"/>
      <c r="CA86" s="31" t="str">
        <f t="shared" si="57"/>
        <v/>
      </c>
      <c r="CB86" s="31" t="str">
        <f t="shared" si="58"/>
        <v/>
      </c>
      <c r="CC86" s="31" t="str">
        <f t="shared" si="59"/>
        <v/>
      </c>
      <c r="CD86" s="31" t="str">
        <f t="shared" si="60"/>
        <v/>
      </c>
      <c r="CE86" s="31" t="str">
        <f t="shared" si="61"/>
        <v/>
      </c>
      <c r="CG86" s="32">
        <f t="shared" si="62"/>
        <v>0</v>
      </c>
      <c r="CH86" s="32">
        <f t="shared" si="63"/>
        <v>0</v>
      </c>
      <c r="CI86" s="32">
        <f t="shared" si="64"/>
        <v>0</v>
      </c>
      <c r="CJ86" s="32">
        <f t="shared" si="65"/>
        <v>0</v>
      </c>
      <c r="CK86" s="32">
        <f t="shared" si="66"/>
        <v>0</v>
      </c>
      <c r="CL86" s="13"/>
    </row>
    <row r="87" spans="1:90" ht="16.149999999999999" customHeight="1" x14ac:dyDescent="0.2">
      <c r="A87" s="911" t="s">
        <v>108</v>
      </c>
      <c r="B87" s="911"/>
      <c r="C87" s="911"/>
      <c r="D87" s="250">
        <f t="shared" si="55"/>
        <v>29</v>
      </c>
      <c r="E87" s="33">
        <v>9</v>
      </c>
      <c r="F87" s="245">
        <v>20</v>
      </c>
      <c r="G87" s="98"/>
      <c r="H87" s="249"/>
      <c r="I87" s="249"/>
      <c r="J87" s="246">
        <v>0</v>
      </c>
      <c r="K87" s="246">
        <v>8</v>
      </c>
      <c r="L87" s="246">
        <v>1</v>
      </c>
      <c r="M87" s="245">
        <v>19</v>
      </c>
      <c r="N87" s="87">
        <v>1</v>
      </c>
      <c r="O87" s="34">
        <v>0</v>
      </c>
      <c r="P87" s="38">
        <v>29</v>
      </c>
      <c r="Q87" s="38">
        <v>0</v>
      </c>
      <c r="R87" s="38">
        <v>0</v>
      </c>
      <c r="S87" s="34">
        <v>0</v>
      </c>
      <c r="T87" s="225" t="str">
        <f t="shared" si="56"/>
        <v/>
      </c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8"/>
      <c r="AG87" s="8"/>
      <c r="BV87" s="3"/>
      <c r="BW87" s="3"/>
      <c r="CA87" s="31" t="str">
        <f t="shared" si="57"/>
        <v/>
      </c>
      <c r="CB87" s="31" t="str">
        <f t="shared" si="58"/>
        <v/>
      </c>
      <c r="CC87" s="31" t="str">
        <f t="shared" si="59"/>
        <v/>
      </c>
      <c r="CD87" s="31" t="str">
        <f t="shared" si="60"/>
        <v/>
      </c>
      <c r="CE87" s="31" t="str">
        <f t="shared" si="61"/>
        <v/>
      </c>
      <c r="CG87" s="32">
        <f t="shared" si="62"/>
        <v>0</v>
      </c>
      <c r="CH87" s="32">
        <f t="shared" si="63"/>
        <v>0</v>
      </c>
      <c r="CI87" s="32">
        <f t="shared" si="64"/>
        <v>0</v>
      </c>
      <c r="CJ87" s="32">
        <f t="shared" si="65"/>
        <v>0</v>
      </c>
      <c r="CK87" s="32">
        <f t="shared" si="66"/>
        <v>0</v>
      </c>
      <c r="CL87" s="13"/>
    </row>
    <row r="88" spans="1:90" ht="16.149999999999999" customHeight="1" x14ac:dyDescent="0.2">
      <c r="A88" s="911" t="s">
        <v>109</v>
      </c>
      <c r="B88" s="911"/>
      <c r="C88" s="911"/>
      <c r="D88" s="250">
        <f t="shared" si="55"/>
        <v>9</v>
      </c>
      <c r="E88" s="33">
        <v>3</v>
      </c>
      <c r="F88" s="245">
        <v>6</v>
      </c>
      <c r="G88" s="98"/>
      <c r="H88" s="249"/>
      <c r="I88" s="249"/>
      <c r="J88" s="246">
        <v>0</v>
      </c>
      <c r="K88" s="246">
        <v>1</v>
      </c>
      <c r="L88" s="246">
        <v>1</v>
      </c>
      <c r="M88" s="245">
        <v>7</v>
      </c>
      <c r="N88" s="87">
        <v>0</v>
      </c>
      <c r="O88" s="34">
        <v>0</v>
      </c>
      <c r="P88" s="38">
        <v>9</v>
      </c>
      <c r="Q88" s="38">
        <v>0</v>
      </c>
      <c r="R88" s="38">
        <v>0</v>
      </c>
      <c r="S88" s="34">
        <v>0</v>
      </c>
      <c r="T88" s="225" t="str">
        <f t="shared" si="56"/>
        <v/>
      </c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8"/>
      <c r="AG88" s="8"/>
      <c r="BV88" s="3"/>
      <c r="BW88" s="3"/>
      <c r="CA88" s="31" t="str">
        <f t="shared" si="57"/>
        <v/>
      </c>
      <c r="CB88" s="31" t="str">
        <f t="shared" si="58"/>
        <v/>
      </c>
      <c r="CC88" s="31" t="str">
        <f t="shared" si="59"/>
        <v/>
      </c>
      <c r="CD88" s="31" t="str">
        <f t="shared" si="60"/>
        <v/>
      </c>
      <c r="CE88" s="31" t="str">
        <f t="shared" si="61"/>
        <v/>
      </c>
      <c r="CG88" s="32">
        <f t="shared" si="62"/>
        <v>0</v>
      </c>
      <c r="CH88" s="32">
        <f t="shared" si="63"/>
        <v>0</v>
      </c>
      <c r="CI88" s="32">
        <f t="shared" si="64"/>
        <v>0</v>
      </c>
      <c r="CJ88" s="32">
        <f t="shared" si="65"/>
        <v>0</v>
      </c>
      <c r="CK88" s="32">
        <f t="shared" si="66"/>
        <v>0</v>
      </c>
      <c r="CL88" s="13"/>
    </row>
    <row r="89" spans="1:90" ht="16.149999999999999" customHeight="1" x14ac:dyDescent="0.2">
      <c r="A89" s="911" t="s">
        <v>110</v>
      </c>
      <c r="B89" s="911"/>
      <c r="C89" s="911"/>
      <c r="D89" s="250">
        <f t="shared" si="55"/>
        <v>13</v>
      </c>
      <c r="E89" s="33">
        <v>2</v>
      </c>
      <c r="F89" s="245">
        <v>11</v>
      </c>
      <c r="G89" s="98"/>
      <c r="H89" s="249"/>
      <c r="I89" s="249"/>
      <c r="J89" s="246">
        <v>0</v>
      </c>
      <c r="K89" s="246">
        <v>2</v>
      </c>
      <c r="L89" s="246">
        <v>1</v>
      </c>
      <c r="M89" s="245">
        <v>10</v>
      </c>
      <c r="N89" s="87">
        <v>0</v>
      </c>
      <c r="O89" s="34">
        <v>0</v>
      </c>
      <c r="P89" s="38">
        <v>13</v>
      </c>
      <c r="Q89" s="38">
        <v>0</v>
      </c>
      <c r="R89" s="38">
        <v>0</v>
      </c>
      <c r="S89" s="34">
        <v>0</v>
      </c>
      <c r="T89" s="225" t="str">
        <f t="shared" si="56"/>
        <v/>
      </c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8"/>
      <c r="AG89" s="8"/>
      <c r="BV89" s="3"/>
      <c r="BW89" s="3"/>
      <c r="CA89" s="31" t="str">
        <f t="shared" si="57"/>
        <v/>
      </c>
      <c r="CB89" s="31" t="str">
        <f t="shared" si="58"/>
        <v/>
      </c>
      <c r="CC89" s="31" t="str">
        <f t="shared" si="59"/>
        <v/>
      </c>
      <c r="CD89" s="31" t="str">
        <f t="shared" si="60"/>
        <v/>
      </c>
      <c r="CE89" s="31" t="str">
        <f t="shared" si="61"/>
        <v/>
      </c>
      <c r="CG89" s="32">
        <f t="shared" si="62"/>
        <v>0</v>
      </c>
      <c r="CH89" s="32">
        <f t="shared" si="63"/>
        <v>0</v>
      </c>
      <c r="CI89" s="32">
        <f t="shared" si="64"/>
        <v>0</v>
      </c>
      <c r="CJ89" s="32">
        <f t="shared" si="65"/>
        <v>0</v>
      </c>
      <c r="CK89" s="32">
        <f t="shared" si="66"/>
        <v>0</v>
      </c>
      <c r="CL89" s="13"/>
    </row>
    <row r="90" spans="1:90" ht="16.149999999999999" customHeight="1" x14ac:dyDescent="0.2">
      <c r="A90" s="911" t="s">
        <v>49</v>
      </c>
      <c r="B90" s="911"/>
      <c r="C90" s="911"/>
      <c r="D90" s="250">
        <f t="shared" si="55"/>
        <v>0</v>
      </c>
      <c r="E90" s="33">
        <v>0</v>
      </c>
      <c r="F90" s="245">
        <v>0</v>
      </c>
      <c r="G90" s="98"/>
      <c r="H90" s="249"/>
      <c r="I90" s="249"/>
      <c r="J90" s="246"/>
      <c r="K90" s="246"/>
      <c r="L90" s="246"/>
      <c r="M90" s="245"/>
      <c r="N90" s="87"/>
      <c r="O90" s="34">
        <v>0</v>
      </c>
      <c r="P90" s="38">
        <v>0</v>
      </c>
      <c r="Q90" s="38">
        <v>0</v>
      </c>
      <c r="R90" s="38">
        <v>0</v>
      </c>
      <c r="S90" s="34">
        <v>0</v>
      </c>
      <c r="T90" s="225" t="str">
        <f t="shared" si="56"/>
        <v/>
      </c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8"/>
      <c r="AG90" s="8"/>
      <c r="BV90" s="3"/>
      <c r="BW90" s="3"/>
      <c r="CA90" s="31" t="str">
        <f t="shared" si="57"/>
        <v/>
      </c>
      <c r="CB90" s="31" t="str">
        <f t="shared" si="58"/>
        <v/>
      </c>
      <c r="CC90" s="31" t="str">
        <f t="shared" si="59"/>
        <v/>
      </c>
      <c r="CD90" s="31" t="str">
        <f t="shared" si="60"/>
        <v/>
      </c>
      <c r="CE90" s="31" t="str">
        <f t="shared" si="61"/>
        <v/>
      </c>
      <c r="CG90" s="32">
        <f t="shared" si="62"/>
        <v>0</v>
      </c>
      <c r="CH90" s="32">
        <f t="shared" si="63"/>
        <v>0</v>
      </c>
      <c r="CI90" s="32">
        <f t="shared" si="64"/>
        <v>0</v>
      </c>
      <c r="CJ90" s="32">
        <f t="shared" si="65"/>
        <v>0</v>
      </c>
      <c r="CK90" s="32">
        <f t="shared" si="66"/>
        <v>0</v>
      </c>
      <c r="CL90" s="13"/>
    </row>
    <row r="91" spans="1:90" ht="16.149999999999999" customHeight="1" x14ac:dyDescent="0.2">
      <c r="A91" s="995" t="s">
        <v>111</v>
      </c>
      <c r="B91" s="995"/>
      <c r="C91" s="995"/>
      <c r="D91" s="244">
        <f t="shared" si="55"/>
        <v>0</v>
      </c>
      <c r="E91" s="33">
        <v>0</v>
      </c>
      <c r="F91" s="245">
        <v>0</v>
      </c>
      <c r="G91" s="98"/>
      <c r="H91" s="249"/>
      <c r="I91" s="249"/>
      <c r="J91" s="246"/>
      <c r="K91" s="246"/>
      <c r="L91" s="246"/>
      <c r="M91" s="245"/>
      <c r="N91" s="87"/>
      <c r="O91" s="34">
        <v>0</v>
      </c>
      <c r="P91" s="38">
        <v>0</v>
      </c>
      <c r="Q91" s="38">
        <v>0</v>
      </c>
      <c r="R91" s="38">
        <v>0</v>
      </c>
      <c r="S91" s="34">
        <v>0</v>
      </c>
      <c r="T91" s="225" t="str">
        <f t="shared" si="56"/>
        <v/>
      </c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8"/>
      <c r="AG91" s="8"/>
      <c r="BV91" s="3"/>
      <c r="BW91" s="3"/>
      <c r="CA91" s="31" t="str">
        <f t="shared" si="57"/>
        <v/>
      </c>
      <c r="CB91" s="31" t="str">
        <f t="shared" si="58"/>
        <v/>
      </c>
      <c r="CC91" s="31" t="str">
        <f t="shared" si="59"/>
        <v/>
      </c>
      <c r="CD91" s="31" t="str">
        <f t="shared" si="60"/>
        <v/>
      </c>
      <c r="CE91" s="31" t="str">
        <f t="shared" si="61"/>
        <v/>
      </c>
      <c r="CG91" s="32">
        <f t="shared" si="62"/>
        <v>0</v>
      </c>
      <c r="CH91" s="32">
        <f t="shared" si="63"/>
        <v>0</v>
      </c>
      <c r="CI91" s="32">
        <f t="shared" si="64"/>
        <v>0</v>
      </c>
      <c r="CJ91" s="32">
        <f t="shared" si="65"/>
        <v>0</v>
      </c>
      <c r="CK91" s="32">
        <f t="shared" si="66"/>
        <v>0</v>
      </c>
      <c r="CL91" s="13"/>
    </row>
    <row r="92" spans="1:90" ht="16.149999999999999" customHeight="1" x14ac:dyDescent="0.2">
      <c r="A92" s="995" t="s">
        <v>112</v>
      </c>
      <c r="B92" s="995"/>
      <c r="C92" s="995"/>
      <c r="D92" s="244">
        <f t="shared" si="55"/>
        <v>8</v>
      </c>
      <c r="E92" s="33">
        <v>3</v>
      </c>
      <c r="F92" s="245">
        <v>5</v>
      </c>
      <c r="G92" s="98"/>
      <c r="H92" s="249"/>
      <c r="I92" s="249"/>
      <c r="J92" s="249"/>
      <c r="K92" s="249"/>
      <c r="L92" s="246"/>
      <c r="M92" s="245">
        <v>7</v>
      </c>
      <c r="N92" s="87">
        <v>1</v>
      </c>
      <c r="O92" s="34">
        <v>0</v>
      </c>
      <c r="P92" s="38">
        <v>8</v>
      </c>
      <c r="Q92" s="38">
        <v>0</v>
      </c>
      <c r="R92" s="38">
        <v>0</v>
      </c>
      <c r="S92" s="34">
        <v>0</v>
      </c>
      <c r="T92" s="225" t="str">
        <f t="shared" si="56"/>
        <v/>
      </c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8"/>
      <c r="AG92" s="8"/>
      <c r="BV92" s="3"/>
      <c r="BW92" s="3"/>
      <c r="CA92" s="31" t="str">
        <f t="shared" si="57"/>
        <v/>
      </c>
      <c r="CB92" s="31" t="str">
        <f t="shared" si="58"/>
        <v/>
      </c>
      <c r="CC92" s="31" t="str">
        <f t="shared" si="59"/>
        <v/>
      </c>
      <c r="CD92" s="31" t="str">
        <f t="shared" si="60"/>
        <v/>
      </c>
      <c r="CE92" s="31" t="str">
        <f t="shared" si="61"/>
        <v/>
      </c>
      <c r="CG92" s="32">
        <f t="shared" si="62"/>
        <v>0</v>
      </c>
      <c r="CH92" s="32">
        <f t="shared" si="63"/>
        <v>0</v>
      </c>
      <c r="CI92" s="32">
        <f t="shared" si="64"/>
        <v>0</v>
      </c>
      <c r="CJ92" s="32">
        <f t="shared" si="65"/>
        <v>0</v>
      </c>
      <c r="CK92" s="32">
        <f t="shared" si="66"/>
        <v>0</v>
      </c>
      <c r="CL92" s="13"/>
    </row>
    <row r="93" spans="1:90" ht="16.149999999999999" customHeight="1" x14ac:dyDescent="0.2">
      <c r="A93" s="995" t="s">
        <v>113</v>
      </c>
      <c r="B93" s="995"/>
      <c r="C93" s="995"/>
      <c r="D93" s="244">
        <f t="shared" si="55"/>
        <v>13</v>
      </c>
      <c r="E93" s="33">
        <v>9</v>
      </c>
      <c r="F93" s="245">
        <v>4</v>
      </c>
      <c r="G93" s="98"/>
      <c r="H93" s="249"/>
      <c r="I93" s="246"/>
      <c r="J93" s="246">
        <v>2</v>
      </c>
      <c r="K93" s="246"/>
      <c r="L93" s="246"/>
      <c r="M93" s="245">
        <v>8</v>
      </c>
      <c r="N93" s="87">
        <v>3</v>
      </c>
      <c r="O93" s="34">
        <v>0</v>
      </c>
      <c r="P93" s="38">
        <v>13</v>
      </c>
      <c r="Q93" s="38">
        <v>0</v>
      </c>
      <c r="R93" s="38">
        <v>0</v>
      </c>
      <c r="S93" s="34">
        <v>0</v>
      </c>
      <c r="T93" s="225" t="str">
        <f t="shared" si="56"/>
        <v/>
      </c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8"/>
      <c r="AG93" s="8"/>
      <c r="BV93" s="3"/>
      <c r="BW93" s="3"/>
      <c r="CA93" s="31" t="str">
        <f t="shared" si="57"/>
        <v/>
      </c>
      <c r="CB93" s="31" t="str">
        <f t="shared" si="58"/>
        <v/>
      </c>
      <c r="CC93" s="31" t="str">
        <f t="shared" si="59"/>
        <v/>
      </c>
      <c r="CD93" s="31" t="str">
        <f t="shared" si="60"/>
        <v/>
      </c>
      <c r="CE93" s="31" t="str">
        <f t="shared" si="61"/>
        <v/>
      </c>
      <c r="CG93" s="32">
        <f t="shared" si="62"/>
        <v>0</v>
      </c>
      <c r="CH93" s="32">
        <f t="shared" si="63"/>
        <v>0</v>
      </c>
      <c r="CI93" s="32">
        <f t="shared" si="64"/>
        <v>0</v>
      </c>
      <c r="CJ93" s="32">
        <f t="shared" si="65"/>
        <v>0</v>
      </c>
      <c r="CK93" s="32">
        <f t="shared" si="66"/>
        <v>0</v>
      </c>
      <c r="CL93" s="13"/>
    </row>
    <row r="94" spans="1:90" ht="16.149999999999999" customHeight="1" x14ac:dyDescent="0.2">
      <c r="A94" s="995" t="s">
        <v>114</v>
      </c>
      <c r="B94" s="995"/>
      <c r="C94" s="995"/>
      <c r="D94" s="244">
        <f t="shared" si="55"/>
        <v>0</v>
      </c>
      <c r="E94" s="33">
        <v>0</v>
      </c>
      <c r="F94" s="245">
        <v>0</v>
      </c>
      <c r="G94" s="33"/>
      <c r="H94" s="249"/>
      <c r="I94" s="249"/>
      <c r="J94" s="249"/>
      <c r="K94" s="246"/>
      <c r="L94" s="249"/>
      <c r="M94" s="100"/>
      <c r="N94" s="251"/>
      <c r="O94" s="99"/>
      <c r="P94" s="38">
        <v>0</v>
      </c>
      <c r="Q94" s="252"/>
      <c r="R94" s="38">
        <v>0</v>
      </c>
      <c r="S94" s="34">
        <v>0</v>
      </c>
      <c r="T94" s="225" t="str">
        <f t="shared" si="56"/>
        <v/>
      </c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8"/>
      <c r="AG94" s="8"/>
      <c r="BV94" s="3"/>
      <c r="BW94" s="3"/>
      <c r="CA94" s="31" t="str">
        <f t="shared" si="57"/>
        <v/>
      </c>
      <c r="CB94" s="31" t="str">
        <f t="shared" si="58"/>
        <v/>
      </c>
      <c r="CC94" s="31"/>
      <c r="CD94" s="31"/>
      <c r="CE94" s="31" t="str">
        <f t="shared" si="61"/>
        <v/>
      </c>
      <c r="CG94" s="32">
        <f t="shared" si="62"/>
        <v>0</v>
      </c>
      <c r="CH94" s="32">
        <f t="shared" si="63"/>
        <v>0</v>
      </c>
      <c r="CI94" s="32"/>
      <c r="CJ94" s="32"/>
      <c r="CK94" s="32">
        <f t="shared" si="66"/>
        <v>0</v>
      </c>
      <c r="CL94" s="13"/>
    </row>
    <row r="95" spans="1:90" ht="16.149999999999999" customHeight="1" x14ac:dyDescent="0.2">
      <c r="A95" s="995" t="s">
        <v>115</v>
      </c>
      <c r="B95" s="995"/>
      <c r="C95" s="995"/>
      <c r="D95" s="244">
        <f t="shared" si="55"/>
        <v>0</v>
      </c>
      <c r="E95" s="33">
        <v>0</v>
      </c>
      <c r="F95" s="245">
        <v>0</v>
      </c>
      <c r="G95" s="33"/>
      <c r="H95" s="249"/>
      <c r="I95" s="249"/>
      <c r="J95" s="249"/>
      <c r="K95" s="246"/>
      <c r="L95" s="249"/>
      <c r="M95" s="100"/>
      <c r="N95" s="251"/>
      <c r="O95" s="99"/>
      <c r="P95" s="38">
        <v>0</v>
      </c>
      <c r="Q95" s="252"/>
      <c r="R95" s="38">
        <v>0</v>
      </c>
      <c r="S95" s="34">
        <v>0</v>
      </c>
      <c r="T95" s="225" t="str">
        <f t="shared" si="56"/>
        <v/>
      </c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8"/>
      <c r="AG95" s="8"/>
      <c r="BV95" s="3"/>
      <c r="BW95" s="3"/>
      <c r="CA95" s="31" t="str">
        <f t="shared" si="57"/>
        <v/>
      </c>
      <c r="CB95" s="31" t="str">
        <f t="shared" si="58"/>
        <v/>
      </c>
      <c r="CC95" s="31"/>
      <c r="CD95" s="31"/>
      <c r="CE95" s="31" t="str">
        <f t="shared" si="61"/>
        <v/>
      </c>
      <c r="CG95" s="32">
        <f t="shared" si="62"/>
        <v>0</v>
      </c>
      <c r="CH95" s="32">
        <f t="shared" si="63"/>
        <v>0</v>
      </c>
      <c r="CI95" s="32"/>
      <c r="CJ95" s="32"/>
      <c r="CK95" s="32">
        <f t="shared" si="66"/>
        <v>0</v>
      </c>
      <c r="CL95" s="13"/>
    </row>
    <row r="96" spans="1:90" ht="16.149999999999999" customHeight="1" x14ac:dyDescent="0.2">
      <c r="A96" s="995" t="s">
        <v>116</v>
      </c>
      <c r="B96" s="995"/>
      <c r="C96" s="995"/>
      <c r="D96" s="244">
        <f t="shared" si="55"/>
        <v>585</v>
      </c>
      <c r="E96" s="33">
        <v>296</v>
      </c>
      <c r="F96" s="245">
        <v>289</v>
      </c>
      <c r="G96" s="33">
        <v>0</v>
      </c>
      <c r="H96" s="246">
        <v>0</v>
      </c>
      <c r="I96" s="246">
        <v>2</v>
      </c>
      <c r="J96" s="246">
        <v>42</v>
      </c>
      <c r="K96" s="246">
        <v>163</v>
      </c>
      <c r="L96" s="246">
        <v>356</v>
      </c>
      <c r="M96" s="245">
        <v>22</v>
      </c>
      <c r="N96" s="87">
        <v>0</v>
      </c>
      <c r="O96" s="99"/>
      <c r="P96" s="38">
        <v>585</v>
      </c>
      <c r="Q96" s="38"/>
      <c r="R96" s="38">
        <v>0</v>
      </c>
      <c r="S96" s="34">
        <v>0</v>
      </c>
      <c r="T96" s="225" t="str">
        <f t="shared" si="56"/>
        <v/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8"/>
      <c r="AG96" s="8"/>
      <c r="BV96" s="3"/>
      <c r="BW96" s="3"/>
      <c r="CA96" s="31" t="str">
        <f t="shared" si="57"/>
        <v/>
      </c>
      <c r="CB96" s="31" t="str">
        <f t="shared" si="58"/>
        <v/>
      </c>
      <c r="CC96" s="31" t="str">
        <f t="shared" si="59"/>
        <v/>
      </c>
      <c r="CD96" s="31"/>
      <c r="CE96" s="31" t="str">
        <f t="shared" si="61"/>
        <v/>
      </c>
      <c r="CG96" s="32">
        <f t="shared" si="62"/>
        <v>0</v>
      </c>
      <c r="CH96" s="32">
        <f t="shared" si="63"/>
        <v>0</v>
      </c>
      <c r="CI96" s="32">
        <f t="shared" si="64"/>
        <v>0</v>
      </c>
      <c r="CJ96" s="32"/>
      <c r="CK96" s="32">
        <f t="shared" si="66"/>
        <v>0</v>
      </c>
      <c r="CL96" s="13"/>
    </row>
    <row r="97" spans="1:90" ht="16.149999999999999" customHeight="1" x14ac:dyDescent="0.2">
      <c r="A97" s="995" t="s">
        <v>117</v>
      </c>
      <c r="B97" s="995"/>
      <c r="C97" s="995"/>
      <c r="D97" s="244">
        <f t="shared" si="55"/>
        <v>7</v>
      </c>
      <c r="E97" s="33">
        <v>1</v>
      </c>
      <c r="F97" s="245">
        <v>6</v>
      </c>
      <c r="G97" s="33">
        <v>0</v>
      </c>
      <c r="H97" s="246">
        <v>0</v>
      </c>
      <c r="I97" s="246">
        <v>1</v>
      </c>
      <c r="J97" s="246">
        <v>0</v>
      </c>
      <c r="K97" s="246">
        <v>0</v>
      </c>
      <c r="L97" s="246">
        <v>6</v>
      </c>
      <c r="M97" s="245">
        <v>0</v>
      </c>
      <c r="N97" s="87">
        <v>0</v>
      </c>
      <c r="O97" s="99"/>
      <c r="P97" s="38">
        <v>7</v>
      </c>
      <c r="Q97" s="38"/>
      <c r="R97" s="38">
        <v>0</v>
      </c>
      <c r="S97" s="34">
        <v>0</v>
      </c>
      <c r="T97" s="225" t="str">
        <f t="shared" si="56"/>
        <v/>
      </c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8"/>
      <c r="AG97" s="8"/>
      <c r="BV97" s="3"/>
      <c r="BW97" s="3"/>
      <c r="CA97" s="31" t="str">
        <f t="shared" si="57"/>
        <v/>
      </c>
      <c r="CB97" s="31" t="str">
        <f t="shared" si="58"/>
        <v/>
      </c>
      <c r="CC97" s="31" t="str">
        <f t="shared" si="59"/>
        <v/>
      </c>
      <c r="CD97" s="31"/>
      <c r="CE97" s="31" t="str">
        <f t="shared" si="61"/>
        <v/>
      </c>
      <c r="CG97" s="32">
        <f t="shared" si="62"/>
        <v>0</v>
      </c>
      <c r="CH97" s="32">
        <f t="shared" si="63"/>
        <v>0</v>
      </c>
      <c r="CI97" s="32">
        <f t="shared" si="64"/>
        <v>0</v>
      </c>
      <c r="CJ97" s="32"/>
      <c r="CK97" s="32">
        <f t="shared" si="66"/>
        <v>0</v>
      </c>
      <c r="CL97" s="13"/>
    </row>
    <row r="98" spans="1:90" ht="16.149999999999999" customHeight="1" x14ac:dyDescent="0.2">
      <c r="A98" s="1007" t="s">
        <v>118</v>
      </c>
      <c r="B98" s="1008"/>
      <c r="C98" s="1009"/>
      <c r="D98" s="253">
        <f t="shared" si="55"/>
        <v>17</v>
      </c>
      <c r="E98" s="33">
        <v>11</v>
      </c>
      <c r="F98" s="245">
        <v>6</v>
      </c>
      <c r="G98" s="33">
        <v>0</v>
      </c>
      <c r="H98" s="246">
        <v>0</v>
      </c>
      <c r="I98" s="246">
        <v>0</v>
      </c>
      <c r="J98" s="246">
        <v>5</v>
      </c>
      <c r="K98" s="246">
        <v>5</v>
      </c>
      <c r="L98" s="246">
        <v>7</v>
      </c>
      <c r="M98" s="245">
        <v>0</v>
      </c>
      <c r="N98" s="87">
        <v>0</v>
      </c>
      <c r="O98" s="99"/>
      <c r="P98" s="38">
        <v>17</v>
      </c>
      <c r="Q98" s="38"/>
      <c r="R98" s="38">
        <v>0</v>
      </c>
      <c r="S98" s="34">
        <v>0</v>
      </c>
      <c r="T98" s="225" t="str">
        <f t="shared" si="56"/>
        <v/>
      </c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8"/>
      <c r="AG98" s="8"/>
      <c r="BV98" s="3"/>
      <c r="BW98" s="3"/>
      <c r="CA98" s="31" t="str">
        <f t="shared" si="57"/>
        <v/>
      </c>
      <c r="CB98" s="31" t="str">
        <f t="shared" si="58"/>
        <v/>
      </c>
      <c r="CC98" s="31" t="str">
        <f t="shared" si="59"/>
        <v/>
      </c>
      <c r="CD98" s="31"/>
      <c r="CE98" s="31" t="str">
        <f t="shared" si="61"/>
        <v/>
      </c>
      <c r="CG98" s="32">
        <f t="shared" si="62"/>
        <v>0</v>
      </c>
      <c r="CH98" s="32">
        <f t="shared" si="63"/>
        <v>0</v>
      </c>
      <c r="CI98" s="32">
        <f t="shared" si="64"/>
        <v>0</v>
      </c>
      <c r="CJ98" s="32"/>
      <c r="CK98" s="32">
        <f t="shared" si="66"/>
        <v>0</v>
      </c>
      <c r="CL98" s="13"/>
    </row>
    <row r="99" spans="1:90" ht="16.149999999999999" customHeight="1" x14ac:dyDescent="0.2">
      <c r="A99" s="1004" t="s">
        <v>119</v>
      </c>
      <c r="B99" s="1005"/>
      <c r="C99" s="1006"/>
      <c r="D99" s="254">
        <f t="shared" si="55"/>
        <v>0</v>
      </c>
      <c r="E99" s="33">
        <v>0</v>
      </c>
      <c r="F99" s="245">
        <v>0</v>
      </c>
      <c r="G99" s="33"/>
      <c r="H99" s="246"/>
      <c r="I99" s="246"/>
      <c r="J99" s="246"/>
      <c r="K99" s="246"/>
      <c r="L99" s="246"/>
      <c r="M99" s="245"/>
      <c r="N99" s="87"/>
      <c r="O99" s="99"/>
      <c r="P99" s="38">
        <v>0</v>
      </c>
      <c r="Q99" s="38"/>
      <c r="R99" s="38">
        <v>0</v>
      </c>
      <c r="S99" s="34">
        <v>0</v>
      </c>
      <c r="T99" s="225" t="str">
        <f t="shared" si="56"/>
        <v/>
      </c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8"/>
      <c r="AG99" s="8"/>
      <c r="BV99" s="3"/>
      <c r="BW99" s="3"/>
      <c r="CA99" s="31" t="str">
        <f t="shared" si="57"/>
        <v/>
      </c>
      <c r="CB99" s="31" t="str">
        <f t="shared" si="58"/>
        <v/>
      </c>
      <c r="CC99" s="31" t="str">
        <f t="shared" si="59"/>
        <v/>
      </c>
      <c r="CD99" s="31"/>
      <c r="CE99" s="31" t="str">
        <f t="shared" si="61"/>
        <v/>
      </c>
      <c r="CG99" s="32">
        <f t="shared" si="62"/>
        <v>0</v>
      </c>
      <c r="CH99" s="32">
        <f t="shared" si="63"/>
        <v>0</v>
      </c>
      <c r="CI99" s="32">
        <f t="shared" si="64"/>
        <v>0</v>
      </c>
      <c r="CJ99" s="32"/>
      <c r="CK99" s="32">
        <f t="shared" si="66"/>
        <v>0</v>
      </c>
      <c r="CL99" s="13"/>
    </row>
    <row r="100" spans="1:90" ht="16.149999999999999" customHeight="1" x14ac:dyDescent="0.2">
      <c r="A100" s="995" t="s">
        <v>120</v>
      </c>
      <c r="B100" s="995"/>
      <c r="C100" s="995"/>
      <c r="D100" s="244">
        <f t="shared" si="55"/>
        <v>0</v>
      </c>
      <c r="E100" s="33">
        <v>0</v>
      </c>
      <c r="F100" s="245">
        <v>0</v>
      </c>
      <c r="G100" s="98"/>
      <c r="H100" s="249"/>
      <c r="I100" s="249"/>
      <c r="J100" s="246"/>
      <c r="K100" s="246"/>
      <c r="L100" s="246"/>
      <c r="M100" s="245"/>
      <c r="N100" s="87"/>
      <c r="O100" s="34">
        <v>0</v>
      </c>
      <c r="P100" s="38">
        <v>0</v>
      </c>
      <c r="Q100" s="38"/>
      <c r="R100" s="38">
        <v>0</v>
      </c>
      <c r="S100" s="34">
        <v>0</v>
      </c>
      <c r="T100" s="225" t="str">
        <f t="shared" si="56"/>
        <v/>
      </c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8"/>
      <c r="AG100" s="8"/>
      <c r="BV100" s="3"/>
      <c r="BW100" s="3"/>
      <c r="CA100" s="31" t="str">
        <f t="shared" si="57"/>
        <v/>
      </c>
      <c r="CB100" s="31" t="str">
        <f t="shared" si="58"/>
        <v/>
      </c>
      <c r="CC100" s="31" t="str">
        <f t="shared" si="59"/>
        <v/>
      </c>
      <c r="CD100" s="31" t="str">
        <f t="shared" si="60"/>
        <v/>
      </c>
      <c r="CE100" s="31" t="str">
        <f t="shared" si="61"/>
        <v/>
      </c>
      <c r="CG100" s="32">
        <f t="shared" si="62"/>
        <v>0</v>
      </c>
      <c r="CH100" s="32">
        <f t="shared" si="63"/>
        <v>0</v>
      </c>
      <c r="CI100" s="32">
        <f t="shared" si="64"/>
        <v>0</v>
      </c>
      <c r="CJ100" s="32">
        <f t="shared" si="65"/>
        <v>0</v>
      </c>
      <c r="CK100" s="32">
        <f t="shared" si="66"/>
        <v>0</v>
      </c>
      <c r="CL100" s="13"/>
    </row>
    <row r="101" spans="1:90" ht="16.149999999999999" customHeight="1" x14ac:dyDescent="0.2">
      <c r="A101" s="1004" t="s">
        <v>121</v>
      </c>
      <c r="B101" s="1005"/>
      <c r="C101" s="1006"/>
      <c r="D101" s="254">
        <f t="shared" si="55"/>
        <v>0</v>
      </c>
      <c r="E101" s="33">
        <v>0</v>
      </c>
      <c r="F101" s="245">
        <v>0</v>
      </c>
      <c r="G101" s="98"/>
      <c r="H101" s="249"/>
      <c r="I101" s="249"/>
      <c r="J101" s="246"/>
      <c r="K101" s="246"/>
      <c r="L101" s="246"/>
      <c r="M101" s="245"/>
      <c r="N101" s="87"/>
      <c r="O101" s="34">
        <v>0</v>
      </c>
      <c r="P101" s="38">
        <v>0</v>
      </c>
      <c r="Q101" s="38"/>
      <c r="R101" s="38">
        <v>0</v>
      </c>
      <c r="S101" s="34">
        <v>0</v>
      </c>
      <c r="T101" s="225" t="str">
        <f t="shared" si="56"/>
        <v/>
      </c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8"/>
      <c r="AG101" s="8"/>
      <c r="BV101" s="3"/>
      <c r="BW101" s="3"/>
      <c r="CA101" s="31" t="str">
        <f t="shared" si="57"/>
        <v/>
      </c>
      <c r="CB101" s="31" t="str">
        <f t="shared" si="58"/>
        <v/>
      </c>
      <c r="CC101" s="31" t="str">
        <f t="shared" si="59"/>
        <v/>
      </c>
      <c r="CD101" s="31" t="str">
        <f t="shared" si="60"/>
        <v/>
      </c>
      <c r="CE101" s="31" t="str">
        <f t="shared" si="61"/>
        <v/>
      </c>
      <c r="CG101" s="32">
        <f t="shared" si="62"/>
        <v>0</v>
      </c>
      <c r="CH101" s="32">
        <f t="shared" si="63"/>
        <v>0</v>
      </c>
      <c r="CI101" s="32">
        <f t="shared" si="64"/>
        <v>0</v>
      </c>
      <c r="CJ101" s="32">
        <f t="shared" si="65"/>
        <v>0</v>
      </c>
      <c r="CK101" s="32">
        <f t="shared" si="66"/>
        <v>0</v>
      </c>
      <c r="CL101" s="13"/>
    </row>
    <row r="102" spans="1:90" ht="16.149999999999999" customHeight="1" x14ac:dyDescent="0.2">
      <c r="A102" s="1004" t="s">
        <v>122</v>
      </c>
      <c r="B102" s="1005"/>
      <c r="C102" s="1006"/>
      <c r="D102" s="254">
        <f t="shared" si="55"/>
        <v>21</v>
      </c>
      <c r="E102" s="33">
        <v>6</v>
      </c>
      <c r="F102" s="245">
        <v>15</v>
      </c>
      <c r="G102" s="98"/>
      <c r="H102" s="249"/>
      <c r="I102" s="249"/>
      <c r="J102" s="249"/>
      <c r="K102" s="249"/>
      <c r="L102" s="246">
        <v>0</v>
      </c>
      <c r="M102" s="245">
        <v>10</v>
      </c>
      <c r="N102" s="87">
        <v>11</v>
      </c>
      <c r="O102" s="34">
        <v>4</v>
      </c>
      <c r="P102" s="38">
        <v>21</v>
      </c>
      <c r="Q102" s="252"/>
      <c r="R102" s="38">
        <v>0</v>
      </c>
      <c r="S102" s="34">
        <v>0</v>
      </c>
      <c r="T102" s="225" t="str">
        <f t="shared" si="56"/>
        <v/>
      </c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8"/>
      <c r="AG102" s="8"/>
      <c r="BV102" s="3"/>
      <c r="BW102" s="3"/>
      <c r="CA102" s="31" t="str">
        <f t="shared" si="57"/>
        <v/>
      </c>
      <c r="CB102" s="31" t="str">
        <f t="shared" si="58"/>
        <v/>
      </c>
      <c r="CC102" s="31"/>
      <c r="CD102" s="31" t="str">
        <f t="shared" si="60"/>
        <v/>
      </c>
      <c r="CE102" s="31" t="str">
        <f t="shared" si="61"/>
        <v/>
      </c>
      <c r="CG102" s="32">
        <f t="shared" si="62"/>
        <v>0</v>
      </c>
      <c r="CH102" s="32">
        <f t="shared" si="63"/>
        <v>0</v>
      </c>
      <c r="CI102" s="32"/>
      <c r="CJ102" s="32">
        <f t="shared" si="65"/>
        <v>0</v>
      </c>
      <c r="CK102" s="32">
        <f t="shared" si="66"/>
        <v>0</v>
      </c>
      <c r="CL102" s="13"/>
    </row>
    <row r="103" spans="1:90" ht="16.149999999999999" customHeight="1" x14ac:dyDescent="0.2">
      <c r="A103" s="1004" t="s">
        <v>123</v>
      </c>
      <c r="B103" s="1005"/>
      <c r="C103" s="1006"/>
      <c r="D103" s="254">
        <f t="shared" si="55"/>
        <v>0</v>
      </c>
      <c r="E103" s="33">
        <v>0</v>
      </c>
      <c r="F103" s="245">
        <v>0</v>
      </c>
      <c r="G103" s="98"/>
      <c r="H103" s="249"/>
      <c r="I103" s="249"/>
      <c r="J103" s="249"/>
      <c r="K103" s="249"/>
      <c r="L103" s="246">
        <v>0</v>
      </c>
      <c r="M103" s="245">
        <v>0</v>
      </c>
      <c r="N103" s="87">
        <v>0</v>
      </c>
      <c r="O103" s="34">
        <v>0</v>
      </c>
      <c r="P103" s="38">
        <v>0</v>
      </c>
      <c r="Q103" s="252"/>
      <c r="R103" s="38">
        <v>0</v>
      </c>
      <c r="S103" s="34">
        <v>0</v>
      </c>
      <c r="T103" s="225" t="str">
        <f t="shared" si="56"/>
        <v/>
      </c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8"/>
      <c r="AG103" s="8"/>
      <c r="BV103" s="3"/>
      <c r="BW103" s="3"/>
      <c r="CA103" s="31" t="str">
        <f t="shared" si="57"/>
        <v/>
      </c>
      <c r="CB103" s="31" t="str">
        <f t="shared" si="58"/>
        <v/>
      </c>
      <c r="CC103" s="31"/>
      <c r="CD103" s="31" t="str">
        <f t="shared" si="60"/>
        <v/>
      </c>
      <c r="CE103" s="31" t="str">
        <f t="shared" si="61"/>
        <v/>
      </c>
      <c r="CG103" s="32">
        <f t="shared" si="62"/>
        <v>0</v>
      </c>
      <c r="CH103" s="32">
        <f t="shared" si="63"/>
        <v>0</v>
      </c>
      <c r="CI103" s="32"/>
      <c r="CJ103" s="32">
        <f t="shared" si="65"/>
        <v>0</v>
      </c>
      <c r="CK103" s="32">
        <f t="shared" si="66"/>
        <v>0</v>
      </c>
      <c r="CL103" s="13"/>
    </row>
    <row r="104" spans="1:90" ht="16.149999999999999" customHeight="1" x14ac:dyDescent="0.2">
      <c r="A104" s="1004" t="s">
        <v>124</v>
      </c>
      <c r="B104" s="1005"/>
      <c r="C104" s="1006"/>
      <c r="D104" s="254">
        <f t="shared" si="55"/>
        <v>6</v>
      </c>
      <c r="E104" s="33">
        <v>0</v>
      </c>
      <c r="F104" s="245">
        <v>6</v>
      </c>
      <c r="G104" s="98"/>
      <c r="H104" s="249"/>
      <c r="I104" s="249"/>
      <c r="J104" s="249"/>
      <c r="K104" s="249"/>
      <c r="L104" s="246">
        <v>0</v>
      </c>
      <c r="M104" s="245">
        <v>3</v>
      </c>
      <c r="N104" s="87">
        <v>3</v>
      </c>
      <c r="O104" s="34">
        <v>0</v>
      </c>
      <c r="P104" s="38">
        <v>6</v>
      </c>
      <c r="Q104" s="252"/>
      <c r="R104" s="38">
        <v>0</v>
      </c>
      <c r="S104" s="34">
        <v>0</v>
      </c>
      <c r="T104" s="225" t="str">
        <f t="shared" si="56"/>
        <v/>
      </c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8"/>
      <c r="AG104" s="8"/>
      <c r="BV104" s="3"/>
      <c r="BW104" s="3"/>
      <c r="CA104" s="31" t="str">
        <f t="shared" si="57"/>
        <v/>
      </c>
      <c r="CB104" s="31" t="str">
        <f t="shared" si="58"/>
        <v/>
      </c>
      <c r="CC104" s="31"/>
      <c r="CD104" s="31" t="str">
        <f t="shared" si="60"/>
        <v/>
      </c>
      <c r="CE104" s="31" t="str">
        <f t="shared" si="61"/>
        <v/>
      </c>
      <c r="CG104" s="32">
        <f t="shared" si="62"/>
        <v>0</v>
      </c>
      <c r="CH104" s="32">
        <f t="shared" si="63"/>
        <v>0</v>
      </c>
      <c r="CI104" s="32"/>
      <c r="CJ104" s="32">
        <f t="shared" si="65"/>
        <v>0</v>
      </c>
      <c r="CK104" s="32">
        <f t="shared" si="66"/>
        <v>0</v>
      </c>
      <c r="CL104" s="13"/>
    </row>
    <row r="105" spans="1:90" ht="16.149999999999999" customHeight="1" x14ac:dyDescent="0.2">
      <c r="A105" s="995" t="s">
        <v>125</v>
      </c>
      <c r="B105" s="995"/>
      <c r="C105" s="995"/>
      <c r="D105" s="244">
        <f t="shared" si="55"/>
        <v>4</v>
      </c>
      <c r="E105" s="33">
        <v>2</v>
      </c>
      <c r="F105" s="245">
        <v>2</v>
      </c>
      <c r="G105" s="33">
        <v>0</v>
      </c>
      <c r="H105" s="246">
        <v>0</v>
      </c>
      <c r="I105" s="246">
        <v>0</v>
      </c>
      <c r="J105" s="246">
        <v>0</v>
      </c>
      <c r="K105" s="246">
        <v>0</v>
      </c>
      <c r="L105" s="246">
        <v>1</v>
      </c>
      <c r="M105" s="245">
        <v>2</v>
      </c>
      <c r="N105" s="87">
        <v>1</v>
      </c>
      <c r="O105" s="34">
        <v>0</v>
      </c>
      <c r="P105" s="38">
        <v>4</v>
      </c>
      <c r="Q105" s="38"/>
      <c r="R105" s="38">
        <v>0</v>
      </c>
      <c r="S105" s="34">
        <v>0</v>
      </c>
      <c r="T105" s="225" t="str">
        <f t="shared" si="56"/>
        <v/>
      </c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8"/>
      <c r="AG105" s="8"/>
      <c r="BV105" s="3"/>
      <c r="BW105" s="3"/>
      <c r="CA105" s="31" t="str">
        <f t="shared" si="57"/>
        <v/>
      </c>
      <c r="CB105" s="31" t="str">
        <f t="shared" si="58"/>
        <v/>
      </c>
      <c r="CC105" s="31" t="str">
        <f t="shared" si="59"/>
        <v/>
      </c>
      <c r="CD105" s="31" t="str">
        <f t="shared" si="60"/>
        <v/>
      </c>
      <c r="CE105" s="31" t="str">
        <f t="shared" si="61"/>
        <v/>
      </c>
      <c r="CG105" s="32">
        <f t="shared" si="62"/>
        <v>0</v>
      </c>
      <c r="CH105" s="32">
        <f t="shared" si="63"/>
        <v>0</v>
      </c>
      <c r="CI105" s="32">
        <f t="shared" si="64"/>
        <v>0</v>
      </c>
      <c r="CJ105" s="32">
        <f t="shared" si="65"/>
        <v>0</v>
      </c>
      <c r="CK105" s="32">
        <f t="shared" si="66"/>
        <v>0</v>
      </c>
      <c r="CL105" s="13"/>
    </row>
    <row r="106" spans="1:90" ht="16.149999999999999" customHeight="1" x14ac:dyDescent="0.2">
      <c r="A106" s="995" t="s">
        <v>126</v>
      </c>
      <c r="B106" s="995"/>
      <c r="C106" s="995"/>
      <c r="D106" s="244">
        <f t="shared" si="55"/>
        <v>99</v>
      </c>
      <c r="E106" s="33">
        <v>26</v>
      </c>
      <c r="F106" s="245">
        <v>73</v>
      </c>
      <c r="G106" s="33">
        <v>2</v>
      </c>
      <c r="H106" s="246">
        <v>0</v>
      </c>
      <c r="I106" s="246">
        <v>0</v>
      </c>
      <c r="J106" s="246">
        <v>0</v>
      </c>
      <c r="K106" s="246">
        <v>6</v>
      </c>
      <c r="L106" s="246">
        <v>45</v>
      </c>
      <c r="M106" s="245">
        <v>46</v>
      </c>
      <c r="N106" s="87">
        <v>0</v>
      </c>
      <c r="O106" s="34">
        <v>0</v>
      </c>
      <c r="P106" s="38">
        <v>99</v>
      </c>
      <c r="Q106" s="38"/>
      <c r="R106" s="38">
        <v>0</v>
      </c>
      <c r="S106" s="34">
        <v>0</v>
      </c>
      <c r="T106" s="225" t="str">
        <f t="shared" si="56"/>
        <v/>
      </c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8"/>
      <c r="AG106" s="8"/>
      <c r="BV106" s="3"/>
      <c r="BW106" s="3"/>
      <c r="CA106" s="31" t="str">
        <f t="shared" si="57"/>
        <v/>
      </c>
      <c r="CB106" s="31" t="str">
        <f t="shared" si="58"/>
        <v/>
      </c>
      <c r="CC106" s="31" t="str">
        <f t="shared" si="59"/>
        <v/>
      </c>
      <c r="CD106" s="31" t="str">
        <f t="shared" si="60"/>
        <v/>
      </c>
      <c r="CE106" s="31" t="str">
        <f t="shared" si="61"/>
        <v/>
      </c>
      <c r="CG106" s="32">
        <f t="shared" si="62"/>
        <v>0</v>
      </c>
      <c r="CH106" s="32">
        <f t="shared" si="63"/>
        <v>0</v>
      </c>
      <c r="CI106" s="32">
        <f t="shared" si="64"/>
        <v>0</v>
      </c>
      <c r="CJ106" s="32">
        <f t="shared" si="65"/>
        <v>0</v>
      </c>
      <c r="CK106" s="32">
        <f t="shared" si="66"/>
        <v>0</v>
      </c>
      <c r="CL106" s="13"/>
    </row>
    <row r="107" spans="1:90" ht="16.149999999999999" customHeight="1" x14ac:dyDescent="0.2">
      <c r="A107" s="911" t="s">
        <v>127</v>
      </c>
      <c r="B107" s="911"/>
      <c r="C107" s="911"/>
      <c r="D107" s="250">
        <f t="shared" si="55"/>
        <v>0</v>
      </c>
      <c r="E107" s="33">
        <v>0</v>
      </c>
      <c r="F107" s="245">
        <v>0</v>
      </c>
      <c r="G107" s="33">
        <v>0</v>
      </c>
      <c r="H107" s="246">
        <v>0</v>
      </c>
      <c r="I107" s="246">
        <v>0</v>
      </c>
      <c r="J107" s="246">
        <v>0</v>
      </c>
      <c r="K107" s="246">
        <v>0</v>
      </c>
      <c r="L107" s="246">
        <v>0</v>
      </c>
      <c r="M107" s="245">
        <v>0</v>
      </c>
      <c r="N107" s="87">
        <v>0</v>
      </c>
      <c r="O107" s="34">
        <v>0</v>
      </c>
      <c r="P107" s="38">
        <v>0</v>
      </c>
      <c r="Q107" s="38"/>
      <c r="R107" s="38">
        <v>0</v>
      </c>
      <c r="S107" s="34">
        <v>0</v>
      </c>
      <c r="T107" s="225" t="str">
        <f t="shared" si="56"/>
        <v/>
      </c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8"/>
      <c r="AG107" s="8"/>
      <c r="BV107" s="3"/>
      <c r="BW107" s="3"/>
      <c r="CA107" s="31" t="str">
        <f t="shared" si="57"/>
        <v/>
      </c>
      <c r="CB107" s="31" t="str">
        <f t="shared" si="58"/>
        <v/>
      </c>
      <c r="CC107" s="31" t="str">
        <f t="shared" si="59"/>
        <v/>
      </c>
      <c r="CD107" s="31" t="str">
        <f t="shared" si="60"/>
        <v/>
      </c>
      <c r="CE107" s="31" t="str">
        <f t="shared" si="61"/>
        <v/>
      </c>
      <c r="CG107" s="32">
        <f t="shared" si="62"/>
        <v>0</v>
      </c>
      <c r="CH107" s="32">
        <f t="shared" si="63"/>
        <v>0</v>
      </c>
      <c r="CI107" s="32">
        <f t="shared" si="64"/>
        <v>0</v>
      </c>
      <c r="CJ107" s="32">
        <f t="shared" si="65"/>
        <v>0</v>
      </c>
      <c r="CK107" s="32">
        <f t="shared" si="66"/>
        <v>0</v>
      </c>
      <c r="CL107" s="13"/>
    </row>
    <row r="108" spans="1:90" ht="16.149999999999999" customHeight="1" x14ac:dyDescent="0.2">
      <c r="A108" s="911" t="s">
        <v>128</v>
      </c>
      <c r="B108" s="911"/>
      <c r="C108" s="911"/>
      <c r="D108" s="250">
        <f t="shared" si="55"/>
        <v>16</v>
      </c>
      <c r="E108" s="33">
        <v>8</v>
      </c>
      <c r="F108" s="245">
        <v>8</v>
      </c>
      <c r="G108" s="33">
        <v>3</v>
      </c>
      <c r="H108" s="246">
        <v>3</v>
      </c>
      <c r="I108" s="246">
        <v>3</v>
      </c>
      <c r="J108" s="246">
        <v>2</v>
      </c>
      <c r="K108" s="246">
        <v>3</v>
      </c>
      <c r="L108" s="246">
        <v>2</v>
      </c>
      <c r="M108" s="245">
        <v>0</v>
      </c>
      <c r="N108" s="87">
        <v>0</v>
      </c>
      <c r="O108" s="34">
        <v>0</v>
      </c>
      <c r="P108" s="38">
        <v>16</v>
      </c>
      <c r="Q108" s="38"/>
      <c r="R108" s="38">
        <v>0</v>
      </c>
      <c r="S108" s="34">
        <v>0</v>
      </c>
      <c r="T108" s="225" t="str">
        <f t="shared" si="56"/>
        <v/>
      </c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8"/>
      <c r="AG108" s="8"/>
      <c r="BV108" s="3"/>
      <c r="BW108" s="3"/>
      <c r="CA108" s="31" t="str">
        <f t="shared" si="57"/>
        <v/>
      </c>
      <c r="CB108" s="31" t="str">
        <f t="shared" si="58"/>
        <v/>
      </c>
      <c r="CC108" s="31" t="str">
        <f t="shared" si="59"/>
        <v/>
      </c>
      <c r="CD108" s="31" t="str">
        <f t="shared" si="60"/>
        <v/>
      </c>
      <c r="CE108" s="31" t="str">
        <f t="shared" si="61"/>
        <v/>
      </c>
      <c r="CG108" s="32">
        <f t="shared" si="62"/>
        <v>0</v>
      </c>
      <c r="CH108" s="32">
        <f t="shared" si="63"/>
        <v>0</v>
      </c>
      <c r="CI108" s="32">
        <f t="shared" si="64"/>
        <v>0</v>
      </c>
      <c r="CJ108" s="32">
        <f t="shared" si="65"/>
        <v>0</v>
      </c>
      <c r="CK108" s="32">
        <f t="shared" si="66"/>
        <v>0</v>
      </c>
      <c r="CL108" s="13"/>
    </row>
    <row r="109" spans="1:90" ht="16.149999999999999" customHeight="1" x14ac:dyDescent="0.2">
      <c r="A109" s="928" t="s">
        <v>129</v>
      </c>
      <c r="B109" s="929"/>
      <c r="C109" s="930"/>
      <c r="D109" s="254">
        <f t="shared" si="55"/>
        <v>0</v>
      </c>
      <c r="E109" s="33">
        <v>0</v>
      </c>
      <c r="F109" s="245">
        <v>0</v>
      </c>
      <c r="G109" s="255"/>
      <c r="H109" s="256"/>
      <c r="I109" s="256"/>
      <c r="J109" s="256"/>
      <c r="K109" s="256"/>
      <c r="L109" s="256"/>
      <c r="M109" s="257"/>
      <c r="N109" s="258"/>
      <c r="O109" s="259">
        <v>0</v>
      </c>
      <c r="P109" s="38">
        <v>0</v>
      </c>
      <c r="Q109" s="38"/>
      <c r="R109" s="38">
        <v>0</v>
      </c>
      <c r="S109" s="34">
        <v>0</v>
      </c>
      <c r="T109" s="225" t="str">
        <f t="shared" si="56"/>
        <v/>
      </c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8"/>
      <c r="AG109" s="8"/>
      <c r="BV109" s="3"/>
      <c r="BW109" s="3"/>
      <c r="CA109" s="31" t="str">
        <f t="shared" si="57"/>
        <v/>
      </c>
      <c r="CB109" s="31" t="str">
        <f t="shared" si="58"/>
        <v/>
      </c>
      <c r="CC109" s="31" t="str">
        <f t="shared" si="59"/>
        <v/>
      </c>
      <c r="CD109" s="31" t="str">
        <f t="shared" si="60"/>
        <v/>
      </c>
      <c r="CE109" s="31" t="str">
        <f t="shared" si="61"/>
        <v/>
      </c>
      <c r="CG109" s="32">
        <f t="shared" si="62"/>
        <v>0</v>
      </c>
      <c r="CH109" s="32">
        <f t="shared" si="63"/>
        <v>0</v>
      </c>
      <c r="CI109" s="32">
        <f t="shared" si="64"/>
        <v>0</v>
      </c>
      <c r="CJ109" s="32">
        <f t="shared" si="65"/>
        <v>0</v>
      </c>
      <c r="CK109" s="32">
        <f t="shared" si="66"/>
        <v>0</v>
      </c>
      <c r="CL109" s="13"/>
    </row>
    <row r="110" spans="1:90" ht="16.149999999999999" customHeight="1" x14ac:dyDescent="0.2">
      <c r="A110" s="995" t="s">
        <v>130</v>
      </c>
      <c r="B110" s="995"/>
      <c r="C110" s="995"/>
      <c r="D110" s="244">
        <f t="shared" si="55"/>
        <v>0</v>
      </c>
      <c r="E110" s="33">
        <v>0</v>
      </c>
      <c r="F110" s="245">
        <v>0</v>
      </c>
      <c r="G110" s="42"/>
      <c r="H110" s="260"/>
      <c r="I110" s="260"/>
      <c r="J110" s="260"/>
      <c r="K110" s="260"/>
      <c r="L110" s="260"/>
      <c r="M110" s="261"/>
      <c r="N110" s="262"/>
      <c r="O110" s="43">
        <v>0</v>
      </c>
      <c r="P110" s="38">
        <v>0</v>
      </c>
      <c r="Q110" s="38"/>
      <c r="R110" s="46">
        <v>0</v>
      </c>
      <c r="S110" s="34">
        <v>0</v>
      </c>
      <c r="T110" s="225" t="str">
        <f t="shared" si="56"/>
        <v/>
      </c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8"/>
      <c r="AG110" s="8"/>
      <c r="BV110" s="3"/>
      <c r="BW110" s="3"/>
      <c r="CA110" s="31" t="str">
        <f t="shared" si="57"/>
        <v/>
      </c>
      <c r="CB110" s="31" t="str">
        <f t="shared" si="58"/>
        <v/>
      </c>
      <c r="CC110" s="31" t="str">
        <f t="shared" si="59"/>
        <v/>
      </c>
      <c r="CD110" s="31" t="str">
        <f t="shared" si="60"/>
        <v/>
      </c>
      <c r="CE110" s="31" t="str">
        <f t="shared" si="61"/>
        <v/>
      </c>
      <c r="CG110" s="32">
        <f>IF(D110&lt;&gt;(E110+F110),1,0)</f>
        <v>0</v>
      </c>
      <c r="CH110" s="32">
        <f>IF(AND(D110&lt;&gt;0,P110=""),1,IF(D110&lt;P110,1,0))</f>
        <v>0</v>
      </c>
      <c r="CI110" s="32">
        <f>IF(M110&lt;Q110,1,0)</f>
        <v>0</v>
      </c>
      <c r="CJ110" s="32">
        <f>IF(AND(D110&lt;&gt;0,O110=""),1,IF(F110&lt;O110,1,0))</f>
        <v>0</v>
      </c>
      <c r="CK110" s="32">
        <f>IF(D110&lt;S110,1,0)</f>
        <v>0</v>
      </c>
      <c r="CL110" s="13"/>
    </row>
    <row r="111" spans="1:90" ht="16.149999999999999" customHeight="1" x14ac:dyDescent="0.2">
      <c r="A111" s="862" t="s">
        <v>4</v>
      </c>
      <c r="B111" s="900"/>
      <c r="C111" s="970"/>
      <c r="D111" s="263">
        <f t="shared" ref="D111:S111" si="67">SUM(D82:D110)</f>
        <v>1618</v>
      </c>
      <c r="E111" s="264">
        <f t="shared" si="67"/>
        <v>674</v>
      </c>
      <c r="F111" s="265">
        <f t="shared" si="67"/>
        <v>944</v>
      </c>
      <c r="G111" s="266">
        <f t="shared" si="67"/>
        <v>79</v>
      </c>
      <c r="H111" s="267">
        <f t="shared" si="67"/>
        <v>36</v>
      </c>
      <c r="I111" s="267">
        <f t="shared" si="67"/>
        <v>31</v>
      </c>
      <c r="J111" s="267">
        <f t="shared" si="67"/>
        <v>65</v>
      </c>
      <c r="K111" s="267">
        <f t="shared" si="67"/>
        <v>252</v>
      </c>
      <c r="L111" s="267">
        <f t="shared" si="67"/>
        <v>483</v>
      </c>
      <c r="M111" s="268">
        <f t="shared" si="67"/>
        <v>583</v>
      </c>
      <c r="N111" s="269">
        <f t="shared" si="67"/>
        <v>89</v>
      </c>
      <c r="O111" s="270">
        <f t="shared" si="67"/>
        <v>15</v>
      </c>
      <c r="P111" s="267">
        <f t="shared" si="67"/>
        <v>1618</v>
      </c>
      <c r="Q111" s="265">
        <f t="shared" si="67"/>
        <v>7</v>
      </c>
      <c r="R111" s="271">
        <f t="shared" si="67"/>
        <v>0</v>
      </c>
      <c r="S111" s="272">
        <f t="shared" si="67"/>
        <v>0</v>
      </c>
      <c r="T111" s="273" t="s">
        <v>131</v>
      </c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BV111" s="3"/>
      <c r="BW111" s="3"/>
      <c r="CG111" s="13"/>
      <c r="CH111" s="13"/>
      <c r="CI111" s="13"/>
      <c r="CJ111" s="13"/>
      <c r="CK111" s="13"/>
      <c r="CL111" s="13"/>
    </row>
    <row r="112" spans="1:90" ht="31.9" customHeight="1" x14ac:dyDescent="0.2">
      <c r="A112" s="236" t="s">
        <v>132</v>
      </c>
      <c r="B112" s="49"/>
      <c r="C112" s="49"/>
      <c r="D112" s="49"/>
      <c r="E112" s="49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BV112" s="3"/>
      <c r="BW112" s="3"/>
      <c r="CG112" s="13"/>
      <c r="CH112" s="13"/>
      <c r="CI112" s="13"/>
      <c r="CJ112" s="13"/>
      <c r="CK112" s="13"/>
      <c r="CL112" s="13"/>
    </row>
    <row r="113" spans="1:120" ht="16.149999999999999" customHeight="1" x14ac:dyDescent="0.2">
      <c r="A113" s="953" t="s">
        <v>133</v>
      </c>
      <c r="B113" s="954"/>
      <c r="C113" s="955"/>
      <c r="D113" s="894" t="s">
        <v>4</v>
      </c>
      <c r="E113" s="895"/>
      <c r="F113" s="896"/>
      <c r="G113" s="862" t="s">
        <v>56</v>
      </c>
      <c r="H113" s="900"/>
      <c r="I113" s="900"/>
      <c r="J113" s="900"/>
      <c r="K113" s="900"/>
      <c r="L113" s="900"/>
      <c r="M113" s="900"/>
      <c r="N113" s="901"/>
      <c r="O113" s="896" t="s">
        <v>6</v>
      </c>
      <c r="P113" s="859" t="s">
        <v>33</v>
      </c>
      <c r="Q113" s="859" t="s">
        <v>7</v>
      </c>
      <c r="R113" s="859" t="s">
        <v>98</v>
      </c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BV113" s="3"/>
      <c r="BW113" s="3"/>
      <c r="CG113" s="13"/>
      <c r="CH113" s="13"/>
      <c r="CI113" s="13"/>
      <c r="CJ113" s="13"/>
      <c r="CK113" s="13"/>
      <c r="CL113" s="13"/>
    </row>
    <row r="114" spans="1:120" ht="16.149999999999999" customHeight="1" x14ac:dyDescent="0.2">
      <c r="A114" s="956"/>
      <c r="B114" s="957"/>
      <c r="C114" s="958"/>
      <c r="D114" s="897"/>
      <c r="E114" s="1080"/>
      <c r="F114" s="1081"/>
      <c r="G114" s="1077" t="s">
        <v>100</v>
      </c>
      <c r="H114" s="1077" t="s">
        <v>101</v>
      </c>
      <c r="I114" s="1077" t="s">
        <v>102</v>
      </c>
      <c r="J114" s="1077" t="s">
        <v>18</v>
      </c>
      <c r="K114" s="1077" t="s">
        <v>19</v>
      </c>
      <c r="L114" s="1077" t="s">
        <v>20</v>
      </c>
      <c r="M114" s="1077" t="s">
        <v>21</v>
      </c>
      <c r="N114" s="1082" t="s">
        <v>22</v>
      </c>
      <c r="O114" s="902"/>
      <c r="P114" s="860"/>
      <c r="Q114" s="860"/>
      <c r="R114" s="860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BV114" s="3"/>
      <c r="BW114" s="3"/>
      <c r="CG114" s="13"/>
      <c r="CH114" s="13"/>
      <c r="CI114" s="13"/>
      <c r="CJ114" s="13"/>
      <c r="CK114" s="13"/>
      <c r="CL114" s="13"/>
    </row>
    <row r="115" spans="1:120" ht="16.149999999999999" customHeight="1" x14ac:dyDescent="0.2">
      <c r="A115" s="959"/>
      <c r="B115" s="1078"/>
      <c r="C115" s="1079"/>
      <c r="D115" s="797" t="s">
        <v>23</v>
      </c>
      <c r="E115" s="198" t="s">
        <v>24</v>
      </c>
      <c r="F115" s="175" t="s">
        <v>25</v>
      </c>
      <c r="G115" s="994"/>
      <c r="H115" s="994"/>
      <c r="I115" s="994"/>
      <c r="J115" s="994"/>
      <c r="K115" s="994"/>
      <c r="L115" s="994"/>
      <c r="M115" s="994"/>
      <c r="N115" s="1003"/>
      <c r="O115" s="1081"/>
      <c r="P115" s="861"/>
      <c r="Q115" s="861"/>
      <c r="R115" s="861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BV115" s="3"/>
      <c r="BW115" s="3"/>
      <c r="CG115" s="13"/>
      <c r="CH115" s="13"/>
      <c r="CI115" s="13"/>
      <c r="CJ115" s="13"/>
      <c r="CK115" s="13"/>
      <c r="CL115" s="13"/>
    </row>
    <row r="116" spans="1:120" ht="16.149999999999999" customHeight="1" x14ac:dyDescent="0.2">
      <c r="A116" s="879" t="s">
        <v>134</v>
      </c>
      <c r="B116" s="880"/>
      <c r="C116" s="881"/>
      <c r="D116" s="275">
        <f t="shared" ref="D116:D121" si="68">SUM(G116:N116)</f>
        <v>0</v>
      </c>
      <c r="E116" s="276"/>
      <c r="F116" s="277"/>
      <c r="G116" s="24"/>
      <c r="H116" s="24"/>
      <c r="I116" s="24"/>
      <c r="J116" s="24"/>
      <c r="K116" s="24"/>
      <c r="L116" s="24"/>
      <c r="M116" s="24"/>
      <c r="N116" s="278"/>
      <c r="O116" s="62"/>
      <c r="P116" s="62"/>
      <c r="Q116" s="243"/>
      <c r="R116" s="243"/>
      <c r="S116" s="225" t="str">
        <f>CA116&amp;CB116&amp;CC116</f>
        <v/>
      </c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8"/>
      <c r="AF116" s="8"/>
      <c r="BV116" s="3"/>
      <c r="BW116" s="3"/>
      <c r="CA116" s="31" t="str">
        <f t="shared" ref="CA116:CA121" si="69">IF(CG116=1,"* La suma de los sexos NO DEBE ser diferente al Total. ","")</f>
        <v/>
      </c>
      <c r="CB116" s="31" t="str">
        <f t="shared" ref="CB116:CB121" si="70">IF(AND(D116&lt;&gt;0,P116=""),"* No olvide digitar la columna Beneficiarios (Digite CEROS si no tiene).",IF(D116&lt;P116,"* El número de Beneficiarios NO DEBE ser mayor que el total. ",""))</f>
        <v/>
      </c>
      <c r="CC116" s="31" t="str">
        <f>IF(AND(D116&lt;&gt;0,O116=""),"* Recuerde que las Embarazadas deben ser incluídas en el ingreso por rango Etario (Digite CEROS si no tiene). ",IF(F116&lt;O116,"* Las Embarazadas NO DEBEN ser mayor al total de Mujeres. ",""))</f>
        <v/>
      </c>
      <c r="CG116" s="32">
        <f>IF(D116&lt;&gt;(E116+F116),1,0)</f>
        <v>0</v>
      </c>
      <c r="CH116" s="32">
        <f>IF(AND(D116&lt;&gt;0,P116=""),1,IF(D116&lt;P116,1,0))</f>
        <v>0</v>
      </c>
      <c r="CI116" s="32">
        <f>IF(AND(D116&lt;&gt;0,O116=""),1,IF(F116&lt;O116,1,0))</f>
        <v>0</v>
      </c>
      <c r="CJ116" s="13"/>
      <c r="CK116" s="13"/>
      <c r="CL116" s="13"/>
    </row>
    <row r="117" spans="1:120" ht="16.149999999999999" customHeight="1" x14ac:dyDescent="0.2">
      <c r="A117" s="882" t="s">
        <v>135</v>
      </c>
      <c r="B117" s="883"/>
      <c r="C117" s="884"/>
      <c r="D117" s="247">
        <f>SUM(G117:N117)</f>
        <v>0</v>
      </c>
      <c r="E117" s="279"/>
      <c r="F117" s="280"/>
      <c r="G117" s="22"/>
      <c r="H117" s="22"/>
      <c r="I117" s="22"/>
      <c r="J117" s="22"/>
      <c r="K117" s="22"/>
      <c r="L117" s="22"/>
      <c r="M117" s="22"/>
      <c r="N117" s="281"/>
      <c r="O117" s="23"/>
      <c r="P117" s="23"/>
      <c r="Q117" s="28"/>
      <c r="R117" s="28"/>
      <c r="S117" s="225" t="str">
        <f t="shared" ref="S117:S121" si="71">CA117&amp;CB117&amp;CC117</f>
        <v/>
      </c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8"/>
      <c r="AF117" s="8"/>
      <c r="BV117" s="3"/>
      <c r="BW117" s="3"/>
      <c r="CA117" s="31" t="str">
        <f t="shared" si="69"/>
        <v/>
      </c>
      <c r="CB117" s="31" t="str">
        <f t="shared" si="70"/>
        <v/>
      </c>
      <c r="CC117" s="31" t="str">
        <f t="shared" ref="CC117:CC120" si="72">IF(AND(D117&lt;&gt;0,O117=""),"* Recuerde que las Embarazadas deben ser incluídas en el ingreso por rango Etario (Digite CEROS si no tiene). ",IF(F117&lt;O117,"* Las Embarazadas NO DEBEN ser mayor al total de Mujeres. ",""))</f>
        <v/>
      </c>
      <c r="CG117" s="32">
        <f t="shared" ref="CG117:CG121" si="73">IF(D117&lt;&gt;(E117+F117),1,0)</f>
        <v>0</v>
      </c>
      <c r="CH117" s="32">
        <f t="shared" ref="CH117:CH121" si="74">IF(AND(D117&lt;&gt;0,P117=""),1,IF(D117&lt;P117,1,0))</f>
        <v>0</v>
      </c>
      <c r="CI117" s="32">
        <f t="shared" ref="CI117:CI121" si="75">IF(AND(D117&lt;&gt;0,O117=""),1,IF(F117&lt;O117,1,0))</f>
        <v>0</v>
      </c>
      <c r="CJ117" s="13"/>
      <c r="CK117" s="13"/>
      <c r="CL117" s="13"/>
    </row>
    <row r="118" spans="1:120" ht="16.149999999999999" customHeight="1" x14ac:dyDescent="0.2">
      <c r="A118" s="928" t="s">
        <v>136</v>
      </c>
      <c r="B118" s="929"/>
      <c r="C118" s="930"/>
      <c r="D118" s="282">
        <f t="shared" si="68"/>
        <v>0</v>
      </c>
      <c r="E118" s="279"/>
      <c r="F118" s="280"/>
      <c r="G118" s="22"/>
      <c r="H118" s="22"/>
      <c r="I118" s="22"/>
      <c r="J118" s="22"/>
      <c r="K118" s="22"/>
      <c r="L118" s="22"/>
      <c r="M118" s="22"/>
      <c r="N118" s="281"/>
      <c r="O118" s="23"/>
      <c r="P118" s="23"/>
      <c r="Q118" s="28"/>
      <c r="R118" s="28"/>
      <c r="S118" s="225" t="str">
        <f t="shared" si="71"/>
        <v/>
      </c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8"/>
      <c r="AF118" s="8"/>
      <c r="BV118" s="3"/>
      <c r="BW118" s="3"/>
      <c r="CA118" s="31" t="str">
        <f t="shared" si="69"/>
        <v/>
      </c>
      <c r="CB118" s="31" t="str">
        <f t="shared" si="70"/>
        <v/>
      </c>
      <c r="CC118" s="31" t="str">
        <f t="shared" si="72"/>
        <v/>
      </c>
      <c r="CG118" s="32">
        <f t="shared" si="73"/>
        <v>0</v>
      </c>
      <c r="CH118" s="32">
        <f t="shared" si="74"/>
        <v>0</v>
      </c>
      <c r="CI118" s="32">
        <f t="shared" si="75"/>
        <v>0</v>
      </c>
      <c r="CJ118" s="13"/>
      <c r="CK118" s="13"/>
      <c r="CL118" s="13"/>
    </row>
    <row r="119" spans="1:120" ht="16.149999999999999" customHeight="1" x14ac:dyDescent="0.2">
      <c r="A119" s="928" t="s">
        <v>137</v>
      </c>
      <c r="B119" s="929"/>
      <c r="C119" s="930"/>
      <c r="D119" s="282">
        <f t="shared" si="68"/>
        <v>0</v>
      </c>
      <c r="E119" s="279"/>
      <c r="F119" s="280"/>
      <c r="G119" s="22"/>
      <c r="H119" s="22"/>
      <c r="I119" s="22"/>
      <c r="J119" s="22"/>
      <c r="K119" s="22"/>
      <c r="L119" s="22"/>
      <c r="M119" s="22"/>
      <c r="N119" s="281"/>
      <c r="O119" s="23"/>
      <c r="P119" s="23"/>
      <c r="Q119" s="28"/>
      <c r="R119" s="28"/>
      <c r="S119" s="225" t="str">
        <f t="shared" si="71"/>
        <v/>
      </c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8"/>
      <c r="AF119" s="8"/>
      <c r="BV119" s="3"/>
      <c r="BW119" s="3"/>
      <c r="CA119" s="31" t="str">
        <f t="shared" si="69"/>
        <v/>
      </c>
      <c r="CB119" s="31" t="str">
        <f t="shared" si="70"/>
        <v/>
      </c>
      <c r="CC119" s="31" t="str">
        <f t="shared" si="72"/>
        <v/>
      </c>
      <c r="CG119" s="32">
        <f t="shared" si="73"/>
        <v>0</v>
      </c>
      <c r="CH119" s="32">
        <f t="shared" si="74"/>
        <v>0</v>
      </c>
      <c r="CI119" s="32">
        <f t="shared" si="75"/>
        <v>0</v>
      </c>
      <c r="CJ119" s="13"/>
      <c r="CK119" s="13"/>
      <c r="CL119" s="13"/>
    </row>
    <row r="120" spans="1:120" ht="16.149999999999999" customHeight="1" x14ac:dyDescent="0.2">
      <c r="A120" s="928" t="s">
        <v>138</v>
      </c>
      <c r="B120" s="929"/>
      <c r="C120" s="930"/>
      <c r="D120" s="282">
        <f t="shared" si="68"/>
        <v>0</v>
      </c>
      <c r="E120" s="279"/>
      <c r="F120" s="280"/>
      <c r="G120" s="22"/>
      <c r="H120" s="22"/>
      <c r="I120" s="22"/>
      <c r="J120" s="22"/>
      <c r="K120" s="22"/>
      <c r="L120" s="22"/>
      <c r="M120" s="22"/>
      <c r="N120" s="281"/>
      <c r="O120" s="23"/>
      <c r="P120" s="23"/>
      <c r="Q120" s="28"/>
      <c r="R120" s="28"/>
      <c r="S120" s="225" t="str">
        <f t="shared" si="71"/>
        <v/>
      </c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8"/>
      <c r="AF120" s="8"/>
      <c r="BV120" s="3"/>
      <c r="BW120" s="3"/>
      <c r="CA120" s="31" t="str">
        <f t="shared" si="69"/>
        <v/>
      </c>
      <c r="CB120" s="31" t="str">
        <f t="shared" si="70"/>
        <v/>
      </c>
      <c r="CC120" s="31" t="str">
        <f t="shared" si="72"/>
        <v/>
      </c>
      <c r="CG120" s="32">
        <f t="shared" si="73"/>
        <v>0</v>
      </c>
      <c r="CH120" s="32">
        <f t="shared" si="74"/>
        <v>0</v>
      </c>
      <c r="CI120" s="32">
        <f t="shared" si="75"/>
        <v>0</v>
      </c>
      <c r="CJ120" s="13"/>
      <c r="CK120" s="13"/>
      <c r="CL120" s="13"/>
    </row>
    <row r="121" spans="1:120" ht="16.149999999999999" customHeight="1" x14ac:dyDescent="0.2">
      <c r="A121" s="882" t="s">
        <v>139</v>
      </c>
      <c r="B121" s="883"/>
      <c r="C121" s="884"/>
      <c r="D121" s="247">
        <f t="shared" si="68"/>
        <v>0</v>
      </c>
      <c r="E121" s="283"/>
      <c r="F121" s="280"/>
      <c r="G121" s="33"/>
      <c r="H121" s="33"/>
      <c r="I121" s="33"/>
      <c r="J121" s="33"/>
      <c r="K121" s="33"/>
      <c r="L121" s="33"/>
      <c r="M121" s="33"/>
      <c r="N121" s="284"/>
      <c r="O121" s="34"/>
      <c r="P121" s="34"/>
      <c r="Q121" s="38"/>
      <c r="R121" s="285"/>
      <c r="S121" s="225" t="str">
        <f t="shared" si="71"/>
        <v/>
      </c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8"/>
      <c r="AF121" s="8"/>
      <c r="BV121" s="3"/>
      <c r="BW121" s="3"/>
      <c r="CA121" s="31" t="str">
        <f t="shared" si="69"/>
        <v/>
      </c>
      <c r="CB121" s="31" t="str">
        <f t="shared" si="70"/>
        <v/>
      </c>
      <c r="CC121" s="31" t="str">
        <f>IF(AND(D121&lt;&gt;0,O121=""),"* Recuerde que las Embarazadas deben ser incluídas en el ingreso por rango Etario (Digite CEROS si no tiene). ",IF(F121&lt;O121,"* Las Embarazadas NO DEBEN ser mayor al total de Mujeres. ",""))</f>
        <v/>
      </c>
      <c r="CG121" s="32">
        <f t="shared" si="73"/>
        <v>0</v>
      </c>
      <c r="CH121" s="32">
        <f t="shared" si="74"/>
        <v>0</v>
      </c>
      <c r="CI121" s="32">
        <f t="shared" si="75"/>
        <v>0</v>
      </c>
      <c r="CJ121" s="13"/>
      <c r="CK121" s="13"/>
      <c r="CL121" s="13"/>
    </row>
    <row r="122" spans="1:120" ht="16.149999999999999" customHeight="1" x14ac:dyDescent="0.2">
      <c r="A122" s="862" t="s">
        <v>4</v>
      </c>
      <c r="B122" s="900"/>
      <c r="C122" s="970"/>
      <c r="D122" s="263">
        <f t="shared" ref="D122:R122" si="76">SUM(D116:D121)</f>
        <v>0</v>
      </c>
      <c r="E122" s="263">
        <f t="shared" si="76"/>
        <v>0</v>
      </c>
      <c r="F122" s="272">
        <f t="shared" si="76"/>
        <v>0</v>
      </c>
      <c r="G122" s="266">
        <f t="shared" si="76"/>
        <v>0</v>
      </c>
      <c r="H122" s="266">
        <f t="shared" si="76"/>
        <v>0</v>
      </c>
      <c r="I122" s="266">
        <f t="shared" si="76"/>
        <v>0</v>
      </c>
      <c r="J122" s="266">
        <f t="shared" si="76"/>
        <v>0</v>
      </c>
      <c r="K122" s="266">
        <f t="shared" si="76"/>
        <v>0</v>
      </c>
      <c r="L122" s="266">
        <f t="shared" si="76"/>
        <v>0</v>
      </c>
      <c r="M122" s="266">
        <f t="shared" si="76"/>
        <v>0</v>
      </c>
      <c r="N122" s="286">
        <f t="shared" si="76"/>
        <v>0</v>
      </c>
      <c r="O122" s="270">
        <f t="shared" si="76"/>
        <v>0</v>
      </c>
      <c r="P122" s="272">
        <f t="shared" si="76"/>
        <v>0</v>
      </c>
      <c r="Q122" s="265">
        <f t="shared" si="76"/>
        <v>0</v>
      </c>
      <c r="R122" s="287">
        <f t="shared" si="76"/>
        <v>0</v>
      </c>
      <c r="S122" s="8" t="s">
        <v>131</v>
      </c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BV122" s="3"/>
      <c r="BW122" s="3"/>
      <c r="CG122" s="13"/>
      <c r="CH122" s="13"/>
      <c r="CI122" s="13"/>
      <c r="CJ122" s="13"/>
      <c r="CK122" s="13"/>
      <c r="CL122" s="13"/>
    </row>
    <row r="123" spans="1:120" ht="31.9" customHeight="1" x14ac:dyDescent="0.2">
      <c r="A123" s="220" t="s">
        <v>140</v>
      </c>
      <c r="B123" s="123"/>
      <c r="C123" s="123"/>
      <c r="D123" s="123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30"/>
      <c r="R123" s="49"/>
      <c r="S123" s="8"/>
      <c r="T123" s="8"/>
      <c r="U123" s="8"/>
      <c r="V123" s="8"/>
      <c r="W123" s="8"/>
      <c r="X123" s="288"/>
      <c r="Y123" s="8"/>
      <c r="Z123" s="8"/>
      <c r="AA123" s="8"/>
      <c r="AB123" s="8"/>
      <c r="AC123" s="8"/>
      <c r="AD123" s="8"/>
      <c r="AE123" s="8"/>
      <c r="AF123" s="8"/>
      <c r="BV123" s="3"/>
      <c r="BW123" s="3"/>
      <c r="CG123" s="13"/>
      <c r="CH123" s="13"/>
      <c r="CI123" s="13"/>
      <c r="CJ123" s="13"/>
      <c r="CK123" s="13"/>
      <c r="CL123" s="13"/>
    </row>
    <row r="124" spans="1:120" ht="16.149999999999999" customHeight="1" x14ac:dyDescent="0.2">
      <c r="A124" s="885" t="s">
        <v>141</v>
      </c>
      <c r="B124" s="886"/>
      <c r="C124" s="887"/>
      <c r="D124" s="894" t="s">
        <v>4</v>
      </c>
      <c r="E124" s="895"/>
      <c r="F124" s="896"/>
      <c r="G124" s="862" t="s">
        <v>56</v>
      </c>
      <c r="H124" s="900"/>
      <c r="I124" s="900"/>
      <c r="J124" s="900"/>
      <c r="K124" s="900"/>
      <c r="L124" s="900"/>
      <c r="M124" s="900"/>
      <c r="N124" s="901"/>
      <c r="O124" s="896" t="s">
        <v>34</v>
      </c>
      <c r="P124" s="955" t="s">
        <v>8</v>
      </c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BX124" s="3"/>
      <c r="BY124" s="3"/>
      <c r="CG124" s="13"/>
      <c r="CH124" s="13"/>
      <c r="CI124" s="13"/>
      <c r="CJ124" s="13"/>
      <c r="CK124" s="13"/>
      <c r="CL124" s="13"/>
      <c r="DO124" s="3"/>
      <c r="DP124" s="3"/>
    </row>
    <row r="125" spans="1:120" ht="16.149999999999999" customHeight="1" x14ac:dyDescent="0.2">
      <c r="A125" s="888"/>
      <c r="B125" s="889"/>
      <c r="C125" s="890"/>
      <c r="D125" s="980"/>
      <c r="E125" s="981"/>
      <c r="F125" s="902"/>
      <c r="G125" s="982" t="s">
        <v>235</v>
      </c>
      <c r="H125" s="983"/>
      <c r="I125" s="982" t="s">
        <v>20</v>
      </c>
      <c r="J125" s="983"/>
      <c r="K125" s="982" t="s">
        <v>21</v>
      </c>
      <c r="L125" s="983"/>
      <c r="M125" s="982" t="s">
        <v>22</v>
      </c>
      <c r="N125" s="984"/>
      <c r="O125" s="902"/>
      <c r="P125" s="95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BX125" s="3"/>
      <c r="BY125" s="3"/>
      <c r="CG125" s="13"/>
      <c r="CH125" s="13"/>
      <c r="CI125" s="13"/>
      <c r="CJ125" s="13"/>
      <c r="CK125" s="13"/>
      <c r="CL125" s="13"/>
      <c r="DO125" s="3"/>
      <c r="DP125" s="3"/>
    </row>
    <row r="126" spans="1:120" ht="16.149999999999999" customHeight="1" x14ac:dyDescent="0.2">
      <c r="A126" s="891"/>
      <c r="B126" s="1084"/>
      <c r="C126" s="1085"/>
      <c r="D126" s="223" t="s">
        <v>23</v>
      </c>
      <c r="E126" s="790" t="s">
        <v>24</v>
      </c>
      <c r="F126" s="175" t="s">
        <v>25</v>
      </c>
      <c r="G126" s="50" t="s">
        <v>24</v>
      </c>
      <c r="H126" s="791" t="s">
        <v>25</v>
      </c>
      <c r="I126" s="50" t="s">
        <v>24</v>
      </c>
      <c r="J126" s="791" t="s">
        <v>25</v>
      </c>
      <c r="K126" s="786" t="s">
        <v>24</v>
      </c>
      <c r="L126" s="791" t="s">
        <v>25</v>
      </c>
      <c r="M126" s="786" t="s">
        <v>24</v>
      </c>
      <c r="N126" s="788" t="s">
        <v>25</v>
      </c>
      <c r="O126" s="1081"/>
      <c r="P126" s="1079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BX126" s="3"/>
      <c r="BY126" s="3"/>
      <c r="CG126" s="13"/>
      <c r="CH126" s="13"/>
      <c r="CI126" s="13"/>
      <c r="CJ126" s="13"/>
      <c r="CK126" s="13"/>
      <c r="CL126" s="13"/>
      <c r="DO126" s="3"/>
      <c r="DP126" s="3"/>
    </row>
    <row r="127" spans="1:120" ht="16.149999999999999" customHeight="1" x14ac:dyDescent="0.2">
      <c r="A127" s="859" t="s">
        <v>142</v>
      </c>
      <c r="B127" s="988" t="s">
        <v>143</v>
      </c>
      <c r="C127" s="989"/>
      <c r="D127" s="290">
        <f>SUM(E127+F127)</f>
        <v>0</v>
      </c>
      <c r="E127" s="291"/>
      <c r="F127" s="292">
        <f>SUM(+L127+N127)</f>
        <v>0</v>
      </c>
      <c r="G127" s="293"/>
      <c r="H127" s="294"/>
      <c r="I127" s="293"/>
      <c r="J127" s="294"/>
      <c r="K127" s="295"/>
      <c r="L127" s="62"/>
      <c r="M127" s="295"/>
      <c r="N127" s="64"/>
      <c r="O127" s="62"/>
      <c r="P127" s="296"/>
      <c r="Q127" s="225" t="str">
        <f>CA127</f>
        <v/>
      </c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8"/>
      <c r="AD127" s="8"/>
      <c r="BX127" s="3"/>
      <c r="BY127" s="3"/>
      <c r="CA127" s="31" t="str">
        <f>IF(CG127=1,"* El número de actividades en usuarios en situacion de discapacidad NO DEBE ser mayor al total. ","")</f>
        <v/>
      </c>
      <c r="CG127" s="32">
        <f>IF(F127&lt;P127,1,0)</f>
        <v>0</v>
      </c>
      <c r="CH127" s="13"/>
      <c r="CI127" s="13"/>
      <c r="CJ127" s="13"/>
      <c r="CK127" s="13"/>
      <c r="CL127" s="13"/>
      <c r="DO127" s="3"/>
      <c r="DP127" s="3"/>
    </row>
    <row r="128" spans="1:120" ht="16.149999999999999" customHeight="1" x14ac:dyDescent="0.2">
      <c r="A128" s="860"/>
      <c r="B128" s="928" t="s">
        <v>80</v>
      </c>
      <c r="C128" s="930"/>
      <c r="D128" s="250">
        <f>SUM(E128+F128)</f>
        <v>0</v>
      </c>
      <c r="E128" s="297"/>
      <c r="F128" s="298">
        <f>SUM(+L128+N128)</f>
        <v>0</v>
      </c>
      <c r="G128" s="75"/>
      <c r="H128" s="299"/>
      <c r="I128" s="75"/>
      <c r="J128" s="299"/>
      <c r="K128" s="300"/>
      <c r="L128" s="23"/>
      <c r="M128" s="300"/>
      <c r="N128" s="73"/>
      <c r="O128" s="23"/>
      <c r="P128" s="25"/>
      <c r="Q128" s="225" t="str">
        <f>CA128</f>
        <v/>
      </c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8"/>
      <c r="AD128" s="8"/>
      <c r="BX128" s="3"/>
      <c r="BY128" s="3"/>
      <c r="CA128" s="31" t="str">
        <f t="shared" ref="CA128:CA155" si="77">IF(CG128=1,"* El número de actividades en usuarios en situacion de discapacidad NO DEBE ser mayor al total. ","")</f>
        <v/>
      </c>
      <c r="CG128" s="32">
        <f>IF(F128&lt;P128,1,0)</f>
        <v>0</v>
      </c>
      <c r="CH128" s="13"/>
      <c r="CI128" s="13"/>
      <c r="CJ128" s="13"/>
      <c r="CK128" s="13"/>
      <c r="CL128" s="13"/>
      <c r="DO128" s="3"/>
      <c r="DP128" s="3"/>
    </row>
    <row r="129" spans="1:120" ht="16.149999999999999" customHeight="1" x14ac:dyDescent="0.2">
      <c r="A129" s="860"/>
      <c r="B129" s="990" t="s">
        <v>124</v>
      </c>
      <c r="C129" s="991"/>
      <c r="D129" s="301">
        <f>SUM(E129+F129)</f>
        <v>0</v>
      </c>
      <c r="E129" s="302"/>
      <c r="F129" s="303">
        <f>SUM(+L129+N129)</f>
        <v>0</v>
      </c>
      <c r="G129" s="304"/>
      <c r="H129" s="305"/>
      <c r="I129" s="304"/>
      <c r="J129" s="305"/>
      <c r="K129" s="306"/>
      <c r="L129" s="581"/>
      <c r="M129" s="306"/>
      <c r="N129" s="308"/>
      <c r="O129" s="581"/>
      <c r="P129" s="309"/>
      <c r="Q129" s="225" t="str">
        <f>CA129</f>
        <v/>
      </c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8"/>
      <c r="AD129" s="8"/>
      <c r="BX129" s="3"/>
      <c r="BY129" s="3"/>
      <c r="CA129" s="31" t="str">
        <f t="shared" si="77"/>
        <v/>
      </c>
      <c r="CG129" s="32">
        <f>IF(F129&lt;P129,1,0)</f>
        <v>0</v>
      </c>
      <c r="CH129" s="13"/>
      <c r="CI129" s="13"/>
      <c r="CJ129" s="13"/>
      <c r="CK129" s="13"/>
      <c r="CL129" s="13"/>
      <c r="DO129" s="3"/>
      <c r="DP129" s="3"/>
    </row>
    <row r="130" spans="1:120" ht="16.149999999999999" customHeight="1" x14ac:dyDescent="0.2">
      <c r="A130" s="860"/>
      <c r="B130" s="859" t="s">
        <v>144</v>
      </c>
      <c r="C130" s="310" t="s">
        <v>4</v>
      </c>
      <c r="D130" s="301">
        <f>SUM(E130+F130)</f>
        <v>0</v>
      </c>
      <c r="E130" s="302"/>
      <c r="F130" s="303">
        <f>SUM(F131:F136)</f>
        <v>0</v>
      </c>
      <c r="G130" s="172"/>
      <c r="H130" s="312"/>
      <c r="I130" s="172"/>
      <c r="J130" s="312"/>
      <c r="K130" s="313"/>
      <c r="L130" s="120">
        <f>SUM(L131:L136)</f>
        <v>0</v>
      </c>
      <c r="M130" s="313"/>
      <c r="N130" s="314">
        <f>SUM(N131:N136)</f>
        <v>0</v>
      </c>
      <c r="O130" s="120">
        <f>SUM(O131:O136)</f>
        <v>0</v>
      </c>
      <c r="P130" s="315">
        <f>SUM(P131:P136)</f>
        <v>0</v>
      </c>
      <c r="Q130" s="225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BX130" s="3"/>
      <c r="BY130" s="3"/>
      <c r="CA130" s="31"/>
      <c r="CG130" s="32"/>
      <c r="CH130" s="13"/>
      <c r="CI130" s="13"/>
      <c r="CJ130" s="13"/>
      <c r="CK130" s="13"/>
      <c r="CL130" s="13"/>
      <c r="DO130" s="3"/>
      <c r="DP130" s="3"/>
    </row>
    <row r="131" spans="1:120" ht="16.149999999999999" customHeight="1" x14ac:dyDescent="0.2">
      <c r="A131" s="860"/>
      <c r="B131" s="860"/>
      <c r="C131" s="316" t="s">
        <v>145</v>
      </c>
      <c r="D131" s="336">
        <f>SUM(E131+F131)</f>
        <v>0</v>
      </c>
      <c r="E131" s="291"/>
      <c r="F131" s="292">
        <f>SUM(J131+L131+N131)</f>
        <v>0</v>
      </c>
      <c r="G131" s="75"/>
      <c r="H131" s="299"/>
      <c r="I131" s="75"/>
      <c r="J131" s="299"/>
      <c r="K131" s="300"/>
      <c r="L131" s="23"/>
      <c r="M131" s="300"/>
      <c r="N131" s="73"/>
      <c r="O131" s="23"/>
      <c r="P131" s="25"/>
      <c r="Q131" s="225" t="str">
        <f t="shared" ref="Q131:Q155" si="78">CA131</f>
        <v/>
      </c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8"/>
      <c r="AD131" s="8"/>
      <c r="BX131" s="3"/>
      <c r="BY131" s="3"/>
      <c r="CA131" s="31" t="str">
        <f t="shared" si="77"/>
        <v/>
      </c>
      <c r="CG131" s="32">
        <f t="shared" ref="CG131:CG136" si="79">IF(F131&lt;P131,1,0)</f>
        <v>0</v>
      </c>
      <c r="CH131" s="13"/>
      <c r="CI131" s="13"/>
      <c r="CJ131" s="13"/>
      <c r="CK131" s="13"/>
      <c r="CL131" s="13"/>
      <c r="DO131" s="3"/>
      <c r="DP131" s="3"/>
    </row>
    <row r="132" spans="1:120" ht="16.149999999999999" customHeight="1" x14ac:dyDescent="0.2">
      <c r="A132" s="860"/>
      <c r="B132" s="860"/>
      <c r="C132" s="318" t="s">
        <v>146</v>
      </c>
      <c r="D132" s="336">
        <f t="shared" ref="D132:D140" si="80">SUM(E132+F132)</f>
        <v>0</v>
      </c>
      <c r="E132" s="297"/>
      <c r="F132" s="298">
        <f>SUM(J132+L132+N132)</f>
        <v>0</v>
      </c>
      <c r="G132" s="98"/>
      <c r="H132" s="149"/>
      <c r="I132" s="98"/>
      <c r="J132" s="149"/>
      <c r="K132" s="300"/>
      <c r="L132" s="23"/>
      <c r="M132" s="300"/>
      <c r="N132" s="73"/>
      <c r="O132" s="23"/>
      <c r="P132" s="25"/>
      <c r="Q132" s="225" t="str">
        <f t="shared" si="78"/>
        <v/>
      </c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8"/>
      <c r="AD132" s="8"/>
      <c r="BX132" s="3"/>
      <c r="BY132" s="3"/>
      <c r="CA132" s="31" t="str">
        <f t="shared" si="77"/>
        <v/>
      </c>
      <c r="CG132" s="32">
        <f t="shared" si="79"/>
        <v>0</v>
      </c>
      <c r="CH132" s="13"/>
      <c r="CI132" s="13"/>
      <c r="CJ132" s="13"/>
      <c r="CK132" s="13"/>
      <c r="CL132" s="13"/>
      <c r="DO132" s="3"/>
      <c r="DP132" s="3"/>
    </row>
    <row r="133" spans="1:120" ht="16.149999999999999" customHeight="1" x14ac:dyDescent="0.2">
      <c r="A133" s="860"/>
      <c r="B133" s="860"/>
      <c r="C133" s="320" t="s">
        <v>147</v>
      </c>
      <c r="D133" s="336">
        <f t="shared" si="80"/>
        <v>0</v>
      </c>
      <c r="E133" s="297"/>
      <c r="F133" s="298">
        <f>+L133+N133</f>
        <v>0</v>
      </c>
      <c r="G133" s="75"/>
      <c r="H133" s="299"/>
      <c r="I133" s="75"/>
      <c r="J133" s="299"/>
      <c r="K133" s="300"/>
      <c r="L133" s="23"/>
      <c r="M133" s="300"/>
      <c r="N133" s="73"/>
      <c r="O133" s="23"/>
      <c r="P133" s="25"/>
      <c r="Q133" s="225" t="str">
        <f t="shared" si="78"/>
        <v/>
      </c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8"/>
      <c r="AD133" s="8"/>
      <c r="BX133" s="3"/>
      <c r="BY133" s="3"/>
      <c r="CA133" s="31" t="str">
        <f t="shared" si="77"/>
        <v/>
      </c>
      <c r="CG133" s="32">
        <f t="shared" si="79"/>
        <v>0</v>
      </c>
      <c r="CH133" s="13"/>
      <c r="CI133" s="13"/>
      <c r="CJ133" s="13"/>
      <c r="CK133" s="13"/>
      <c r="CL133" s="13"/>
      <c r="DO133" s="3"/>
      <c r="DP133" s="3"/>
    </row>
    <row r="134" spans="1:120" ht="16.149999999999999" customHeight="1" x14ac:dyDescent="0.2">
      <c r="A134" s="860"/>
      <c r="B134" s="860"/>
      <c r="C134" s="316" t="s">
        <v>148</v>
      </c>
      <c r="D134" s="336">
        <f t="shared" si="80"/>
        <v>0</v>
      </c>
      <c r="E134" s="297"/>
      <c r="F134" s="298">
        <f>SUM(J134+L134+N134)</f>
        <v>0</v>
      </c>
      <c r="G134" s="75"/>
      <c r="H134" s="299"/>
      <c r="I134" s="75"/>
      <c r="J134" s="299"/>
      <c r="K134" s="300"/>
      <c r="L134" s="23"/>
      <c r="M134" s="300"/>
      <c r="N134" s="73"/>
      <c r="O134" s="23"/>
      <c r="P134" s="25"/>
      <c r="Q134" s="225" t="str">
        <f t="shared" si="78"/>
        <v/>
      </c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8"/>
      <c r="AD134" s="8"/>
      <c r="BX134" s="3"/>
      <c r="BY134" s="3"/>
      <c r="CA134" s="31" t="str">
        <f t="shared" si="77"/>
        <v/>
      </c>
      <c r="CG134" s="32">
        <f t="shared" si="79"/>
        <v>0</v>
      </c>
      <c r="CH134" s="13"/>
      <c r="CI134" s="13"/>
      <c r="CJ134" s="13"/>
      <c r="CK134" s="13"/>
      <c r="CL134" s="13"/>
      <c r="DO134" s="3"/>
      <c r="DP134" s="3"/>
    </row>
    <row r="135" spans="1:120" ht="16.149999999999999" customHeight="1" x14ac:dyDescent="0.2">
      <c r="A135" s="860"/>
      <c r="B135" s="860"/>
      <c r="C135" s="318" t="s">
        <v>149</v>
      </c>
      <c r="D135" s="336">
        <f t="shared" si="80"/>
        <v>0</v>
      </c>
      <c r="E135" s="297"/>
      <c r="F135" s="298">
        <f>SUM(J135+L135+N135)</f>
        <v>0</v>
      </c>
      <c r="G135" s="98"/>
      <c r="H135" s="149"/>
      <c r="I135" s="98"/>
      <c r="J135" s="149"/>
      <c r="K135" s="300"/>
      <c r="L135" s="23"/>
      <c r="M135" s="300"/>
      <c r="N135" s="73"/>
      <c r="O135" s="321"/>
      <c r="P135" s="25"/>
      <c r="Q135" s="225" t="str">
        <f t="shared" si="78"/>
        <v/>
      </c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8"/>
      <c r="AD135" s="8"/>
      <c r="BX135" s="3"/>
      <c r="BY135" s="3"/>
      <c r="CA135" s="31" t="str">
        <f t="shared" si="77"/>
        <v/>
      </c>
      <c r="CG135" s="32">
        <f t="shared" si="79"/>
        <v>0</v>
      </c>
      <c r="CH135" s="13"/>
      <c r="CI135" s="13"/>
      <c r="CJ135" s="13"/>
      <c r="CK135" s="13"/>
      <c r="CL135" s="13"/>
      <c r="DO135" s="3"/>
      <c r="DP135" s="3"/>
    </row>
    <row r="136" spans="1:120" ht="16.149999999999999" customHeight="1" x14ac:dyDescent="0.2">
      <c r="A136" s="861"/>
      <c r="B136" s="861"/>
      <c r="C136" s="316" t="s">
        <v>150</v>
      </c>
      <c r="D136" s="301">
        <f t="shared" si="80"/>
        <v>0</v>
      </c>
      <c r="E136" s="323"/>
      <c r="F136" s="324">
        <f>SUM(J136+L136+N136)</f>
        <v>0</v>
      </c>
      <c r="G136" s="75"/>
      <c r="H136" s="325"/>
      <c r="I136" s="75"/>
      <c r="J136" s="325"/>
      <c r="K136" s="306"/>
      <c r="L136" s="114"/>
      <c r="M136" s="306"/>
      <c r="N136" s="117"/>
      <c r="O136" s="114"/>
      <c r="P136" s="326"/>
      <c r="Q136" s="225" t="str">
        <f t="shared" si="78"/>
        <v/>
      </c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8"/>
      <c r="AD136" s="8"/>
      <c r="BX136" s="3"/>
      <c r="BY136" s="3"/>
      <c r="CA136" s="31" t="str">
        <f t="shared" si="77"/>
        <v/>
      </c>
      <c r="CG136" s="32">
        <f t="shared" si="79"/>
        <v>0</v>
      </c>
      <c r="CH136" s="13"/>
      <c r="CI136" s="13"/>
      <c r="CJ136" s="13"/>
      <c r="CK136" s="13"/>
      <c r="CL136" s="13"/>
      <c r="DO136" s="3"/>
      <c r="DP136" s="3"/>
    </row>
    <row r="137" spans="1:120" ht="16.149999999999999" customHeight="1" x14ac:dyDescent="0.2">
      <c r="A137" s="859" t="s">
        <v>151</v>
      </c>
      <c r="B137" s="859" t="s">
        <v>152</v>
      </c>
      <c r="C137" s="327" t="s">
        <v>80</v>
      </c>
      <c r="D137" s="336">
        <f>SUM(E137+F137)</f>
        <v>0</v>
      </c>
      <c r="E137" s="290">
        <f>+K137+M137</f>
        <v>0</v>
      </c>
      <c r="F137" s="291"/>
      <c r="G137" s="293"/>
      <c r="H137" s="294"/>
      <c r="I137" s="293"/>
      <c r="J137" s="294"/>
      <c r="K137" s="24"/>
      <c r="L137" s="329"/>
      <c r="M137" s="24"/>
      <c r="N137" s="330"/>
      <c r="O137" s="62"/>
      <c r="P137" s="62"/>
      <c r="Q137" s="225" t="str">
        <f>CA137</f>
        <v/>
      </c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8"/>
      <c r="AD137" s="8"/>
      <c r="BX137" s="3"/>
      <c r="BY137" s="3"/>
      <c r="CA137" s="31" t="str">
        <f t="shared" si="77"/>
        <v/>
      </c>
      <c r="CG137" s="32">
        <f>IF(E137&lt;P137,1,0)</f>
        <v>0</v>
      </c>
      <c r="CH137" s="13"/>
      <c r="CI137" s="13"/>
      <c r="CJ137" s="13"/>
      <c r="CK137" s="13"/>
      <c r="CL137" s="13"/>
      <c r="DO137" s="3"/>
      <c r="DP137" s="3"/>
    </row>
    <row r="138" spans="1:120" ht="16.149999999999999" customHeight="1" x14ac:dyDescent="0.2">
      <c r="A138" s="860"/>
      <c r="B138" s="860"/>
      <c r="C138" s="318" t="s">
        <v>153</v>
      </c>
      <c r="D138" s="336">
        <f t="shared" si="80"/>
        <v>0</v>
      </c>
      <c r="E138" s="250">
        <f>+K138+M138</f>
        <v>0</v>
      </c>
      <c r="F138" s="297"/>
      <c r="G138" s="98"/>
      <c r="H138" s="149"/>
      <c r="I138" s="98"/>
      <c r="J138" s="149"/>
      <c r="K138" s="22"/>
      <c r="L138" s="332"/>
      <c r="M138" s="22"/>
      <c r="N138" s="333"/>
      <c r="O138" s="34"/>
      <c r="P138" s="23"/>
      <c r="Q138" s="225" t="str">
        <f t="shared" si="78"/>
        <v/>
      </c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BX138" s="3"/>
      <c r="BY138" s="3"/>
      <c r="CA138" s="31" t="str">
        <f t="shared" si="77"/>
        <v/>
      </c>
      <c r="CG138" s="32">
        <f>IF(E138&lt;P138,1,0)</f>
        <v>0</v>
      </c>
      <c r="CH138" s="13"/>
      <c r="CI138" s="13"/>
      <c r="CJ138" s="13"/>
      <c r="CK138" s="13"/>
      <c r="CL138" s="13"/>
      <c r="DO138" s="3"/>
      <c r="DP138" s="3"/>
    </row>
    <row r="139" spans="1:120" ht="16.149999999999999" customHeight="1" x14ac:dyDescent="0.2">
      <c r="A139" s="860"/>
      <c r="B139" s="860"/>
      <c r="C139" s="334" t="s">
        <v>154</v>
      </c>
      <c r="D139" s="336">
        <f t="shared" si="80"/>
        <v>0</v>
      </c>
      <c r="E139" s="336">
        <f>SUM(K139+M139)</f>
        <v>0</v>
      </c>
      <c r="F139" s="337"/>
      <c r="G139" s="98"/>
      <c r="H139" s="149"/>
      <c r="I139" s="98"/>
      <c r="J139" s="149"/>
      <c r="K139" s="22"/>
      <c r="L139" s="332"/>
      <c r="M139" s="22"/>
      <c r="N139" s="333"/>
      <c r="O139" s="34"/>
      <c r="P139" s="23"/>
      <c r="Q139" s="225" t="str">
        <f t="shared" si="78"/>
        <v/>
      </c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8"/>
      <c r="AD139" s="8"/>
      <c r="BX139" s="3"/>
      <c r="BY139" s="3"/>
      <c r="CA139" s="31" t="str">
        <f t="shared" si="77"/>
        <v/>
      </c>
      <c r="CG139" s="32">
        <f>IF(E139&lt;P139,1,0)</f>
        <v>0</v>
      </c>
      <c r="CH139" s="13"/>
      <c r="CI139" s="13"/>
      <c r="CJ139" s="13"/>
      <c r="CK139" s="13"/>
      <c r="CL139" s="13"/>
      <c r="DO139" s="3"/>
      <c r="DP139" s="3"/>
    </row>
    <row r="140" spans="1:120" ht="16.149999999999999" customHeight="1" x14ac:dyDescent="0.2">
      <c r="A140" s="861"/>
      <c r="B140" s="860"/>
      <c r="C140" s="334" t="s">
        <v>155</v>
      </c>
      <c r="D140" s="301">
        <f t="shared" si="80"/>
        <v>0</v>
      </c>
      <c r="E140" s="301">
        <f>SUM(K140+M140)</f>
        <v>0</v>
      </c>
      <c r="F140" s="339"/>
      <c r="G140" s="304"/>
      <c r="H140" s="305"/>
      <c r="I140" s="304"/>
      <c r="J140" s="305"/>
      <c r="K140" s="115"/>
      <c r="L140" s="340"/>
      <c r="M140" s="115"/>
      <c r="N140" s="341"/>
      <c r="O140" s="43"/>
      <c r="P140" s="581"/>
      <c r="Q140" s="225" t="str">
        <f t="shared" si="78"/>
        <v/>
      </c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8"/>
      <c r="AD140" s="8"/>
      <c r="BX140" s="3"/>
      <c r="BY140" s="3"/>
      <c r="CA140" s="31" t="str">
        <f t="shared" si="77"/>
        <v/>
      </c>
      <c r="CG140" s="32">
        <f>IF(E140&lt;P140,1,0)</f>
        <v>0</v>
      </c>
      <c r="CH140" s="13"/>
      <c r="CI140" s="13"/>
      <c r="CJ140" s="13"/>
      <c r="CK140" s="13"/>
      <c r="CL140" s="13"/>
      <c r="DO140" s="3"/>
      <c r="DP140" s="3"/>
    </row>
    <row r="141" spans="1:120" ht="39" customHeight="1" x14ac:dyDescent="0.2">
      <c r="A141" s="686" t="s">
        <v>156</v>
      </c>
      <c r="B141" s="686" t="s">
        <v>157</v>
      </c>
      <c r="C141" s="687" t="s">
        <v>158</v>
      </c>
      <c r="D141" s="344">
        <f>SUM(E141:F141)</f>
        <v>0</v>
      </c>
      <c r="E141" s="344">
        <f>+I141+K141+M141</f>
        <v>0</v>
      </c>
      <c r="F141" s="345">
        <f>+J141+L141+N141</f>
        <v>0</v>
      </c>
      <c r="G141" s="115"/>
      <c r="H141" s="581"/>
      <c r="I141" s="115"/>
      <c r="J141" s="581"/>
      <c r="K141" s="115"/>
      <c r="L141" s="580"/>
      <c r="M141" s="115"/>
      <c r="N141" s="347"/>
      <c r="O141" s="581"/>
      <c r="P141" s="581"/>
      <c r="Q141" s="225" t="str">
        <f t="shared" si="78"/>
        <v/>
      </c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8"/>
      <c r="AD141" s="8"/>
      <c r="BX141" s="3"/>
      <c r="BY141" s="3"/>
      <c r="CA141" s="31" t="str">
        <f t="shared" si="77"/>
        <v/>
      </c>
      <c r="CG141" s="32">
        <f t="shared" ref="CG141:CG155" si="81">IF(D141&lt;P141,1,0)</f>
        <v>0</v>
      </c>
      <c r="CH141" s="13"/>
      <c r="CI141" s="13"/>
      <c r="CJ141" s="13"/>
      <c r="CK141" s="13"/>
      <c r="CL141" s="13"/>
      <c r="DO141" s="3"/>
      <c r="DP141" s="3"/>
    </row>
    <row r="142" spans="1:120" ht="16.149999999999999" customHeight="1" x14ac:dyDescent="0.2">
      <c r="A142" s="977" t="s">
        <v>159</v>
      </c>
      <c r="B142" s="859" t="s">
        <v>160</v>
      </c>
      <c r="C142" s="348" t="s">
        <v>161</v>
      </c>
      <c r="D142" s="336">
        <f t="shared" ref="D142:D153" si="82">SUM(E142+F142)</f>
        <v>0</v>
      </c>
      <c r="E142" s="336">
        <f t="shared" ref="E142:F145" si="83">SUM(I142+K142+M142)</f>
        <v>0</v>
      </c>
      <c r="F142" s="349">
        <f t="shared" si="83"/>
        <v>0</v>
      </c>
      <c r="G142" s="300"/>
      <c r="H142" s="688"/>
      <c r="I142" s="22"/>
      <c r="J142" s="23"/>
      <c r="K142" s="22"/>
      <c r="L142" s="23"/>
      <c r="M142" s="22"/>
      <c r="N142" s="27"/>
      <c r="O142" s="23"/>
      <c r="P142" s="25"/>
      <c r="Q142" s="225" t="str">
        <f t="shared" si="78"/>
        <v/>
      </c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8"/>
      <c r="AD142" s="8"/>
      <c r="BX142" s="3"/>
      <c r="BY142" s="3"/>
      <c r="CA142" s="31" t="str">
        <f t="shared" si="77"/>
        <v/>
      </c>
      <c r="CG142" s="32">
        <f t="shared" si="81"/>
        <v>0</v>
      </c>
      <c r="CH142" s="13"/>
      <c r="CI142" s="13"/>
      <c r="CJ142" s="13"/>
      <c r="CK142" s="13"/>
      <c r="CL142" s="13"/>
      <c r="DO142" s="3"/>
      <c r="DP142" s="3"/>
    </row>
    <row r="143" spans="1:120" ht="16.149999999999999" customHeight="1" x14ac:dyDescent="0.2">
      <c r="A143" s="978"/>
      <c r="B143" s="860"/>
      <c r="C143" s="350" t="s">
        <v>162</v>
      </c>
      <c r="D143" s="301">
        <f t="shared" si="82"/>
        <v>0</v>
      </c>
      <c r="E143" s="301">
        <f t="shared" si="83"/>
        <v>0</v>
      </c>
      <c r="F143" s="303">
        <f t="shared" si="83"/>
        <v>0</v>
      </c>
      <c r="G143" s="689"/>
      <c r="H143" s="690"/>
      <c r="I143" s="42"/>
      <c r="J143" s="581"/>
      <c r="K143" s="115"/>
      <c r="L143" s="309"/>
      <c r="M143" s="115"/>
      <c r="N143" s="347"/>
      <c r="O143" s="581"/>
      <c r="P143" s="309"/>
      <c r="Q143" s="225" t="str">
        <f t="shared" si="78"/>
        <v/>
      </c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8"/>
      <c r="AD143" s="8"/>
      <c r="BX143" s="3"/>
      <c r="BY143" s="3"/>
      <c r="CA143" s="31" t="str">
        <f t="shared" si="77"/>
        <v/>
      </c>
      <c r="CG143" s="32">
        <f t="shared" si="81"/>
        <v>0</v>
      </c>
      <c r="CH143" s="13"/>
      <c r="CI143" s="13"/>
      <c r="CJ143" s="13"/>
      <c r="CK143" s="13"/>
      <c r="CL143" s="13"/>
      <c r="DO143" s="3"/>
      <c r="DP143" s="3"/>
    </row>
    <row r="144" spans="1:120" ht="16.149999999999999" customHeight="1" x14ac:dyDescent="0.2">
      <c r="A144" s="978"/>
      <c r="B144" s="859" t="s">
        <v>80</v>
      </c>
      <c r="C144" s="348" t="s">
        <v>161</v>
      </c>
      <c r="D144" s="336">
        <f t="shared" si="82"/>
        <v>0</v>
      </c>
      <c r="E144" s="336">
        <f t="shared" si="83"/>
        <v>0</v>
      </c>
      <c r="F144" s="349">
        <f t="shared" si="83"/>
        <v>0</v>
      </c>
      <c r="G144" s="295"/>
      <c r="H144" s="691"/>
      <c r="I144" s="24"/>
      <c r="J144" s="62"/>
      <c r="K144" s="24"/>
      <c r="L144" s="296"/>
      <c r="M144" s="24"/>
      <c r="N144" s="351"/>
      <c r="O144" s="62"/>
      <c r="P144" s="296"/>
      <c r="Q144" s="225" t="str">
        <f t="shared" si="78"/>
        <v/>
      </c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8"/>
      <c r="AD144" s="8"/>
      <c r="BX144" s="3"/>
      <c r="BY144" s="3"/>
      <c r="CA144" s="31" t="str">
        <f t="shared" si="77"/>
        <v/>
      </c>
      <c r="CG144" s="32">
        <f t="shared" si="81"/>
        <v>0</v>
      </c>
      <c r="CH144" s="13"/>
      <c r="CI144" s="13"/>
      <c r="CJ144" s="13"/>
      <c r="CK144" s="13"/>
      <c r="CL144" s="13"/>
      <c r="DO144" s="3"/>
      <c r="DP144" s="3"/>
    </row>
    <row r="145" spans="1:121" ht="16.149999999999999" customHeight="1" x14ac:dyDescent="0.2">
      <c r="A145" s="979"/>
      <c r="B145" s="861"/>
      <c r="C145" s="352" t="s">
        <v>163</v>
      </c>
      <c r="D145" s="353">
        <f t="shared" si="82"/>
        <v>0</v>
      </c>
      <c r="E145" s="353">
        <f t="shared" si="83"/>
        <v>0</v>
      </c>
      <c r="F145" s="324">
        <f t="shared" si="83"/>
        <v>0</v>
      </c>
      <c r="G145" s="689"/>
      <c r="H145" s="690"/>
      <c r="I145" s="42"/>
      <c r="J145" s="581"/>
      <c r="K145" s="115"/>
      <c r="L145" s="309"/>
      <c r="M145" s="115"/>
      <c r="N145" s="347"/>
      <c r="O145" s="581"/>
      <c r="P145" s="309"/>
      <c r="Q145" s="225" t="str">
        <f t="shared" si="78"/>
        <v/>
      </c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8"/>
      <c r="AD145" s="8"/>
      <c r="BX145" s="3"/>
      <c r="BY145" s="3"/>
      <c r="CA145" s="31" t="str">
        <f t="shared" si="77"/>
        <v/>
      </c>
      <c r="CG145" s="32">
        <f t="shared" si="81"/>
        <v>0</v>
      </c>
      <c r="CH145" s="13"/>
      <c r="CI145" s="13"/>
      <c r="CJ145" s="13"/>
      <c r="CK145" s="13"/>
      <c r="CL145" s="13"/>
      <c r="DO145" s="3"/>
      <c r="DP145" s="3"/>
    </row>
    <row r="146" spans="1:121" ht="16.149999999999999" customHeight="1" x14ac:dyDescent="0.2">
      <c r="A146" s="985" t="s">
        <v>164</v>
      </c>
      <c r="B146" s="982" t="s">
        <v>144</v>
      </c>
      <c r="C146" s="983"/>
      <c r="D146" s="354">
        <f>SUM(E146+F146)</f>
        <v>0</v>
      </c>
      <c r="E146" s="354">
        <f>SUM(K146+M146)</f>
        <v>0</v>
      </c>
      <c r="F146" s="287">
        <f>SUM(+L146+N146)</f>
        <v>0</v>
      </c>
      <c r="G146" s="172"/>
      <c r="H146" s="173"/>
      <c r="I146" s="172"/>
      <c r="J146" s="173"/>
      <c r="K146" s="355"/>
      <c r="L146" s="356"/>
      <c r="M146" s="357"/>
      <c r="N146" s="358"/>
      <c r="O146" s="359"/>
      <c r="P146" s="356"/>
      <c r="Q146" s="225" t="str">
        <f t="shared" si="78"/>
        <v/>
      </c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8"/>
      <c r="AD146" s="8"/>
      <c r="BX146" s="3"/>
      <c r="BY146" s="3"/>
      <c r="CA146" s="31" t="str">
        <f t="shared" si="77"/>
        <v/>
      </c>
      <c r="CG146" s="32">
        <f t="shared" si="81"/>
        <v>0</v>
      </c>
      <c r="CH146" s="13"/>
      <c r="CI146" s="13"/>
      <c r="CJ146" s="13"/>
      <c r="CK146" s="13"/>
      <c r="CL146" s="13"/>
      <c r="DO146" s="3"/>
      <c r="DP146" s="3"/>
    </row>
    <row r="147" spans="1:121" ht="16.149999999999999" customHeight="1" x14ac:dyDescent="0.2">
      <c r="A147" s="986"/>
      <c r="B147" s="860" t="s">
        <v>160</v>
      </c>
      <c r="C147" s="316" t="s">
        <v>161</v>
      </c>
      <c r="D147" s="290">
        <f t="shared" si="82"/>
        <v>0</v>
      </c>
      <c r="E147" s="290">
        <f>SUM(K147+M147)</f>
        <v>0</v>
      </c>
      <c r="F147" s="292">
        <f>SUM(+L147+N147)</f>
        <v>0</v>
      </c>
      <c r="G147" s="360"/>
      <c r="H147" s="361"/>
      <c r="I147" s="360"/>
      <c r="J147" s="361"/>
      <c r="K147" s="22"/>
      <c r="L147" s="25"/>
      <c r="M147" s="26"/>
      <c r="N147" s="362"/>
      <c r="O147" s="23"/>
      <c r="P147" s="25"/>
      <c r="Q147" s="225" t="str">
        <f t="shared" si="78"/>
        <v/>
      </c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8"/>
      <c r="AD147" s="8"/>
      <c r="BX147" s="3"/>
      <c r="BY147" s="3"/>
      <c r="CA147" s="31" t="str">
        <f t="shared" si="77"/>
        <v/>
      </c>
      <c r="CG147" s="32">
        <f t="shared" si="81"/>
        <v>0</v>
      </c>
      <c r="CH147" s="13"/>
      <c r="CI147" s="13"/>
      <c r="CJ147" s="13"/>
      <c r="CK147" s="13"/>
      <c r="CL147" s="13"/>
      <c r="DO147" s="3"/>
      <c r="DP147" s="3"/>
    </row>
    <row r="148" spans="1:121" ht="16.149999999999999" customHeight="1" x14ac:dyDescent="0.2">
      <c r="A148" s="986"/>
      <c r="B148" s="860"/>
      <c r="C148" s="350" t="s">
        <v>162</v>
      </c>
      <c r="D148" s="301">
        <f t="shared" si="82"/>
        <v>0</v>
      </c>
      <c r="E148" s="301">
        <f>SUM(K148+M148)</f>
        <v>0</v>
      </c>
      <c r="F148" s="303">
        <f>SUM(+L148+N148)</f>
        <v>0</v>
      </c>
      <c r="G148" s="70"/>
      <c r="H148" s="78"/>
      <c r="I148" s="70"/>
      <c r="J148" s="78"/>
      <c r="K148" s="113"/>
      <c r="L148" s="326"/>
      <c r="M148" s="363"/>
      <c r="N148" s="364"/>
      <c r="O148" s="114"/>
      <c r="P148" s="326"/>
      <c r="Q148" s="225" t="str">
        <f t="shared" si="78"/>
        <v/>
      </c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8"/>
      <c r="AD148" s="8"/>
      <c r="BX148" s="3"/>
      <c r="BY148" s="3"/>
      <c r="CA148" s="31" t="str">
        <f t="shared" si="77"/>
        <v/>
      </c>
      <c r="CG148" s="32">
        <f t="shared" si="81"/>
        <v>0</v>
      </c>
      <c r="CH148" s="13"/>
      <c r="CI148" s="13"/>
      <c r="CJ148" s="13"/>
      <c r="CK148" s="13"/>
      <c r="CL148" s="13"/>
      <c r="DO148" s="3"/>
      <c r="DP148" s="3"/>
    </row>
    <row r="149" spans="1:121" ht="16.149999999999999" customHeight="1" x14ac:dyDescent="0.2">
      <c r="A149" s="986"/>
      <c r="B149" s="859" t="s">
        <v>80</v>
      </c>
      <c r="C149" s="348" t="s">
        <v>161</v>
      </c>
      <c r="D149" s="290">
        <f t="shared" si="82"/>
        <v>0</v>
      </c>
      <c r="E149" s="290">
        <f>SUM(K149+M149)</f>
        <v>0</v>
      </c>
      <c r="F149" s="292">
        <f>SUM(+L149+N149)</f>
        <v>0</v>
      </c>
      <c r="G149" s="293"/>
      <c r="H149" s="365"/>
      <c r="I149" s="293"/>
      <c r="J149" s="365"/>
      <c r="K149" s="24"/>
      <c r="L149" s="296"/>
      <c r="M149" s="366"/>
      <c r="N149" s="367"/>
      <c r="O149" s="62"/>
      <c r="P149" s="296"/>
      <c r="Q149" s="225" t="str">
        <f t="shared" si="78"/>
        <v/>
      </c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8"/>
      <c r="AD149" s="8"/>
      <c r="BX149" s="3"/>
      <c r="BY149" s="3"/>
      <c r="CA149" s="31" t="str">
        <f t="shared" si="77"/>
        <v/>
      </c>
      <c r="CG149" s="32">
        <f t="shared" si="81"/>
        <v>0</v>
      </c>
      <c r="CH149" s="13"/>
      <c r="CI149" s="13"/>
      <c r="CJ149" s="13"/>
      <c r="CK149" s="13"/>
      <c r="CL149" s="13"/>
      <c r="DO149" s="3"/>
      <c r="DP149" s="3"/>
    </row>
    <row r="150" spans="1:121" ht="16.149999999999999" customHeight="1" x14ac:dyDescent="0.2">
      <c r="A150" s="987"/>
      <c r="B150" s="861"/>
      <c r="C150" s="352" t="s">
        <v>163</v>
      </c>
      <c r="D150" s="301">
        <f t="shared" si="82"/>
        <v>0</v>
      </c>
      <c r="E150" s="301">
        <f>SUM(K150+M150)</f>
        <v>0</v>
      </c>
      <c r="F150" s="303">
        <f>SUM(+L150+N150)</f>
        <v>0</v>
      </c>
      <c r="G150" s="304"/>
      <c r="H150" s="582"/>
      <c r="I150" s="304"/>
      <c r="J150" s="582"/>
      <c r="K150" s="115"/>
      <c r="L150" s="309"/>
      <c r="M150" s="369"/>
      <c r="N150" s="370"/>
      <c r="O150" s="581"/>
      <c r="P150" s="309"/>
      <c r="Q150" s="225" t="str">
        <f t="shared" si="78"/>
        <v/>
      </c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8"/>
      <c r="AD150" s="8"/>
      <c r="BX150" s="3"/>
      <c r="BY150" s="3"/>
      <c r="CA150" s="31" t="str">
        <f t="shared" si="77"/>
        <v/>
      </c>
      <c r="CG150" s="32">
        <f t="shared" si="81"/>
        <v>0</v>
      </c>
      <c r="CH150" s="13"/>
      <c r="CI150" s="13"/>
      <c r="CJ150" s="13"/>
      <c r="CK150" s="13"/>
      <c r="CL150" s="13"/>
      <c r="DO150" s="3"/>
      <c r="DP150" s="3"/>
    </row>
    <row r="151" spans="1:121" ht="18" customHeight="1" x14ac:dyDescent="0.2">
      <c r="A151" s="977" t="s">
        <v>165</v>
      </c>
      <c r="B151" s="859" t="s">
        <v>166</v>
      </c>
      <c r="C151" s="371" t="s">
        <v>167</v>
      </c>
      <c r="D151" s="290">
        <f t="shared" si="82"/>
        <v>0</v>
      </c>
      <c r="E151" s="290">
        <f t="shared" ref="E151:F153" si="84">SUM(I151+K151+M151)</f>
        <v>0</v>
      </c>
      <c r="F151" s="292">
        <f t="shared" si="84"/>
        <v>0</v>
      </c>
      <c r="G151" s="300"/>
      <c r="H151" s="688"/>
      <c r="I151" s="22"/>
      <c r="J151" s="23"/>
      <c r="K151" s="22"/>
      <c r="L151" s="25"/>
      <c r="M151" s="22"/>
      <c r="N151" s="362"/>
      <c r="O151" s="23"/>
      <c r="P151" s="25"/>
      <c r="Q151" s="225" t="str">
        <f t="shared" si="78"/>
        <v/>
      </c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8"/>
      <c r="AD151" s="8"/>
      <c r="BX151" s="3"/>
      <c r="BY151" s="3"/>
      <c r="CA151" s="31" t="str">
        <f t="shared" si="77"/>
        <v/>
      </c>
      <c r="CG151" s="32">
        <f t="shared" si="81"/>
        <v>0</v>
      </c>
      <c r="CH151" s="13"/>
      <c r="CI151" s="13"/>
      <c r="CJ151" s="13"/>
      <c r="CK151" s="13"/>
      <c r="CL151" s="13"/>
      <c r="DO151" s="3"/>
      <c r="DP151" s="3"/>
    </row>
    <row r="152" spans="1:121" ht="32.25" customHeight="1" x14ac:dyDescent="0.2">
      <c r="A152" s="978"/>
      <c r="B152" s="860"/>
      <c r="C152" s="372" t="s">
        <v>168</v>
      </c>
      <c r="D152" s="250">
        <f t="shared" si="82"/>
        <v>0</v>
      </c>
      <c r="E152" s="250">
        <f t="shared" si="84"/>
        <v>0</v>
      </c>
      <c r="F152" s="298">
        <f t="shared" si="84"/>
        <v>0</v>
      </c>
      <c r="G152" s="692"/>
      <c r="H152" s="693"/>
      <c r="I152" s="113"/>
      <c r="J152" s="114"/>
      <c r="K152" s="113"/>
      <c r="L152" s="326"/>
      <c r="M152" s="113"/>
      <c r="N152" s="373"/>
      <c r="O152" s="114"/>
      <c r="P152" s="326"/>
      <c r="Q152" s="225" t="str">
        <f t="shared" si="78"/>
        <v/>
      </c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8"/>
      <c r="AD152" s="8"/>
      <c r="BX152" s="3"/>
      <c r="BY152" s="3"/>
      <c r="CA152" s="31" t="str">
        <f t="shared" si="77"/>
        <v/>
      </c>
      <c r="CG152" s="32">
        <f t="shared" si="81"/>
        <v>0</v>
      </c>
      <c r="CH152" s="13"/>
      <c r="CI152" s="13"/>
      <c r="CJ152" s="13"/>
      <c r="CK152" s="13"/>
      <c r="CL152" s="13"/>
      <c r="DO152" s="3"/>
      <c r="DP152" s="3"/>
    </row>
    <row r="153" spans="1:121" ht="29.25" customHeight="1" x14ac:dyDescent="0.2">
      <c r="A153" s="979"/>
      <c r="B153" s="861"/>
      <c r="C153" s="374" t="s">
        <v>169</v>
      </c>
      <c r="D153" s="301">
        <f t="shared" si="82"/>
        <v>0</v>
      </c>
      <c r="E153" s="301">
        <f t="shared" si="84"/>
        <v>0</v>
      </c>
      <c r="F153" s="303">
        <f t="shared" si="84"/>
        <v>0</v>
      </c>
      <c r="G153" s="689"/>
      <c r="H153" s="393"/>
      <c r="I153" s="42"/>
      <c r="J153" s="43"/>
      <c r="K153" s="42"/>
      <c r="L153" s="44"/>
      <c r="M153" s="375"/>
      <c r="N153" s="370"/>
      <c r="O153" s="43"/>
      <c r="P153" s="43"/>
      <c r="Q153" s="225" t="str">
        <f t="shared" si="78"/>
        <v/>
      </c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8"/>
      <c r="AD153" s="8"/>
      <c r="BX153" s="3"/>
      <c r="BY153" s="3"/>
      <c r="CA153" s="31" t="str">
        <f t="shared" si="77"/>
        <v/>
      </c>
      <c r="CG153" s="32">
        <f t="shared" si="81"/>
        <v>0</v>
      </c>
      <c r="CH153" s="13"/>
      <c r="CI153" s="13"/>
      <c r="CJ153" s="13"/>
      <c r="CK153" s="13"/>
      <c r="CL153" s="13"/>
      <c r="DO153" s="3"/>
      <c r="DP153" s="3"/>
    </row>
    <row r="154" spans="1:121" ht="37.5" customHeight="1" x14ac:dyDescent="0.2">
      <c r="A154" s="978" t="s">
        <v>170</v>
      </c>
      <c r="B154" s="859" t="s">
        <v>171</v>
      </c>
      <c r="C154" s="376" t="s">
        <v>172</v>
      </c>
      <c r="D154" s="336">
        <f>SUM(E154+F154)</f>
        <v>0</v>
      </c>
      <c r="E154" s="336">
        <f>+K154+M154</f>
        <v>0</v>
      </c>
      <c r="F154" s="349">
        <f>+L154+N154</f>
        <v>0</v>
      </c>
      <c r="G154" s="293"/>
      <c r="H154" s="365"/>
      <c r="I154" s="293"/>
      <c r="J154" s="365"/>
      <c r="K154" s="24"/>
      <c r="L154" s="296"/>
      <c r="M154" s="366"/>
      <c r="N154" s="351"/>
      <c r="O154" s="365"/>
      <c r="P154" s="62"/>
      <c r="Q154" s="225" t="str">
        <f t="shared" si="78"/>
        <v/>
      </c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8"/>
      <c r="AD154" s="8"/>
      <c r="BX154" s="3"/>
      <c r="BY154" s="3"/>
      <c r="CA154" s="31" t="str">
        <f t="shared" si="77"/>
        <v/>
      </c>
      <c r="CG154" s="32">
        <f t="shared" si="81"/>
        <v>0</v>
      </c>
      <c r="CH154" s="13"/>
      <c r="CI154" s="13"/>
      <c r="CJ154" s="13"/>
      <c r="CK154" s="13"/>
      <c r="CL154" s="13"/>
      <c r="DO154" s="3"/>
      <c r="DP154" s="3"/>
    </row>
    <row r="155" spans="1:121" ht="30" customHeight="1" x14ac:dyDescent="0.2">
      <c r="A155" s="979"/>
      <c r="B155" s="861"/>
      <c r="C155" s="377" t="s">
        <v>173</v>
      </c>
      <c r="D155" s="301">
        <f>SUM(E155+F155)</f>
        <v>0</v>
      </c>
      <c r="E155" s="301">
        <f>+K155+M155</f>
        <v>0</v>
      </c>
      <c r="F155" s="303">
        <f>+L155+N155</f>
        <v>0</v>
      </c>
      <c r="G155" s="304"/>
      <c r="H155" s="170"/>
      <c r="I155" s="304"/>
      <c r="J155" s="170"/>
      <c r="K155" s="42"/>
      <c r="L155" s="44"/>
      <c r="M155" s="375"/>
      <c r="N155" s="45"/>
      <c r="O155" s="170"/>
      <c r="P155" s="43"/>
      <c r="Q155" s="225" t="str">
        <f t="shared" si="78"/>
        <v/>
      </c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BX155" s="3"/>
      <c r="BY155" s="3"/>
      <c r="CA155" s="31" t="str">
        <f t="shared" si="77"/>
        <v/>
      </c>
      <c r="CG155" s="32">
        <f t="shared" si="81"/>
        <v>0</v>
      </c>
      <c r="CH155" s="13"/>
      <c r="CI155" s="13"/>
      <c r="CJ155" s="13"/>
      <c r="CK155" s="13"/>
      <c r="CL155" s="13"/>
      <c r="DO155" s="3"/>
      <c r="DP155" s="3"/>
    </row>
    <row r="156" spans="1:121" ht="31.9" customHeight="1" x14ac:dyDescent="0.2">
      <c r="A156" s="47" t="s">
        <v>174</v>
      </c>
      <c r="B156" s="123"/>
      <c r="C156" s="123"/>
      <c r="D156" s="123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BV156" s="3"/>
      <c r="BW156" s="3"/>
      <c r="CG156" s="13"/>
      <c r="CH156" s="13"/>
      <c r="CI156" s="13"/>
      <c r="CJ156" s="13"/>
      <c r="CK156" s="13"/>
      <c r="CL156" s="13"/>
    </row>
    <row r="157" spans="1:121" ht="16.149999999999999" customHeight="1" x14ac:dyDescent="0.2">
      <c r="A157" s="885" t="s">
        <v>175</v>
      </c>
      <c r="B157" s="886"/>
      <c r="C157" s="887"/>
      <c r="D157" s="894" t="s">
        <v>4</v>
      </c>
      <c r="E157" s="895"/>
      <c r="F157" s="896"/>
      <c r="G157" s="862" t="s">
        <v>5</v>
      </c>
      <c r="H157" s="900"/>
      <c r="I157" s="900"/>
      <c r="J157" s="900"/>
      <c r="K157" s="900"/>
      <c r="L157" s="900"/>
      <c r="M157" s="900"/>
      <c r="N157" s="900"/>
      <c r="O157" s="900"/>
      <c r="P157" s="900"/>
      <c r="Q157" s="900"/>
      <c r="R157" s="900"/>
      <c r="S157" s="900"/>
      <c r="T157" s="900"/>
      <c r="U157" s="900"/>
      <c r="V157" s="900"/>
      <c r="W157" s="900"/>
      <c r="X157" s="900"/>
      <c r="Y157" s="900"/>
      <c r="Z157" s="901"/>
      <c r="AA157" s="955" t="s">
        <v>8</v>
      </c>
      <c r="AB157" s="955" t="s">
        <v>176</v>
      </c>
      <c r="AC157" s="971" t="s">
        <v>177</v>
      </c>
      <c r="AD157" s="971" t="s">
        <v>178</v>
      </c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CG157" s="13"/>
      <c r="CH157" s="13"/>
      <c r="CI157" s="13"/>
      <c r="CJ157" s="13"/>
      <c r="CK157" s="13"/>
      <c r="CL157" s="13"/>
      <c r="DO157" s="3"/>
      <c r="DP157" s="3"/>
      <c r="DQ157" s="3"/>
    </row>
    <row r="158" spans="1:121" ht="16.149999999999999" customHeight="1" x14ac:dyDescent="0.2">
      <c r="A158" s="888"/>
      <c r="B158" s="889"/>
      <c r="C158" s="890"/>
      <c r="D158" s="980"/>
      <c r="E158" s="981"/>
      <c r="F158" s="902"/>
      <c r="G158" s="974" t="s">
        <v>11</v>
      </c>
      <c r="H158" s="975"/>
      <c r="I158" s="976" t="s">
        <v>12</v>
      </c>
      <c r="J158" s="976"/>
      <c r="K158" s="862" t="s">
        <v>13</v>
      </c>
      <c r="L158" s="970"/>
      <c r="M158" s="862" t="s">
        <v>14</v>
      </c>
      <c r="N158" s="970"/>
      <c r="O158" s="862" t="s">
        <v>15</v>
      </c>
      <c r="P158" s="970"/>
      <c r="Q158" s="862" t="s">
        <v>16</v>
      </c>
      <c r="R158" s="970"/>
      <c r="S158" s="862" t="s">
        <v>179</v>
      </c>
      <c r="T158" s="970"/>
      <c r="U158" s="982" t="s">
        <v>20</v>
      </c>
      <c r="V158" s="983"/>
      <c r="W158" s="982" t="s">
        <v>21</v>
      </c>
      <c r="X158" s="983"/>
      <c r="Y158" s="982" t="s">
        <v>22</v>
      </c>
      <c r="Z158" s="984"/>
      <c r="AA158" s="958"/>
      <c r="AB158" s="958"/>
      <c r="AC158" s="972"/>
      <c r="AD158" s="972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CG158" s="13"/>
      <c r="CH158" s="13"/>
      <c r="CI158" s="13"/>
      <c r="CJ158" s="13"/>
      <c r="CK158" s="13"/>
      <c r="CL158" s="13"/>
      <c r="DO158" s="3"/>
      <c r="DP158" s="3"/>
      <c r="DQ158" s="3"/>
    </row>
    <row r="159" spans="1:121" ht="16.149999999999999" customHeight="1" x14ac:dyDescent="0.2">
      <c r="A159" s="891"/>
      <c r="B159" s="1084"/>
      <c r="C159" s="1085"/>
      <c r="D159" s="14" t="s">
        <v>23</v>
      </c>
      <c r="E159" s="15" t="s">
        <v>24</v>
      </c>
      <c r="F159" s="791" t="s">
        <v>25</v>
      </c>
      <c r="G159" s="786" t="s">
        <v>24</v>
      </c>
      <c r="H159" s="791" t="s">
        <v>25</v>
      </c>
      <c r="I159" s="787" t="s">
        <v>24</v>
      </c>
      <c r="J159" s="787" t="s">
        <v>25</v>
      </c>
      <c r="K159" s="786" t="s">
        <v>24</v>
      </c>
      <c r="L159" s="791" t="s">
        <v>25</v>
      </c>
      <c r="M159" s="786" t="s">
        <v>24</v>
      </c>
      <c r="N159" s="791" t="s">
        <v>25</v>
      </c>
      <c r="O159" s="786" t="s">
        <v>24</v>
      </c>
      <c r="P159" s="791" t="s">
        <v>25</v>
      </c>
      <c r="Q159" s="786" t="s">
        <v>24</v>
      </c>
      <c r="R159" s="791" t="s">
        <v>25</v>
      </c>
      <c r="S159" s="786" t="s">
        <v>24</v>
      </c>
      <c r="T159" s="791" t="s">
        <v>25</v>
      </c>
      <c r="U159" s="786" t="s">
        <v>24</v>
      </c>
      <c r="V159" s="791" t="s">
        <v>25</v>
      </c>
      <c r="W159" s="786" t="s">
        <v>24</v>
      </c>
      <c r="X159" s="791" t="s">
        <v>25</v>
      </c>
      <c r="Y159" s="786" t="s">
        <v>24</v>
      </c>
      <c r="Z159" s="788" t="s">
        <v>25</v>
      </c>
      <c r="AA159" s="1079"/>
      <c r="AB159" s="1079"/>
      <c r="AC159" s="1102"/>
      <c r="AD159" s="1102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CG159" s="13"/>
      <c r="CH159" s="13"/>
      <c r="CI159" s="13"/>
      <c r="CJ159" s="13"/>
      <c r="CK159" s="13"/>
      <c r="CL159" s="13"/>
      <c r="DO159" s="3"/>
      <c r="DP159" s="3"/>
      <c r="DQ159" s="3"/>
    </row>
    <row r="160" spans="1:121" ht="16.149999999999999" customHeight="1" x14ac:dyDescent="0.2">
      <c r="A160" s="967" t="s">
        <v>180</v>
      </c>
      <c r="B160" s="968"/>
      <c r="C160" s="969"/>
      <c r="D160" s="378">
        <f>SUM(E160+F160)</f>
        <v>0</v>
      </c>
      <c r="E160" s="379">
        <f t="shared" ref="E160:F161" si="85">+K160+M160+O160+Q160</f>
        <v>0</v>
      </c>
      <c r="F160" s="380">
        <f t="shared" si="85"/>
        <v>0</v>
      </c>
      <c r="G160" s="293"/>
      <c r="H160" s="365"/>
      <c r="I160" s="293"/>
      <c r="J160" s="365"/>
      <c r="K160" s="24"/>
      <c r="L160" s="62"/>
      <c r="M160" s="24"/>
      <c r="N160" s="62"/>
      <c r="O160" s="24"/>
      <c r="P160" s="62"/>
      <c r="Q160" s="24"/>
      <c r="R160" s="62"/>
      <c r="S160" s="293"/>
      <c r="T160" s="365"/>
      <c r="U160" s="293"/>
      <c r="V160" s="365"/>
      <c r="W160" s="293"/>
      <c r="X160" s="365"/>
      <c r="Y160" s="293"/>
      <c r="Z160" s="381"/>
      <c r="AA160" s="62"/>
      <c r="AB160" s="62"/>
      <c r="AC160" s="62"/>
      <c r="AD160" s="62"/>
      <c r="AE160" s="382" t="str">
        <f>CA160&amp;CB160&amp;CC160&amp;CD160</f>
        <v/>
      </c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8"/>
      <c r="AR160" s="8"/>
      <c r="CA160" s="31" t="str">
        <f t="shared" ref="CA160:CA163" si="86">IF(CG160=1,"* El número de actividades en usuarios en situacion de discapacidad NO DEBE ser mayor al total. ","")</f>
        <v/>
      </c>
      <c r="CB160" s="31" t="str">
        <f>IF(CH160=1,"* El número de actividades en usuarios JUNJI NO DEBE ser mayor al total. ","")</f>
        <v/>
      </c>
      <c r="CC160" s="31" t="str">
        <f>IF(CI160=1,"* El número de actividades en usuarios INTEGRA NO DEBE ser mayor al total. ","")</f>
        <v/>
      </c>
      <c r="CD160" s="31" t="str">
        <f>IF(CJ160=1,"* El número de actividades en usuarios MINEDUC NO DEBE ser mayor al total. ","")</f>
        <v/>
      </c>
      <c r="CG160" s="32">
        <f>IF(D160&lt;AA160,1,0)</f>
        <v>0</v>
      </c>
      <c r="CH160" s="32">
        <f>IF(D160&lt;AB160,1,0)</f>
        <v>0</v>
      </c>
      <c r="CI160" s="32">
        <f>IF(D160&lt;AC160,1,0)</f>
        <v>0</v>
      </c>
      <c r="CJ160" s="32">
        <f>IF(D160&lt;AD160,1,0)</f>
        <v>0</v>
      </c>
      <c r="CK160" s="13"/>
      <c r="CL160" s="13"/>
      <c r="DO160" s="3"/>
      <c r="DP160" s="3"/>
      <c r="DQ160" s="3"/>
    </row>
    <row r="161" spans="1:121" ht="16.149999999999999" customHeight="1" x14ac:dyDescent="0.2">
      <c r="A161" s="928" t="s">
        <v>181</v>
      </c>
      <c r="B161" s="929"/>
      <c r="C161" s="930"/>
      <c r="D161" s="383">
        <f t="shared" ref="D161:D163" si="87">SUM(E161+F161)</f>
        <v>0</v>
      </c>
      <c r="E161" s="384">
        <f t="shared" si="85"/>
        <v>0</v>
      </c>
      <c r="F161" s="385">
        <f t="shared" si="85"/>
        <v>0</v>
      </c>
      <c r="G161" s="360"/>
      <c r="H161" s="361"/>
      <c r="I161" s="360"/>
      <c r="J161" s="361"/>
      <c r="K161" s="22"/>
      <c r="L161" s="23"/>
      <c r="M161" s="22"/>
      <c r="N161" s="23"/>
      <c r="O161" s="22"/>
      <c r="P161" s="23"/>
      <c r="Q161" s="22"/>
      <c r="R161" s="23"/>
      <c r="S161" s="98"/>
      <c r="T161" s="99"/>
      <c r="U161" s="360"/>
      <c r="V161" s="361"/>
      <c r="W161" s="98"/>
      <c r="X161" s="99"/>
      <c r="Y161" s="98"/>
      <c r="Z161" s="151"/>
      <c r="AA161" s="23"/>
      <c r="AB161" s="23"/>
      <c r="AC161" s="23"/>
      <c r="AD161" s="23"/>
      <c r="AE161" s="382" t="str">
        <f t="shared" ref="AE161:AE163" si="88">CA161&amp;CB161&amp;CC161&amp;CD161</f>
        <v/>
      </c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8"/>
      <c r="AR161" s="8"/>
      <c r="CA161" s="31" t="str">
        <f t="shared" si="86"/>
        <v/>
      </c>
      <c r="CB161" s="31" t="str">
        <f t="shared" ref="CB161:CB163" si="89">IF(CH161=1,"* El número de actividades en usuarios JUNJI NO DEBE ser mayor al total. ","")</f>
        <v/>
      </c>
      <c r="CC161" s="31" t="str">
        <f t="shared" ref="CC161:CC163" si="90">IF(CI161=1,"* El número de actividades en usuarios INTEGRA NO DEBE ser mayor al total. ","")</f>
        <v/>
      </c>
      <c r="CD161" s="31" t="str">
        <f t="shared" ref="CD161:CD163" si="91">IF(CJ161=1,"* El número de actividades en usuarios MINEDUC NO DEBE ser mayor al total. ","")</f>
        <v/>
      </c>
      <c r="CG161" s="32">
        <f t="shared" ref="CG161:CG163" si="92">IF(D161&lt;AA161,1,0)</f>
        <v>0</v>
      </c>
      <c r="CH161" s="32">
        <f t="shared" ref="CH161:CH163" si="93">IF(D161&lt;AB161,1,0)</f>
        <v>0</v>
      </c>
      <c r="CI161" s="32">
        <f t="shared" ref="CI161:CI163" si="94">IF(D161&lt;AC161,1,0)</f>
        <v>0</v>
      </c>
      <c r="CJ161" s="32">
        <f t="shared" ref="CJ161:CJ163" si="95">IF(D161&lt;AD161,1,0)</f>
        <v>0</v>
      </c>
      <c r="CK161" s="13"/>
      <c r="CL161" s="13"/>
      <c r="DO161" s="3"/>
      <c r="DP161" s="3"/>
      <c r="DQ161" s="3"/>
    </row>
    <row r="162" spans="1:121" ht="16.149999999999999" customHeight="1" x14ac:dyDescent="0.2">
      <c r="A162" s="931" t="s">
        <v>182</v>
      </c>
      <c r="B162" s="932"/>
      <c r="C162" s="933"/>
      <c r="D162" s="386">
        <f t="shared" si="87"/>
        <v>0</v>
      </c>
      <c r="E162" s="384">
        <f>+K162+M162+O162+Q162</f>
        <v>0</v>
      </c>
      <c r="F162" s="385">
        <f>+L162+N162+P162+R162</f>
        <v>0</v>
      </c>
      <c r="G162" s="360"/>
      <c r="H162" s="361"/>
      <c r="I162" s="360"/>
      <c r="J162" s="361"/>
      <c r="K162" s="22"/>
      <c r="L162" s="23"/>
      <c r="M162" s="22"/>
      <c r="N162" s="23"/>
      <c r="O162" s="22"/>
      <c r="P162" s="23"/>
      <c r="Q162" s="22"/>
      <c r="R162" s="23"/>
      <c r="S162" s="98"/>
      <c r="T162" s="99"/>
      <c r="U162" s="360"/>
      <c r="V162" s="361"/>
      <c r="W162" s="98"/>
      <c r="X162" s="99"/>
      <c r="Y162" s="98"/>
      <c r="Z162" s="151"/>
      <c r="AA162" s="23"/>
      <c r="AB162" s="23"/>
      <c r="AC162" s="23"/>
      <c r="AD162" s="23"/>
      <c r="AE162" s="382" t="str">
        <f t="shared" si="88"/>
        <v/>
      </c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8"/>
      <c r="AR162" s="8"/>
      <c r="CA162" s="31" t="str">
        <f t="shared" si="86"/>
        <v/>
      </c>
      <c r="CB162" s="31" t="str">
        <f t="shared" si="89"/>
        <v/>
      </c>
      <c r="CC162" s="31" t="str">
        <f t="shared" si="90"/>
        <v/>
      </c>
      <c r="CD162" s="31" t="str">
        <f t="shared" si="91"/>
        <v/>
      </c>
      <c r="CG162" s="32">
        <f t="shared" si="92"/>
        <v>0</v>
      </c>
      <c r="CH162" s="32">
        <f t="shared" si="93"/>
        <v>0</v>
      </c>
      <c r="CI162" s="32">
        <f t="shared" si="94"/>
        <v>0</v>
      </c>
      <c r="CJ162" s="32">
        <f t="shared" si="95"/>
        <v>0</v>
      </c>
      <c r="CK162" s="13"/>
      <c r="CL162" s="13"/>
      <c r="DO162" s="3"/>
      <c r="DP162" s="3"/>
      <c r="DQ162" s="3"/>
    </row>
    <row r="163" spans="1:121" ht="16.149999999999999" customHeight="1" x14ac:dyDescent="0.2">
      <c r="A163" s="934" t="s">
        <v>183</v>
      </c>
      <c r="B163" s="935"/>
      <c r="C163" s="936"/>
      <c r="D163" s="386">
        <f t="shared" si="87"/>
        <v>0</v>
      </c>
      <c r="E163" s="387">
        <f t="shared" ref="E163:F163" si="96">+K163+M163+O163+Q163</f>
        <v>0</v>
      </c>
      <c r="F163" s="388">
        <f t="shared" si="96"/>
        <v>0</v>
      </c>
      <c r="G163" s="98"/>
      <c r="H163" s="99"/>
      <c r="I163" s="98"/>
      <c r="J163" s="99"/>
      <c r="K163" s="33"/>
      <c r="L163" s="34"/>
      <c r="M163" s="33"/>
      <c r="N163" s="34"/>
      <c r="O163" s="33"/>
      <c r="P163" s="34"/>
      <c r="Q163" s="33"/>
      <c r="R163" s="34"/>
      <c r="S163" s="98"/>
      <c r="T163" s="99"/>
      <c r="U163" s="98"/>
      <c r="V163" s="99"/>
      <c r="W163" s="98"/>
      <c r="X163" s="99"/>
      <c r="Y163" s="98"/>
      <c r="Z163" s="151"/>
      <c r="AA163" s="34"/>
      <c r="AB163" s="34"/>
      <c r="AC163" s="34"/>
      <c r="AD163" s="34"/>
      <c r="AE163" s="382" t="str">
        <f t="shared" si="88"/>
        <v/>
      </c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8"/>
      <c r="AR163" s="8"/>
      <c r="CA163" s="31" t="str">
        <f t="shared" si="86"/>
        <v/>
      </c>
      <c r="CB163" s="31" t="str">
        <f t="shared" si="89"/>
        <v/>
      </c>
      <c r="CC163" s="31" t="str">
        <f t="shared" si="90"/>
        <v/>
      </c>
      <c r="CD163" s="31" t="str">
        <f t="shared" si="91"/>
        <v/>
      </c>
      <c r="CG163" s="32">
        <f t="shared" si="92"/>
        <v>0</v>
      </c>
      <c r="CH163" s="32">
        <f t="shared" si="93"/>
        <v>0</v>
      </c>
      <c r="CI163" s="32">
        <f t="shared" si="94"/>
        <v>0</v>
      </c>
      <c r="CJ163" s="32">
        <f t="shared" si="95"/>
        <v>0</v>
      </c>
      <c r="CK163" s="13"/>
      <c r="CL163" s="13"/>
      <c r="DO163" s="3"/>
      <c r="DP163" s="3"/>
      <c r="DQ163" s="3"/>
    </row>
    <row r="164" spans="1:121" ht="16.149999999999999" customHeight="1" x14ac:dyDescent="0.2">
      <c r="A164" s="937" t="s">
        <v>184</v>
      </c>
      <c r="B164" s="938"/>
      <c r="C164" s="939"/>
      <c r="D164" s="389"/>
      <c r="E164" s="390"/>
      <c r="F164" s="391"/>
      <c r="G164" s="304"/>
      <c r="H164" s="170"/>
      <c r="I164" s="304"/>
      <c r="J164" s="170"/>
      <c r="K164" s="304"/>
      <c r="L164" s="170"/>
      <c r="M164" s="304"/>
      <c r="N164" s="170"/>
      <c r="O164" s="304"/>
      <c r="P164" s="170"/>
      <c r="Q164" s="304"/>
      <c r="R164" s="170"/>
      <c r="S164" s="304"/>
      <c r="T164" s="170"/>
      <c r="U164" s="304"/>
      <c r="V164" s="170"/>
      <c r="W164" s="304"/>
      <c r="X164" s="170"/>
      <c r="Y164" s="304"/>
      <c r="Z164" s="392"/>
      <c r="AA164" s="393"/>
      <c r="AB164" s="43"/>
      <c r="AC164" s="43"/>
      <c r="AD164" s="43"/>
      <c r="AE164" s="394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8"/>
      <c r="AR164" s="8"/>
      <c r="CA164" s="31"/>
      <c r="CB164" s="31"/>
      <c r="CC164" s="31"/>
      <c r="CD164" s="31"/>
      <c r="CG164" s="32"/>
      <c r="CH164" s="32"/>
      <c r="CI164" s="32"/>
      <c r="CJ164" s="32"/>
      <c r="CK164" s="13"/>
      <c r="CL164" s="13"/>
      <c r="DO164" s="3"/>
      <c r="DP164" s="3"/>
      <c r="DQ164" s="3"/>
    </row>
    <row r="165" spans="1:121" ht="31.9" customHeight="1" x14ac:dyDescent="0.2">
      <c r="A165" s="47" t="s">
        <v>185</v>
      </c>
      <c r="B165" s="583"/>
      <c r="C165" s="123"/>
      <c r="D165" s="124"/>
      <c r="E165" s="124"/>
      <c r="F165" s="125"/>
      <c r="G165" s="125"/>
      <c r="H165" s="125"/>
      <c r="I165" s="49"/>
      <c r="J165" s="396"/>
      <c r="K165" s="397"/>
      <c r="L165" s="49"/>
      <c r="M165" s="398"/>
      <c r="N165" s="39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BV165" s="3"/>
      <c r="BW165" s="3"/>
      <c r="CG165" s="32"/>
      <c r="CH165" s="32"/>
      <c r="CI165" s="32"/>
      <c r="CJ165" s="32"/>
      <c r="CK165" s="13"/>
      <c r="CL165" s="13"/>
    </row>
    <row r="166" spans="1:121" ht="16.149999999999999" customHeight="1" x14ac:dyDescent="0.2">
      <c r="A166" s="885" t="s">
        <v>175</v>
      </c>
      <c r="B166" s="886"/>
      <c r="C166" s="887"/>
      <c r="D166" s="895" t="s">
        <v>4</v>
      </c>
      <c r="E166" s="895"/>
      <c r="F166" s="896"/>
      <c r="G166" s="862" t="s">
        <v>5</v>
      </c>
      <c r="H166" s="900"/>
      <c r="I166" s="900"/>
      <c r="J166" s="970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BV166" s="3"/>
      <c r="BW166" s="3"/>
      <c r="CG166" s="13"/>
      <c r="CH166" s="13"/>
      <c r="CI166" s="13"/>
      <c r="CJ166" s="13"/>
      <c r="CK166" s="13"/>
      <c r="CL166" s="13"/>
    </row>
    <row r="167" spans="1:121" ht="16.149999999999999" customHeight="1" x14ac:dyDescent="0.2">
      <c r="A167" s="888"/>
      <c r="B167" s="889"/>
      <c r="C167" s="890"/>
      <c r="D167" s="1080"/>
      <c r="E167" s="1080"/>
      <c r="F167" s="1081"/>
      <c r="G167" s="859" t="s">
        <v>186</v>
      </c>
      <c r="H167" s="859" t="s">
        <v>187</v>
      </c>
      <c r="I167" s="859" t="s">
        <v>58</v>
      </c>
      <c r="J167" s="859" t="s">
        <v>188</v>
      </c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BV167" s="3"/>
      <c r="BW167" s="3"/>
      <c r="CG167" s="13"/>
      <c r="CH167" s="13"/>
      <c r="CI167" s="13"/>
      <c r="CJ167" s="13"/>
      <c r="CK167" s="13"/>
      <c r="CL167" s="13"/>
    </row>
    <row r="168" spans="1:121" ht="16.149999999999999" customHeight="1" x14ac:dyDescent="0.2">
      <c r="A168" s="891"/>
      <c r="B168" s="1084"/>
      <c r="C168" s="1085"/>
      <c r="D168" s="798" t="s">
        <v>23</v>
      </c>
      <c r="E168" s="223" t="s">
        <v>24</v>
      </c>
      <c r="F168" s="799" t="s">
        <v>25</v>
      </c>
      <c r="G168" s="861"/>
      <c r="H168" s="861"/>
      <c r="I168" s="861"/>
      <c r="J168" s="861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BV168" s="3"/>
      <c r="BW168" s="3"/>
      <c r="CG168" s="13"/>
      <c r="CH168" s="13"/>
      <c r="CI168" s="13"/>
      <c r="CJ168" s="13"/>
      <c r="CK168" s="13"/>
      <c r="CL168" s="13"/>
    </row>
    <row r="169" spans="1:121" ht="16.149999999999999" customHeight="1" x14ac:dyDescent="0.2">
      <c r="A169" s="925" t="s">
        <v>189</v>
      </c>
      <c r="B169" s="926"/>
      <c r="C169" s="927"/>
      <c r="D169" s="401">
        <f>SUM(G169:J169)</f>
        <v>0</v>
      </c>
      <c r="E169" s="243"/>
      <c r="F169" s="243"/>
      <c r="G169" s="24"/>
      <c r="H169" s="24"/>
      <c r="I169" s="24"/>
      <c r="J169" s="243"/>
      <c r="K169" s="225" t="str">
        <f>CA169</f>
        <v/>
      </c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8"/>
      <c r="BV169" s="3"/>
      <c r="BW169" s="3"/>
      <c r="CA169" s="31" t="str">
        <f t="shared" ref="CA169:CA172" si="97">IF(CG169=1,"* La suma de los sexos NO DEBE ser diferente al Total. ","")</f>
        <v/>
      </c>
      <c r="CG169" s="32">
        <f>IF(D169&lt;&gt;(E169+F169),1,0)</f>
        <v>0</v>
      </c>
      <c r="CH169" s="13"/>
      <c r="CI169" s="13"/>
      <c r="CJ169" s="13"/>
      <c r="CK169" s="13"/>
      <c r="CL169" s="13"/>
    </row>
    <row r="170" spans="1:121" ht="16.149999999999999" customHeight="1" x14ac:dyDescent="0.2">
      <c r="A170" s="945" t="s">
        <v>190</v>
      </c>
      <c r="B170" s="946"/>
      <c r="C170" s="947"/>
      <c r="D170" s="402">
        <f>SUM(G170:J170)</f>
        <v>0</v>
      </c>
      <c r="E170" s="363"/>
      <c r="F170" s="28"/>
      <c r="G170" s="113"/>
      <c r="H170" s="113"/>
      <c r="I170" s="113"/>
      <c r="J170" s="403"/>
      <c r="K170" s="225" t="str">
        <f t="shared" ref="K170:K172" si="98">CA170</f>
        <v/>
      </c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8"/>
      <c r="BV170" s="3"/>
      <c r="BW170" s="3"/>
      <c r="CA170" s="31" t="str">
        <f t="shared" si="97"/>
        <v/>
      </c>
      <c r="CG170" s="32">
        <f t="shared" ref="CG170:CG172" si="99">IF(D170&lt;&gt;(E170+F170),1,0)</f>
        <v>0</v>
      </c>
      <c r="CH170" s="13"/>
      <c r="CI170" s="13"/>
      <c r="CJ170" s="13"/>
      <c r="CK170" s="13"/>
      <c r="CL170" s="13"/>
    </row>
    <row r="171" spans="1:121" ht="16.149999999999999" customHeight="1" x14ac:dyDescent="0.2">
      <c r="A171" s="948" t="s">
        <v>191</v>
      </c>
      <c r="B171" s="949"/>
      <c r="C171" s="950"/>
      <c r="D171" s="253">
        <f>SUM(G171:J171)</f>
        <v>0</v>
      </c>
      <c r="E171" s="285"/>
      <c r="F171" s="28"/>
      <c r="G171" s="255"/>
      <c r="H171" s="255"/>
      <c r="I171" s="255"/>
      <c r="J171" s="285"/>
      <c r="K171" s="225" t="str">
        <f t="shared" si="98"/>
        <v/>
      </c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8"/>
      <c r="BV171" s="3"/>
      <c r="BW171" s="3"/>
      <c r="CA171" s="31" t="str">
        <f t="shared" si="97"/>
        <v/>
      </c>
      <c r="CG171" s="32">
        <f t="shared" si="99"/>
        <v>0</v>
      </c>
      <c r="CH171" s="13"/>
      <c r="CI171" s="13"/>
      <c r="CJ171" s="13"/>
      <c r="CK171" s="13"/>
      <c r="CL171" s="13"/>
    </row>
    <row r="172" spans="1:121" s="12" customFormat="1" ht="16.149999999999999" customHeight="1" x14ac:dyDescent="0.2">
      <c r="A172" s="951" t="s">
        <v>192</v>
      </c>
      <c r="B172" s="951"/>
      <c r="C172" s="952"/>
      <c r="D172" s="584">
        <f>SUM(G172:J172)</f>
        <v>0</v>
      </c>
      <c r="E172" s="46"/>
      <c r="F172" s="46"/>
      <c r="G172" s="42"/>
      <c r="H172" s="42"/>
      <c r="I172" s="42"/>
      <c r="J172" s="46"/>
      <c r="K172" s="225" t="str">
        <f t="shared" si="98"/>
        <v/>
      </c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405"/>
      <c r="X172" s="406"/>
      <c r="Y172" s="406"/>
      <c r="Z172" s="406"/>
      <c r="AA172" s="406"/>
      <c r="AB172" s="406"/>
      <c r="AC172" s="406"/>
      <c r="AD172" s="406"/>
      <c r="AE172" s="406"/>
      <c r="AF172" s="406"/>
      <c r="AG172" s="2"/>
      <c r="AH172" s="406"/>
      <c r="AI172" s="406"/>
      <c r="AJ172" s="406"/>
      <c r="AK172" s="406"/>
      <c r="AL172" s="406"/>
      <c r="AM172" s="406"/>
      <c r="AN172" s="406"/>
      <c r="AO172" s="407"/>
      <c r="AP172" s="407"/>
      <c r="AR172" s="407"/>
      <c r="AS172" s="407"/>
      <c r="AT172" s="407"/>
      <c r="AV172" s="407"/>
      <c r="AX172" s="406"/>
      <c r="AY172" s="407"/>
      <c r="BA172" s="406"/>
      <c r="BB172" s="406"/>
      <c r="BC172" s="406"/>
      <c r="BD172" s="407"/>
      <c r="BF172" s="407"/>
      <c r="BH172" s="406"/>
      <c r="BI172" s="406"/>
      <c r="BJ172" s="406"/>
      <c r="BK172" s="406"/>
      <c r="BL172" s="406"/>
      <c r="BM172" s="406"/>
      <c r="BN172" s="406"/>
      <c r="BO172" s="407"/>
      <c r="BQ172" s="406"/>
      <c r="BR172" s="406"/>
      <c r="BS172" s="406"/>
      <c r="BT172" s="406"/>
      <c r="BU172" s="407"/>
      <c r="BV172" s="408"/>
      <c r="BW172" s="409"/>
      <c r="BX172" s="4"/>
      <c r="BY172" s="410"/>
      <c r="BZ172" s="4"/>
      <c r="CA172" s="31" t="str">
        <f t="shared" si="97"/>
        <v/>
      </c>
      <c r="CB172" s="5"/>
      <c r="CC172" s="5"/>
      <c r="CD172" s="5"/>
      <c r="CE172" s="5"/>
      <c r="CF172" s="5"/>
      <c r="CG172" s="32">
        <f t="shared" si="99"/>
        <v>0</v>
      </c>
      <c r="CH172" s="13"/>
      <c r="CI172" s="13"/>
      <c r="CJ172" s="13"/>
      <c r="CK172" s="13"/>
      <c r="CL172" s="13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408"/>
      <c r="DB172" s="408"/>
      <c r="DC172" s="408"/>
      <c r="DD172" s="408"/>
      <c r="DE172" s="408"/>
      <c r="DF172" s="408"/>
      <c r="DG172" s="408"/>
      <c r="DH172" s="408"/>
      <c r="DI172" s="408"/>
      <c r="DJ172" s="408"/>
      <c r="DK172" s="408"/>
      <c r="DL172" s="408"/>
      <c r="DM172" s="408"/>
      <c r="DN172" s="408"/>
    </row>
    <row r="173" spans="1:121" ht="31.9" customHeight="1" x14ac:dyDescent="0.2">
      <c r="A173" s="236" t="s">
        <v>193</v>
      </c>
      <c r="B173" s="411"/>
      <c r="C173" s="411"/>
      <c r="D173" s="412"/>
      <c r="E173" s="412"/>
      <c r="F173" s="412"/>
      <c r="G173" s="585"/>
      <c r="H173" s="585"/>
      <c r="I173" s="586"/>
      <c r="J173" s="586"/>
      <c r="K173" s="415"/>
      <c r="L173" s="587"/>
      <c r="M173" s="415"/>
      <c r="N173" s="417"/>
      <c r="O173" s="8"/>
      <c r="P173" s="8"/>
      <c r="Q173" s="8"/>
      <c r="R173" s="8"/>
      <c r="S173" s="8"/>
      <c r="T173" s="8"/>
      <c r="U173" s="8"/>
      <c r="V173" s="8"/>
      <c r="W173" s="8"/>
      <c r="BV173" s="3"/>
      <c r="BW173" s="3"/>
      <c r="CG173" s="13"/>
      <c r="CH173" s="13"/>
      <c r="CI173" s="13"/>
      <c r="CJ173" s="13"/>
      <c r="CK173" s="13"/>
      <c r="CL173" s="13"/>
    </row>
    <row r="174" spans="1:121" ht="25.15" customHeight="1" x14ac:dyDescent="0.2">
      <c r="A174" s="953" t="s">
        <v>194</v>
      </c>
      <c r="B174" s="954"/>
      <c r="C174" s="955"/>
      <c r="D174" s="894" t="s">
        <v>195</v>
      </c>
      <c r="E174" s="895"/>
      <c r="F174" s="896"/>
      <c r="G174" s="940" t="s">
        <v>5</v>
      </c>
      <c r="H174" s="942"/>
      <c r="I174" s="942"/>
      <c r="J174" s="942"/>
      <c r="K174" s="942"/>
      <c r="L174" s="942"/>
      <c r="M174" s="942"/>
      <c r="N174" s="942"/>
      <c r="O174" s="942"/>
      <c r="P174" s="942"/>
      <c r="Q174" s="942"/>
      <c r="R174" s="942"/>
      <c r="S174" s="942"/>
      <c r="T174" s="942"/>
      <c r="U174" s="942"/>
      <c r="V174" s="962"/>
      <c r="W174" s="922" t="s">
        <v>6</v>
      </c>
      <c r="X174" s="964" t="s">
        <v>7</v>
      </c>
      <c r="Y174" s="51" t="s">
        <v>196</v>
      </c>
      <c r="Z174" s="896" t="s">
        <v>197</v>
      </c>
      <c r="BV174" s="3"/>
      <c r="BW174" s="3"/>
      <c r="CG174" s="13"/>
      <c r="CH174" s="13"/>
      <c r="CI174" s="13"/>
      <c r="CJ174" s="13"/>
      <c r="CK174" s="13"/>
      <c r="CL174" s="13"/>
    </row>
    <row r="175" spans="1:121" ht="16.149999999999999" customHeight="1" x14ac:dyDescent="0.2">
      <c r="A175" s="956"/>
      <c r="B175" s="957"/>
      <c r="C175" s="958"/>
      <c r="D175" s="897"/>
      <c r="E175" s="1080"/>
      <c r="F175" s="1081"/>
      <c r="G175" s="940" t="s">
        <v>186</v>
      </c>
      <c r="H175" s="941"/>
      <c r="I175" s="942" t="s">
        <v>17</v>
      </c>
      <c r="J175" s="941"/>
      <c r="K175" s="942" t="s">
        <v>198</v>
      </c>
      <c r="L175" s="941"/>
      <c r="M175" s="942" t="s">
        <v>57</v>
      </c>
      <c r="N175" s="941"/>
      <c r="O175" s="942" t="s">
        <v>199</v>
      </c>
      <c r="P175" s="941"/>
      <c r="Q175" s="942" t="s">
        <v>58</v>
      </c>
      <c r="R175" s="941"/>
      <c r="S175" s="943" t="s">
        <v>21</v>
      </c>
      <c r="T175" s="944"/>
      <c r="U175" s="943" t="s">
        <v>22</v>
      </c>
      <c r="V175" s="963"/>
      <c r="W175" s="923"/>
      <c r="X175" s="966"/>
      <c r="Y175" s="964" t="s">
        <v>200</v>
      </c>
      <c r="Z175" s="902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BV175" s="3"/>
      <c r="BW175" s="3"/>
      <c r="CG175" s="13"/>
      <c r="CH175" s="13"/>
      <c r="CI175" s="13"/>
      <c r="CJ175" s="13"/>
      <c r="CK175" s="13"/>
      <c r="CL175" s="13"/>
    </row>
    <row r="176" spans="1:121" ht="16.149999999999999" customHeight="1" x14ac:dyDescent="0.2">
      <c r="A176" s="959"/>
      <c r="B176" s="1078"/>
      <c r="C176" s="1079"/>
      <c r="D176" s="418" t="s">
        <v>23</v>
      </c>
      <c r="E176" s="419" t="s">
        <v>24</v>
      </c>
      <c r="F176" s="789" t="s">
        <v>25</v>
      </c>
      <c r="G176" s="420" t="s">
        <v>24</v>
      </c>
      <c r="H176" s="421" t="s">
        <v>25</v>
      </c>
      <c r="I176" s="422" t="s">
        <v>24</v>
      </c>
      <c r="J176" s="421" t="s">
        <v>25</v>
      </c>
      <c r="K176" s="422" t="s">
        <v>24</v>
      </c>
      <c r="L176" s="421" t="s">
        <v>25</v>
      </c>
      <c r="M176" s="422" t="s">
        <v>24</v>
      </c>
      <c r="N176" s="421" t="s">
        <v>25</v>
      </c>
      <c r="O176" s="422" t="s">
        <v>24</v>
      </c>
      <c r="P176" s="421" t="s">
        <v>25</v>
      </c>
      <c r="Q176" s="422" t="s">
        <v>24</v>
      </c>
      <c r="R176" s="421" t="s">
        <v>25</v>
      </c>
      <c r="S176" s="423" t="s">
        <v>24</v>
      </c>
      <c r="T176" s="424" t="s">
        <v>25</v>
      </c>
      <c r="U176" s="423" t="s">
        <v>24</v>
      </c>
      <c r="V176" s="806" t="s">
        <v>25</v>
      </c>
      <c r="W176" s="924"/>
      <c r="X176" s="965"/>
      <c r="Y176" s="965"/>
      <c r="Z176" s="1081"/>
      <c r="AA176" s="273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BV176" s="3"/>
      <c r="BW176" s="3"/>
      <c r="CG176" s="13"/>
      <c r="CH176" s="13"/>
      <c r="CI176" s="13"/>
      <c r="CJ176" s="13"/>
      <c r="CK176" s="13"/>
      <c r="CL176" s="13"/>
    </row>
    <row r="177" spans="1:90" ht="16.149999999999999" customHeight="1" x14ac:dyDescent="0.2">
      <c r="A177" s="916" t="s">
        <v>201</v>
      </c>
      <c r="B177" s="918" t="s">
        <v>202</v>
      </c>
      <c r="C177" s="919"/>
      <c r="D177" s="425">
        <f t="shared" ref="D177:D207" si="100">SUM(E177+F177)</f>
        <v>64</v>
      </c>
      <c r="E177" s="426">
        <f t="shared" ref="E177:E190" si="101">SUM(G177+I177+K177+M177+O177+Q177+S177+U177)</f>
        <v>22</v>
      </c>
      <c r="F177" s="427">
        <f t="shared" ref="F177:F190" si="102">SUM(H177+J177+L177+N177+P177+R177+T177+V177)</f>
        <v>42</v>
      </c>
      <c r="G177" s="428">
        <v>2</v>
      </c>
      <c r="H177" s="429">
        <v>5</v>
      </c>
      <c r="I177" s="430">
        <v>0</v>
      </c>
      <c r="J177" s="429">
        <v>4</v>
      </c>
      <c r="K177" s="430">
        <v>3</v>
      </c>
      <c r="L177" s="429">
        <v>1</v>
      </c>
      <c r="M177" s="430">
        <v>2</v>
      </c>
      <c r="N177" s="429">
        <v>0</v>
      </c>
      <c r="O177" s="430">
        <v>4</v>
      </c>
      <c r="P177" s="429">
        <v>1</v>
      </c>
      <c r="Q177" s="430">
        <v>3</v>
      </c>
      <c r="R177" s="429">
        <v>6</v>
      </c>
      <c r="S177" s="430">
        <v>8</v>
      </c>
      <c r="T177" s="429">
        <v>21</v>
      </c>
      <c r="U177" s="430">
        <v>0</v>
      </c>
      <c r="V177" s="431">
        <v>4</v>
      </c>
      <c r="W177" s="432">
        <v>0</v>
      </c>
      <c r="X177" s="433">
        <v>0</v>
      </c>
      <c r="Y177" s="433"/>
      <c r="Z177" s="434"/>
      <c r="AA177" s="225" t="str">
        <f>CA177&amp;CB177&amp;CC177</f>
        <v/>
      </c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8"/>
      <c r="BV177" s="3"/>
      <c r="BW177" s="3"/>
      <c r="CA177" s="31" t="str">
        <f>IF(CG177=1,"* El número de pacientes de 60 años NO DEBE Ser mayor a lo registrado en el grupo Etario 20-64 años. ","")</f>
        <v/>
      </c>
      <c r="CB177" s="31" t="str">
        <f>IF(CH177=1,"* La consulta pertinente NO DEBE ser mayor al Total registrado. ","")</f>
        <v/>
      </c>
      <c r="CC177" s="31" t="str">
        <f>IF(AND(D177&lt;&gt;0,W177=""),"* Recuerde que las Embarazadas deben ser incluídas en el ingreso por rango Etario (Digite CEROS si no tiene). ",IF(F177&lt;W177,"* Las Embarazadas NO DEBEN ser mayor al total de Mujeres. ",""))</f>
        <v/>
      </c>
      <c r="CD177" s="31"/>
      <c r="CE177" s="31"/>
      <c r="CF177" s="31"/>
      <c r="CG177" s="32">
        <f>IF((S177+T177)&lt;X177,1,0)</f>
        <v>0</v>
      </c>
      <c r="CH177" s="32">
        <f>IF(D177&lt;Y177,1,0)</f>
        <v>0</v>
      </c>
      <c r="CI177" s="32">
        <f>IF(AND(D177&lt;&gt;0,W177=""),1,IF(F177&lt;W177,1,0))</f>
        <v>0</v>
      </c>
      <c r="CJ177" s="32"/>
      <c r="CK177" s="32"/>
      <c r="CL177" s="32"/>
    </row>
    <row r="178" spans="1:90" ht="16.149999999999999" customHeight="1" x14ac:dyDescent="0.2">
      <c r="A178" s="917"/>
      <c r="B178" s="920" t="s">
        <v>203</v>
      </c>
      <c r="C178" s="921"/>
      <c r="D178" s="435">
        <f t="shared" si="100"/>
        <v>597</v>
      </c>
      <c r="E178" s="436">
        <f t="shared" si="101"/>
        <v>248</v>
      </c>
      <c r="F178" s="437">
        <f t="shared" si="102"/>
        <v>349</v>
      </c>
      <c r="G178" s="438">
        <v>8</v>
      </c>
      <c r="H178" s="439">
        <v>9</v>
      </c>
      <c r="I178" s="440">
        <v>13</v>
      </c>
      <c r="J178" s="439">
        <v>12</v>
      </c>
      <c r="K178" s="440">
        <v>14</v>
      </c>
      <c r="L178" s="439">
        <v>13</v>
      </c>
      <c r="M178" s="440">
        <v>16</v>
      </c>
      <c r="N178" s="439">
        <v>15</v>
      </c>
      <c r="O178" s="440">
        <v>24</v>
      </c>
      <c r="P178" s="439">
        <v>20</v>
      </c>
      <c r="Q178" s="440">
        <v>41</v>
      </c>
      <c r="R178" s="439">
        <v>39</v>
      </c>
      <c r="S178" s="440">
        <v>67</v>
      </c>
      <c r="T178" s="439">
        <v>114</v>
      </c>
      <c r="U178" s="440">
        <v>65</v>
      </c>
      <c r="V178" s="441">
        <v>127</v>
      </c>
      <c r="W178" s="442">
        <v>69</v>
      </c>
      <c r="X178" s="443">
        <v>126</v>
      </c>
      <c r="Y178" s="443">
        <v>67</v>
      </c>
      <c r="Z178" s="444"/>
      <c r="AA178" s="225" t="str">
        <f t="shared" ref="AA178:AA226" si="103">CA178&amp;CB178&amp;CC178</f>
        <v/>
      </c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8"/>
      <c r="BV178" s="3"/>
      <c r="BW178" s="3"/>
      <c r="CA178" s="31" t="str">
        <f t="shared" ref="CA178:CA198" si="104">IF(CG178=1,"* El número de pacientes de 60 años NO DEBE Ser mayor a lo registrado en el grupo Etario 20-64 años. ","")</f>
        <v/>
      </c>
      <c r="CB178" s="31" t="str">
        <f t="shared" ref="CB178:CB224" si="105">IF(CH178=1,"* La consulta pertinente NO DEBE ser mayor al Total registrado. ","")</f>
        <v/>
      </c>
      <c r="CC178" s="31" t="str">
        <f t="shared" ref="CC178:CC198" si="106">IF(AND(D178&lt;&gt;0,W178=""),"* Recuerde que las Embarazadas deben ser incluídas en el ingreso por rango Etario (Digite CEROS si no tiene). ",IF(F178&lt;W178,"* Las Embarazadas NO DEBEN ser mayor al total de Mujeres. ",""))</f>
        <v/>
      </c>
      <c r="CD178" s="31"/>
      <c r="CE178" s="31"/>
      <c r="CF178" s="31"/>
      <c r="CG178" s="32">
        <f t="shared" ref="CG178:CG198" si="107">IF((S178+T178)&lt;X178,1,0)</f>
        <v>0</v>
      </c>
      <c r="CH178" s="32">
        <f t="shared" ref="CH178:CH224" si="108">IF(D178&lt;Y178,1,0)</f>
        <v>0</v>
      </c>
      <c r="CI178" s="32">
        <f t="shared" ref="CI178:CI198" si="109">IF(AND(D178&lt;&gt;0,W178=""),1,IF(F178&lt;W178,1,0))</f>
        <v>0</v>
      </c>
      <c r="CJ178" s="32"/>
      <c r="CK178" s="32"/>
      <c r="CL178" s="32"/>
    </row>
    <row r="179" spans="1:90" ht="16.149999999999999" customHeight="1" x14ac:dyDescent="0.2">
      <c r="A179" s="860" t="s">
        <v>204</v>
      </c>
      <c r="B179" s="913" t="s">
        <v>205</v>
      </c>
      <c r="C179" s="913"/>
      <c r="D179" s="383">
        <f t="shared" si="100"/>
        <v>0</v>
      </c>
      <c r="E179" s="445">
        <f t="shared" si="101"/>
        <v>0</v>
      </c>
      <c r="F179" s="446">
        <f t="shared" si="102"/>
        <v>0</v>
      </c>
      <c r="G179" s="447"/>
      <c r="H179" s="448"/>
      <c r="I179" s="449"/>
      <c r="J179" s="448"/>
      <c r="K179" s="449"/>
      <c r="L179" s="448"/>
      <c r="M179" s="449"/>
      <c r="N179" s="448"/>
      <c r="O179" s="449"/>
      <c r="P179" s="448"/>
      <c r="Q179" s="449"/>
      <c r="R179" s="448"/>
      <c r="S179" s="449"/>
      <c r="T179" s="448"/>
      <c r="U179" s="449"/>
      <c r="V179" s="450"/>
      <c r="W179" s="451"/>
      <c r="X179" s="452"/>
      <c r="Y179" s="452"/>
      <c r="Z179" s="452"/>
      <c r="AA179" s="225" t="str">
        <f t="shared" si="103"/>
        <v/>
      </c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8"/>
      <c r="BV179" s="3"/>
      <c r="BW179" s="3"/>
      <c r="CA179" s="31" t="str">
        <f t="shared" si="104"/>
        <v/>
      </c>
      <c r="CB179" s="31" t="str">
        <f t="shared" si="105"/>
        <v/>
      </c>
      <c r="CC179" s="31" t="str">
        <f t="shared" si="106"/>
        <v/>
      </c>
      <c r="CD179" s="31"/>
      <c r="CE179" s="31"/>
      <c r="CF179" s="31"/>
      <c r="CG179" s="32">
        <f t="shared" si="107"/>
        <v>0</v>
      </c>
      <c r="CH179" s="32">
        <f t="shared" si="108"/>
        <v>0</v>
      </c>
      <c r="CI179" s="32">
        <f t="shared" si="109"/>
        <v>0</v>
      </c>
      <c r="CJ179" s="32"/>
      <c r="CK179" s="32"/>
      <c r="CL179" s="32"/>
    </row>
    <row r="180" spans="1:90" ht="16.149999999999999" customHeight="1" x14ac:dyDescent="0.2">
      <c r="A180" s="860"/>
      <c r="B180" s="911" t="s">
        <v>206</v>
      </c>
      <c r="C180" s="911"/>
      <c r="D180" s="386">
        <f t="shared" si="100"/>
        <v>0</v>
      </c>
      <c r="E180" s="453">
        <f t="shared" si="101"/>
        <v>0</v>
      </c>
      <c r="F180" s="454">
        <f t="shared" si="102"/>
        <v>0</v>
      </c>
      <c r="G180" s="455"/>
      <c r="H180" s="456"/>
      <c r="I180" s="457"/>
      <c r="J180" s="456"/>
      <c r="K180" s="457"/>
      <c r="L180" s="456"/>
      <c r="M180" s="457"/>
      <c r="N180" s="456"/>
      <c r="O180" s="457"/>
      <c r="P180" s="456"/>
      <c r="Q180" s="457"/>
      <c r="R180" s="456"/>
      <c r="S180" s="457"/>
      <c r="T180" s="456"/>
      <c r="U180" s="457"/>
      <c r="V180" s="458"/>
      <c r="W180" s="459"/>
      <c r="X180" s="460"/>
      <c r="Y180" s="460"/>
      <c r="Z180" s="460"/>
      <c r="AA180" s="225" t="str">
        <f t="shared" si="103"/>
        <v/>
      </c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8"/>
      <c r="BV180" s="3"/>
      <c r="BW180" s="3"/>
      <c r="CA180" s="31" t="str">
        <f t="shared" si="104"/>
        <v/>
      </c>
      <c r="CB180" s="31" t="str">
        <f t="shared" si="105"/>
        <v/>
      </c>
      <c r="CC180" s="31" t="str">
        <f t="shared" si="106"/>
        <v/>
      </c>
      <c r="CD180" s="31"/>
      <c r="CE180" s="31"/>
      <c r="CF180" s="31"/>
      <c r="CG180" s="32">
        <f t="shared" si="107"/>
        <v>0</v>
      </c>
      <c r="CH180" s="32">
        <f t="shared" si="108"/>
        <v>0</v>
      </c>
      <c r="CI180" s="32">
        <f t="shared" si="109"/>
        <v>0</v>
      </c>
      <c r="CJ180" s="32"/>
      <c r="CK180" s="32"/>
      <c r="CL180" s="32"/>
    </row>
    <row r="181" spans="1:90" ht="16.149999999999999" customHeight="1" x14ac:dyDescent="0.2">
      <c r="A181" s="860"/>
      <c r="B181" s="911" t="s">
        <v>207</v>
      </c>
      <c r="C181" s="911"/>
      <c r="D181" s="386">
        <f t="shared" si="100"/>
        <v>0</v>
      </c>
      <c r="E181" s="453">
        <f t="shared" si="101"/>
        <v>0</v>
      </c>
      <c r="F181" s="454">
        <f t="shared" si="102"/>
        <v>0</v>
      </c>
      <c r="G181" s="455"/>
      <c r="H181" s="456"/>
      <c r="I181" s="457"/>
      <c r="J181" s="456"/>
      <c r="K181" s="457"/>
      <c r="L181" s="456"/>
      <c r="M181" s="457"/>
      <c r="N181" s="456"/>
      <c r="O181" s="457"/>
      <c r="P181" s="456"/>
      <c r="Q181" s="457"/>
      <c r="R181" s="456"/>
      <c r="S181" s="457"/>
      <c r="T181" s="456"/>
      <c r="U181" s="457"/>
      <c r="V181" s="458"/>
      <c r="W181" s="459"/>
      <c r="X181" s="460"/>
      <c r="Y181" s="460"/>
      <c r="Z181" s="460"/>
      <c r="AA181" s="225" t="str">
        <f t="shared" si="103"/>
        <v/>
      </c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8"/>
      <c r="BV181" s="3"/>
      <c r="BW181" s="3"/>
      <c r="CA181" s="31" t="str">
        <f t="shared" si="104"/>
        <v/>
      </c>
      <c r="CB181" s="31" t="str">
        <f t="shared" si="105"/>
        <v/>
      </c>
      <c r="CC181" s="31" t="str">
        <f t="shared" si="106"/>
        <v/>
      </c>
      <c r="CD181" s="31"/>
      <c r="CE181" s="31"/>
      <c r="CF181" s="31"/>
      <c r="CG181" s="32">
        <f t="shared" si="107"/>
        <v>0</v>
      </c>
      <c r="CH181" s="32">
        <f t="shared" si="108"/>
        <v>0</v>
      </c>
      <c r="CI181" s="32">
        <f t="shared" si="109"/>
        <v>0</v>
      </c>
      <c r="CJ181" s="32"/>
      <c r="CK181" s="32"/>
      <c r="CL181" s="32"/>
    </row>
    <row r="182" spans="1:90" ht="16.149999999999999" customHeight="1" x14ac:dyDescent="0.2">
      <c r="A182" s="861"/>
      <c r="B182" s="912" t="s">
        <v>208</v>
      </c>
      <c r="C182" s="912"/>
      <c r="D182" s="461">
        <f t="shared" si="100"/>
        <v>0</v>
      </c>
      <c r="E182" s="462">
        <f t="shared" si="101"/>
        <v>0</v>
      </c>
      <c r="F182" s="463">
        <f t="shared" si="102"/>
        <v>0</v>
      </c>
      <c r="G182" s="438"/>
      <c r="H182" s="439"/>
      <c r="I182" s="440"/>
      <c r="J182" s="439"/>
      <c r="K182" s="440"/>
      <c r="L182" s="439"/>
      <c r="M182" s="440"/>
      <c r="N182" s="439"/>
      <c r="O182" s="440"/>
      <c r="P182" s="439"/>
      <c r="Q182" s="440"/>
      <c r="R182" s="439"/>
      <c r="S182" s="440"/>
      <c r="T182" s="439"/>
      <c r="U182" s="440"/>
      <c r="V182" s="441"/>
      <c r="W182" s="442"/>
      <c r="X182" s="443"/>
      <c r="Y182" s="443"/>
      <c r="Z182" s="443"/>
      <c r="AA182" s="225" t="str">
        <f t="shared" si="103"/>
        <v/>
      </c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8"/>
      <c r="BV182" s="3"/>
      <c r="BW182" s="3"/>
      <c r="CA182" s="31" t="str">
        <f t="shared" si="104"/>
        <v/>
      </c>
      <c r="CB182" s="31" t="str">
        <f t="shared" si="105"/>
        <v/>
      </c>
      <c r="CC182" s="31" t="str">
        <f t="shared" si="106"/>
        <v/>
      </c>
      <c r="CD182" s="31"/>
      <c r="CE182" s="31"/>
      <c r="CF182" s="31"/>
      <c r="CG182" s="32">
        <f t="shared" si="107"/>
        <v>0</v>
      </c>
      <c r="CH182" s="32">
        <f t="shared" si="108"/>
        <v>0</v>
      </c>
      <c r="CI182" s="32">
        <f t="shared" si="109"/>
        <v>0</v>
      </c>
      <c r="CJ182" s="32"/>
      <c r="CK182" s="32"/>
      <c r="CL182" s="32"/>
    </row>
    <row r="183" spans="1:90" ht="16.149999999999999" customHeight="1" x14ac:dyDescent="0.2">
      <c r="A183" s="859" t="s">
        <v>209</v>
      </c>
      <c r="B183" s="914" t="s">
        <v>205</v>
      </c>
      <c r="C183" s="914"/>
      <c r="D183" s="378">
        <f t="shared" si="100"/>
        <v>54</v>
      </c>
      <c r="E183" s="464">
        <f t="shared" si="101"/>
        <v>17</v>
      </c>
      <c r="F183" s="465">
        <f t="shared" si="102"/>
        <v>37</v>
      </c>
      <c r="G183" s="428">
        <v>2</v>
      </c>
      <c r="H183" s="429">
        <v>4</v>
      </c>
      <c r="I183" s="430"/>
      <c r="J183" s="429">
        <v>1</v>
      </c>
      <c r="K183" s="430"/>
      <c r="L183" s="429"/>
      <c r="M183" s="430"/>
      <c r="N183" s="429">
        <v>1</v>
      </c>
      <c r="O183" s="430">
        <v>1</v>
      </c>
      <c r="P183" s="429">
        <v>2</v>
      </c>
      <c r="Q183" s="430">
        <v>5</v>
      </c>
      <c r="R183" s="429">
        <v>8</v>
      </c>
      <c r="S183" s="430">
        <v>8</v>
      </c>
      <c r="T183" s="429">
        <v>18</v>
      </c>
      <c r="U183" s="430">
        <v>1</v>
      </c>
      <c r="V183" s="431">
        <v>3</v>
      </c>
      <c r="W183" s="432">
        <v>0</v>
      </c>
      <c r="X183" s="433">
        <v>0</v>
      </c>
      <c r="Y183" s="433"/>
      <c r="Z183" s="452"/>
      <c r="AA183" s="225" t="str">
        <f t="shared" si="103"/>
        <v/>
      </c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8"/>
      <c r="BV183" s="3"/>
      <c r="BW183" s="3"/>
      <c r="CA183" s="31" t="str">
        <f t="shared" si="104"/>
        <v/>
      </c>
      <c r="CB183" s="31" t="str">
        <f t="shared" si="105"/>
        <v/>
      </c>
      <c r="CC183" s="31" t="str">
        <f t="shared" si="106"/>
        <v/>
      </c>
      <c r="CD183" s="31"/>
      <c r="CE183" s="31"/>
      <c r="CF183" s="31"/>
      <c r="CG183" s="32">
        <f t="shared" si="107"/>
        <v>0</v>
      </c>
      <c r="CH183" s="32">
        <f t="shared" si="108"/>
        <v>0</v>
      </c>
      <c r="CI183" s="32">
        <f t="shared" si="109"/>
        <v>0</v>
      </c>
      <c r="CJ183" s="32"/>
      <c r="CK183" s="32"/>
      <c r="CL183" s="32"/>
    </row>
    <row r="184" spans="1:90" ht="16.149999999999999" customHeight="1" x14ac:dyDescent="0.2">
      <c r="A184" s="860"/>
      <c r="B184" s="911" t="s">
        <v>206</v>
      </c>
      <c r="C184" s="911"/>
      <c r="D184" s="386">
        <f t="shared" si="100"/>
        <v>132</v>
      </c>
      <c r="E184" s="453">
        <f t="shared" si="101"/>
        <v>50</v>
      </c>
      <c r="F184" s="454">
        <f t="shared" si="102"/>
        <v>82</v>
      </c>
      <c r="G184" s="455"/>
      <c r="H184" s="456">
        <v>3</v>
      </c>
      <c r="I184" s="457">
        <v>3</v>
      </c>
      <c r="J184" s="456"/>
      <c r="K184" s="457"/>
      <c r="L184" s="456"/>
      <c r="M184" s="457"/>
      <c r="N184" s="456">
        <v>1</v>
      </c>
      <c r="O184" s="457">
        <v>2</v>
      </c>
      <c r="P184" s="456">
        <v>9</v>
      </c>
      <c r="Q184" s="457">
        <v>22</v>
      </c>
      <c r="R184" s="456">
        <v>28</v>
      </c>
      <c r="S184" s="457">
        <v>19</v>
      </c>
      <c r="T184" s="456">
        <v>38</v>
      </c>
      <c r="U184" s="457">
        <v>4</v>
      </c>
      <c r="V184" s="458">
        <v>3</v>
      </c>
      <c r="W184" s="459">
        <v>0</v>
      </c>
      <c r="X184" s="460">
        <v>0</v>
      </c>
      <c r="Y184" s="460"/>
      <c r="Z184" s="460"/>
      <c r="AA184" s="225" t="str">
        <f t="shared" si="103"/>
        <v/>
      </c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8"/>
      <c r="BV184" s="3"/>
      <c r="BW184" s="3"/>
      <c r="CA184" s="31" t="str">
        <f t="shared" si="104"/>
        <v/>
      </c>
      <c r="CB184" s="31" t="str">
        <f t="shared" si="105"/>
        <v/>
      </c>
      <c r="CC184" s="31" t="str">
        <f t="shared" si="106"/>
        <v/>
      </c>
      <c r="CD184" s="31"/>
      <c r="CE184" s="31"/>
      <c r="CF184" s="31"/>
      <c r="CG184" s="32">
        <f t="shared" si="107"/>
        <v>0</v>
      </c>
      <c r="CH184" s="32">
        <f t="shared" si="108"/>
        <v>0</v>
      </c>
      <c r="CI184" s="32">
        <f t="shared" si="109"/>
        <v>0</v>
      </c>
      <c r="CJ184" s="32"/>
      <c r="CK184" s="32"/>
      <c r="CL184" s="32"/>
    </row>
    <row r="185" spans="1:90" ht="16.149999999999999" customHeight="1" x14ac:dyDescent="0.2">
      <c r="A185" s="860"/>
      <c r="B185" s="911" t="s">
        <v>207</v>
      </c>
      <c r="C185" s="911"/>
      <c r="D185" s="386">
        <f t="shared" si="100"/>
        <v>48</v>
      </c>
      <c r="E185" s="453">
        <f t="shared" si="101"/>
        <v>16</v>
      </c>
      <c r="F185" s="454">
        <f t="shared" si="102"/>
        <v>32</v>
      </c>
      <c r="G185" s="455">
        <v>2</v>
      </c>
      <c r="H185" s="456">
        <v>3</v>
      </c>
      <c r="I185" s="457"/>
      <c r="J185" s="456">
        <v>1</v>
      </c>
      <c r="K185" s="457"/>
      <c r="L185" s="456"/>
      <c r="M185" s="457"/>
      <c r="N185" s="456">
        <v>1</v>
      </c>
      <c r="O185" s="457"/>
      <c r="P185" s="456">
        <v>1</v>
      </c>
      <c r="Q185" s="457">
        <v>4</v>
      </c>
      <c r="R185" s="456">
        <v>6</v>
      </c>
      <c r="S185" s="457">
        <v>9</v>
      </c>
      <c r="T185" s="456">
        <v>17</v>
      </c>
      <c r="U185" s="457">
        <v>1</v>
      </c>
      <c r="V185" s="458">
        <v>3</v>
      </c>
      <c r="W185" s="459">
        <v>0</v>
      </c>
      <c r="X185" s="460">
        <v>0</v>
      </c>
      <c r="Y185" s="460"/>
      <c r="Z185" s="460"/>
      <c r="AA185" s="225" t="str">
        <f t="shared" si="103"/>
        <v/>
      </c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8"/>
      <c r="BV185" s="3"/>
      <c r="BW185" s="3"/>
      <c r="CA185" s="31" t="str">
        <f t="shared" si="104"/>
        <v/>
      </c>
      <c r="CB185" s="31" t="str">
        <f t="shared" si="105"/>
        <v/>
      </c>
      <c r="CC185" s="31" t="str">
        <f t="shared" si="106"/>
        <v/>
      </c>
      <c r="CD185" s="31"/>
      <c r="CE185" s="31"/>
      <c r="CF185" s="31"/>
      <c r="CG185" s="32">
        <f t="shared" si="107"/>
        <v>0</v>
      </c>
      <c r="CH185" s="32">
        <f t="shared" si="108"/>
        <v>0</v>
      </c>
      <c r="CI185" s="32">
        <f t="shared" si="109"/>
        <v>0</v>
      </c>
      <c r="CJ185" s="32"/>
      <c r="CK185" s="32"/>
      <c r="CL185" s="32"/>
    </row>
    <row r="186" spans="1:90" ht="16.149999999999999" customHeight="1" x14ac:dyDescent="0.2">
      <c r="A186" s="861"/>
      <c r="B186" s="912" t="s">
        <v>208</v>
      </c>
      <c r="C186" s="912"/>
      <c r="D186" s="461">
        <f t="shared" si="100"/>
        <v>50</v>
      </c>
      <c r="E186" s="462">
        <f t="shared" si="101"/>
        <v>15</v>
      </c>
      <c r="F186" s="463">
        <f t="shared" si="102"/>
        <v>35</v>
      </c>
      <c r="G186" s="438">
        <v>1</v>
      </c>
      <c r="H186" s="439">
        <v>2</v>
      </c>
      <c r="I186" s="440">
        <v>2</v>
      </c>
      <c r="J186" s="439"/>
      <c r="K186" s="440"/>
      <c r="L186" s="439"/>
      <c r="M186" s="440"/>
      <c r="N186" s="439"/>
      <c r="O186" s="440"/>
      <c r="P186" s="439">
        <v>3</v>
      </c>
      <c r="Q186" s="440">
        <v>4</v>
      </c>
      <c r="R186" s="439">
        <v>9</v>
      </c>
      <c r="S186" s="440">
        <v>7</v>
      </c>
      <c r="T186" s="439">
        <v>18</v>
      </c>
      <c r="U186" s="440">
        <v>1</v>
      </c>
      <c r="V186" s="441">
        <v>3</v>
      </c>
      <c r="W186" s="442">
        <v>0</v>
      </c>
      <c r="X186" s="443">
        <v>0</v>
      </c>
      <c r="Y186" s="443"/>
      <c r="Z186" s="443"/>
      <c r="AA186" s="225" t="str">
        <f t="shared" si="103"/>
        <v/>
      </c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8"/>
      <c r="BV186" s="3"/>
      <c r="BW186" s="3"/>
      <c r="CA186" s="31" t="str">
        <f t="shared" si="104"/>
        <v/>
      </c>
      <c r="CB186" s="31" t="str">
        <f t="shared" si="105"/>
        <v/>
      </c>
      <c r="CC186" s="31" t="str">
        <f t="shared" si="106"/>
        <v/>
      </c>
      <c r="CD186" s="31"/>
      <c r="CE186" s="31"/>
      <c r="CF186" s="31"/>
      <c r="CG186" s="32">
        <f t="shared" si="107"/>
        <v>0</v>
      </c>
      <c r="CH186" s="32">
        <f t="shared" si="108"/>
        <v>0</v>
      </c>
      <c r="CI186" s="32">
        <f t="shared" si="109"/>
        <v>0</v>
      </c>
      <c r="CJ186" s="32"/>
      <c r="CK186" s="32"/>
      <c r="CL186" s="32"/>
    </row>
    <row r="187" spans="1:90" ht="16.149999999999999" customHeight="1" x14ac:dyDescent="0.2">
      <c r="A187" s="859" t="s">
        <v>78</v>
      </c>
      <c r="B187" s="914" t="s">
        <v>205</v>
      </c>
      <c r="C187" s="914"/>
      <c r="D187" s="378">
        <f t="shared" si="100"/>
        <v>43</v>
      </c>
      <c r="E187" s="464">
        <f t="shared" si="101"/>
        <v>15</v>
      </c>
      <c r="F187" s="465">
        <f t="shared" si="102"/>
        <v>28</v>
      </c>
      <c r="G187" s="428"/>
      <c r="H187" s="429"/>
      <c r="I187" s="430"/>
      <c r="J187" s="429"/>
      <c r="K187" s="430"/>
      <c r="L187" s="429"/>
      <c r="M187" s="430"/>
      <c r="N187" s="429"/>
      <c r="O187" s="430">
        <v>2</v>
      </c>
      <c r="P187" s="429">
        <v>2</v>
      </c>
      <c r="Q187" s="430">
        <v>4</v>
      </c>
      <c r="R187" s="429">
        <v>7</v>
      </c>
      <c r="S187" s="430">
        <v>7</v>
      </c>
      <c r="T187" s="429">
        <v>18</v>
      </c>
      <c r="U187" s="430">
        <v>2</v>
      </c>
      <c r="V187" s="431">
        <v>1</v>
      </c>
      <c r="W187" s="432">
        <v>0</v>
      </c>
      <c r="X187" s="433">
        <v>0</v>
      </c>
      <c r="Y187" s="433"/>
      <c r="Z187" s="452"/>
      <c r="AA187" s="225" t="str">
        <f t="shared" si="103"/>
        <v/>
      </c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8"/>
      <c r="BV187" s="3"/>
      <c r="BW187" s="3"/>
      <c r="CA187" s="31" t="str">
        <f t="shared" si="104"/>
        <v/>
      </c>
      <c r="CB187" s="31" t="str">
        <f t="shared" si="105"/>
        <v/>
      </c>
      <c r="CC187" s="31" t="str">
        <f t="shared" si="106"/>
        <v/>
      </c>
      <c r="CD187" s="31"/>
      <c r="CE187" s="31"/>
      <c r="CF187" s="31"/>
      <c r="CG187" s="32">
        <f t="shared" si="107"/>
        <v>0</v>
      </c>
      <c r="CH187" s="32">
        <f t="shared" si="108"/>
        <v>0</v>
      </c>
      <c r="CI187" s="32">
        <f t="shared" si="109"/>
        <v>0</v>
      </c>
      <c r="CJ187" s="32"/>
      <c r="CK187" s="32"/>
      <c r="CL187" s="32"/>
    </row>
    <row r="188" spans="1:90" ht="16.149999999999999" customHeight="1" x14ac:dyDescent="0.2">
      <c r="A188" s="860"/>
      <c r="B188" s="911" t="s">
        <v>206</v>
      </c>
      <c r="C188" s="911"/>
      <c r="D188" s="386">
        <f t="shared" si="100"/>
        <v>89</v>
      </c>
      <c r="E188" s="453">
        <f t="shared" si="101"/>
        <v>23</v>
      </c>
      <c r="F188" s="454">
        <f t="shared" si="102"/>
        <v>66</v>
      </c>
      <c r="G188" s="455"/>
      <c r="H188" s="456"/>
      <c r="I188" s="457"/>
      <c r="J188" s="456"/>
      <c r="K188" s="457"/>
      <c r="L188" s="456"/>
      <c r="M188" s="457"/>
      <c r="N188" s="456"/>
      <c r="O188" s="457">
        <v>5</v>
      </c>
      <c r="P188" s="456">
        <v>2</v>
      </c>
      <c r="Q188" s="457">
        <v>1</v>
      </c>
      <c r="R188" s="456">
        <v>6</v>
      </c>
      <c r="S188" s="457">
        <v>16</v>
      </c>
      <c r="T188" s="456">
        <v>54</v>
      </c>
      <c r="U188" s="457">
        <v>1</v>
      </c>
      <c r="V188" s="458">
        <v>4</v>
      </c>
      <c r="W188" s="459">
        <v>0</v>
      </c>
      <c r="X188" s="460">
        <v>0</v>
      </c>
      <c r="Y188" s="460"/>
      <c r="Z188" s="460"/>
      <c r="AA188" s="225" t="str">
        <f t="shared" si="103"/>
        <v/>
      </c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8"/>
      <c r="BV188" s="3"/>
      <c r="BW188" s="3"/>
      <c r="CA188" s="31" t="str">
        <f t="shared" si="104"/>
        <v/>
      </c>
      <c r="CB188" s="31" t="str">
        <f t="shared" si="105"/>
        <v/>
      </c>
      <c r="CC188" s="31" t="str">
        <f t="shared" si="106"/>
        <v/>
      </c>
      <c r="CD188" s="31"/>
      <c r="CE188" s="31"/>
      <c r="CF188" s="31"/>
      <c r="CG188" s="32">
        <f t="shared" si="107"/>
        <v>0</v>
      </c>
      <c r="CH188" s="32">
        <f t="shared" si="108"/>
        <v>0</v>
      </c>
      <c r="CI188" s="32">
        <f t="shared" si="109"/>
        <v>0</v>
      </c>
      <c r="CJ188" s="32"/>
      <c r="CK188" s="32"/>
      <c r="CL188" s="32"/>
    </row>
    <row r="189" spans="1:90" ht="16.149999999999999" customHeight="1" x14ac:dyDescent="0.2">
      <c r="A189" s="860"/>
      <c r="B189" s="911" t="s">
        <v>207</v>
      </c>
      <c r="C189" s="911"/>
      <c r="D189" s="386">
        <f t="shared" si="100"/>
        <v>45</v>
      </c>
      <c r="E189" s="453">
        <f t="shared" si="101"/>
        <v>18</v>
      </c>
      <c r="F189" s="454">
        <f t="shared" si="102"/>
        <v>27</v>
      </c>
      <c r="G189" s="455"/>
      <c r="H189" s="456"/>
      <c r="I189" s="457"/>
      <c r="J189" s="456"/>
      <c r="K189" s="457"/>
      <c r="L189" s="456"/>
      <c r="M189" s="457"/>
      <c r="N189" s="456"/>
      <c r="O189" s="457">
        <v>2</v>
      </c>
      <c r="P189" s="456">
        <v>1</v>
      </c>
      <c r="Q189" s="457">
        <v>6</v>
      </c>
      <c r="R189" s="456">
        <v>5</v>
      </c>
      <c r="S189" s="457">
        <v>8</v>
      </c>
      <c r="T189" s="456">
        <v>21</v>
      </c>
      <c r="U189" s="457">
        <v>2</v>
      </c>
      <c r="V189" s="458"/>
      <c r="W189" s="459">
        <v>0</v>
      </c>
      <c r="X189" s="460">
        <v>0</v>
      </c>
      <c r="Y189" s="460"/>
      <c r="Z189" s="460"/>
      <c r="AA189" s="225" t="str">
        <f t="shared" si="103"/>
        <v/>
      </c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8"/>
      <c r="BV189" s="3"/>
      <c r="BW189" s="3"/>
      <c r="CA189" s="31" t="str">
        <f t="shared" si="104"/>
        <v/>
      </c>
      <c r="CB189" s="31" t="str">
        <f t="shared" si="105"/>
        <v/>
      </c>
      <c r="CC189" s="31" t="str">
        <f t="shared" si="106"/>
        <v/>
      </c>
      <c r="CD189" s="31"/>
      <c r="CE189" s="31"/>
      <c r="CF189" s="31"/>
      <c r="CG189" s="32">
        <f t="shared" si="107"/>
        <v>0</v>
      </c>
      <c r="CH189" s="32">
        <f t="shared" si="108"/>
        <v>0</v>
      </c>
      <c r="CI189" s="32">
        <f t="shared" si="109"/>
        <v>0</v>
      </c>
      <c r="CJ189" s="32"/>
      <c r="CK189" s="32"/>
      <c r="CL189" s="32"/>
    </row>
    <row r="190" spans="1:90" ht="16.149999999999999" customHeight="1" x14ac:dyDescent="0.2">
      <c r="A190" s="861"/>
      <c r="B190" s="912" t="s">
        <v>208</v>
      </c>
      <c r="C190" s="912"/>
      <c r="D190" s="461">
        <f t="shared" si="100"/>
        <v>37</v>
      </c>
      <c r="E190" s="462">
        <f t="shared" si="101"/>
        <v>11</v>
      </c>
      <c r="F190" s="463">
        <f t="shared" si="102"/>
        <v>26</v>
      </c>
      <c r="G190" s="438"/>
      <c r="H190" s="439"/>
      <c r="I190" s="440"/>
      <c r="J190" s="439"/>
      <c r="K190" s="440"/>
      <c r="L190" s="439"/>
      <c r="M190" s="440"/>
      <c r="N190" s="439"/>
      <c r="O190" s="440">
        <v>2</v>
      </c>
      <c r="P190" s="439">
        <v>2</v>
      </c>
      <c r="Q190" s="440"/>
      <c r="R190" s="439">
        <v>2</v>
      </c>
      <c r="S190" s="440">
        <v>8</v>
      </c>
      <c r="T190" s="439">
        <v>21</v>
      </c>
      <c r="U190" s="440">
        <v>1</v>
      </c>
      <c r="V190" s="441">
        <v>1</v>
      </c>
      <c r="W190" s="442">
        <v>0</v>
      </c>
      <c r="X190" s="443">
        <v>0</v>
      </c>
      <c r="Y190" s="443"/>
      <c r="Z190" s="443"/>
      <c r="AA190" s="225" t="str">
        <f t="shared" si="103"/>
        <v/>
      </c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8"/>
      <c r="BV190" s="3"/>
      <c r="BW190" s="3"/>
      <c r="CA190" s="31" t="str">
        <f t="shared" si="104"/>
        <v/>
      </c>
      <c r="CB190" s="31" t="str">
        <f t="shared" si="105"/>
        <v/>
      </c>
      <c r="CC190" s="31" t="str">
        <f t="shared" si="106"/>
        <v/>
      </c>
      <c r="CD190" s="31"/>
      <c r="CE190" s="31"/>
      <c r="CF190" s="31"/>
      <c r="CG190" s="32">
        <f t="shared" si="107"/>
        <v>0</v>
      </c>
      <c r="CH190" s="32">
        <f t="shared" si="108"/>
        <v>0</v>
      </c>
      <c r="CI190" s="32">
        <f t="shared" si="109"/>
        <v>0</v>
      </c>
      <c r="CJ190" s="32"/>
      <c r="CK190" s="32"/>
      <c r="CL190" s="32"/>
    </row>
    <row r="191" spans="1:90" ht="16.149999999999999" customHeight="1" x14ac:dyDescent="0.2">
      <c r="A191" s="859" t="s">
        <v>210</v>
      </c>
      <c r="B191" s="914" t="s">
        <v>205</v>
      </c>
      <c r="C191" s="914"/>
      <c r="D191" s="378">
        <f t="shared" si="100"/>
        <v>27</v>
      </c>
      <c r="E191" s="464">
        <f>SUM(G191+I191+K191+M191+O191+Q191+U191)</f>
        <v>17</v>
      </c>
      <c r="F191" s="465">
        <f>SUM(H191+J191+L191+N191+P191+R191+V191)</f>
        <v>10</v>
      </c>
      <c r="G191" s="428">
        <v>6</v>
      </c>
      <c r="H191" s="429">
        <v>5</v>
      </c>
      <c r="I191" s="430">
        <v>8</v>
      </c>
      <c r="J191" s="429">
        <v>3</v>
      </c>
      <c r="K191" s="430">
        <v>1</v>
      </c>
      <c r="L191" s="429">
        <v>1</v>
      </c>
      <c r="M191" s="430">
        <v>1</v>
      </c>
      <c r="N191" s="429">
        <v>1</v>
      </c>
      <c r="O191" s="430">
        <v>1</v>
      </c>
      <c r="P191" s="429"/>
      <c r="Q191" s="430"/>
      <c r="R191" s="429"/>
      <c r="S191" s="466"/>
      <c r="T191" s="467"/>
      <c r="U191" s="466"/>
      <c r="V191" s="468"/>
      <c r="W191" s="469"/>
      <c r="X191" s="470"/>
      <c r="Y191" s="433"/>
      <c r="Z191" s="452"/>
      <c r="AA191" s="225" t="str">
        <f t="shared" si="103"/>
        <v/>
      </c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8"/>
      <c r="BV191" s="3"/>
      <c r="BW191" s="3"/>
      <c r="CA191" s="31"/>
      <c r="CB191" s="31" t="str">
        <f t="shared" si="105"/>
        <v/>
      </c>
      <c r="CC191" s="31"/>
      <c r="CD191" s="31"/>
      <c r="CE191" s="31"/>
      <c r="CF191" s="31"/>
      <c r="CG191" s="32"/>
      <c r="CH191" s="32">
        <f t="shared" si="108"/>
        <v>0</v>
      </c>
      <c r="CI191" s="32"/>
      <c r="CJ191" s="32"/>
      <c r="CK191" s="32"/>
      <c r="CL191" s="32"/>
    </row>
    <row r="192" spans="1:90" ht="16.149999999999999" customHeight="1" x14ac:dyDescent="0.2">
      <c r="A192" s="860"/>
      <c r="B192" s="911" t="s">
        <v>206</v>
      </c>
      <c r="C192" s="911"/>
      <c r="D192" s="386">
        <f t="shared" si="100"/>
        <v>113</v>
      </c>
      <c r="E192" s="453">
        <f>SUM(G192+I192+K192+M192+O192+Q192+U192)</f>
        <v>65</v>
      </c>
      <c r="F192" s="454">
        <f>SUM(H192+J192+L192+N192+P192+R192+V192)</f>
        <v>48</v>
      </c>
      <c r="G192" s="455">
        <v>25</v>
      </c>
      <c r="H192" s="456">
        <v>16</v>
      </c>
      <c r="I192" s="457">
        <v>11</v>
      </c>
      <c r="J192" s="456">
        <v>7</v>
      </c>
      <c r="K192" s="457">
        <v>5</v>
      </c>
      <c r="L192" s="456">
        <v>8</v>
      </c>
      <c r="M192" s="457">
        <v>2</v>
      </c>
      <c r="N192" s="456">
        <v>1</v>
      </c>
      <c r="O192" s="457">
        <v>15</v>
      </c>
      <c r="P192" s="456">
        <v>11</v>
      </c>
      <c r="Q192" s="457">
        <v>7</v>
      </c>
      <c r="R192" s="456">
        <v>5</v>
      </c>
      <c r="S192" s="471"/>
      <c r="T192" s="472"/>
      <c r="U192" s="471"/>
      <c r="V192" s="473"/>
      <c r="W192" s="474"/>
      <c r="X192" s="475"/>
      <c r="Y192" s="460"/>
      <c r="Z192" s="460"/>
      <c r="AA192" s="225" t="str">
        <f t="shared" si="103"/>
        <v/>
      </c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8"/>
      <c r="BV192" s="3"/>
      <c r="BW192" s="3"/>
      <c r="CA192" s="31"/>
      <c r="CB192" s="31" t="str">
        <f t="shared" si="105"/>
        <v/>
      </c>
      <c r="CC192" s="31"/>
      <c r="CD192" s="31"/>
      <c r="CE192" s="31"/>
      <c r="CF192" s="31"/>
      <c r="CG192" s="32"/>
      <c r="CH192" s="32">
        <f t="shared" si="108"/>
        <v>0</v>
      </c>
      <c r="CI192" s="32"/>
      <c r="CJ192" s="32"/>
      <c r="CK192" s="32"/>
      <c r="CL192" s="32"/>
    </row>
    <row r="193" spans="1:90" ht="16.149999999999999" customHeight="1" x14ac:dyDescent="0.2">
      <c r="A193" s="860"/>
      <c r="B193" s="911" t="s">
        <v>207</v>
      </c>
      <c r="C193" s="911"/>
      <c r="D193" s="386">
        <f t="shared" si="100"/>
        <v>35</v>
      </c>
      <c r="E193" s="453">
        <f t="shared" ref="E193:F227" si="110">SUM(G193+I193+K193+M193+O193+Q193+S193+U193)</f>
        <v>21</v>
      </c>
      <c r="F193" s="454">
        <f t="shared" ref="F193:F226" si="111">SUM(H193+J193+L193+N193+P193+R193+T193+V193)</f>
        <v>14</v>
      </c>
      <c r="G193" s="455">
        <v>8</v>
      </c>
      <c r="H193" s="456">
        <v>5</v>
      </c>
      <c r="I193" s="457">
        <v>7</v>
      </c>
      <c r="J193" s="456">
        <v>4</v>
      </c>
      <c r="K193" s="457">
        <v>1</v>
      </c>
      <c r="L193" s="456">
        <v>2</v>
      </c>
      <c r="M193" s="457">
        <v>1</v>
      </c>
      <c r="N193" s="456">
        <v>1</v>
      </c>
      <c r="O193" s="457">
        <v>3</v>
      </c>
      <c r="P193" s="456">
        <v>1</v>
      </c>
      <c r="Q193" s="457">
        <v>1</v>
      </c>
      <c r="R193" s="456">
        <v>1</v>
      </c>
      <c r="S193" s="471"/>
      <c r="T193" s="472"/>
      <c r="U193" s="471"/>
      <c r="V193" s="473"/>
      <c r="W193" s="474"/>
      <c r="X193" s="475"/>
      <c r="Y193" s="460"/>
      <c r="Z193" s="460"/>
      <c r="AA193" s="225" t="str">
        <f t="shared" si="103"/>
        <v/>
      </c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8"/>
      <c r="BV193" s="3"/>
      <c r="BW193" s="3"/>
      <c r="CA193" s="31"/>
      <c r="CB193" s="31" t="str">
        <f t="shared" si="105"/>
        <v/>
      </c>
      <c r="CC193" s="31"/>
      <c r="CD193" s="31"/>
      <c r="CE193" s="31"/>
      <c r="CF193" s="31"/>
      <c r="CG193" s="32"/>
      <c r="CH193" s="32">
        <f t="shared" si="108"/>
        <v>0</v>
      </c>
      <c r="CI193" s="32"/>
      <c r="CJ193" s="32"/>
      <c r="CK193" s="32"/>
      <c r="CL193" s="32"/>
    </row>
    <row r="194" spans="1:90" ht="16.149999999999999" customHeight="1" x14ac:dyDescent="0.2">
      <c r="A194" s="861"/>
      <c r="B194" s="912" t="s">
        <v>208</v>
      </c>
      <c r="C194" s="912"/>
      <c r="D194" s="461">
        <f t="shared" si="100"/>
        <v>22</v>
      </c>
      <c r="E194" s="462">
        <f t="shared" si="110"/>
        <v>11</v>
      </c>
      <c r="F194" s="463">
        <f t="shared" si="111"/>
        <v>11</v>
      </c>
      <c r="G194" s="438">
        <v>4</v>
      </c>
      <c r="H194" s="439">
        <v>1</v>
      </c>
      <c r="I194" s="440">
        <v>4</v>
      </c>
      <c r="J194" s="439">
        <v>2</v>
      </c>
      <c r="K194" s="440">
        <v>1</v>
      </c>
      <c r="L194" s="439">
        <v>3</v>
      </c>
      <c r="M194" s="440"/>
      <c r="N194" s="439">
        <v>1</v>
      </c>
      <c r="O194" s="440">
        <v>2</v>
      </c>
      <c r="P194" s="439">
        <v>3</v>
      </c>
      <c r="Q194" s="440"/>
      <c r="R194" s="439">
        <v>1</v>
      </c>
      <c r="S194" s="476"/>
      <c r="T194" s="477"/>
      <c r="U194" s="476"/>
      <c r="V194" s="478"/>
      <c r="W194" s="479"/>
      <c r="X194" s="480"/>
      <c r="Y194" s="443"/>
      <c r="Z194" s="443"/>
      <c r="AA194" s="225" t="str">
        <f t="shared" si="103"/>
        <v/>
      </c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8"/>
      <c r="BV194" s="3"/>
      <c r="BW194" s="3"/>
      <c r="CA194" s="31"/>
      <c r="CB194" s="31" t="str">
        <f t="shared" si="105"/>
        <v/>
      </c>
      <c r="CC194" s="31"/>
      <c r="CD194" s="31"/>
      <c r="CE194" s="31"/>
      <c r="CF194" s="31"/>
      <c r="CG194" s="32"/>
      <c r="CH194" s="32">
        <f t="shared" si="108"/>
        <v>0</v>
      </c>
      <c r="CI194" s="32"/>
      <c r="CJ194" s="32"/>
      <c r="CK194" s="32"/>
      <c r="CL194" s="32"/>
    </row>
    <row r="195" spans="1:90" ht="16.149999999999999" customHeight="1" x14ac:dyDescent="0.2">
      <c r="A195" s="859" t="s">
        <v>211</v>
      </c>
      <c r="B195" s="913" t="s">
        <v>205</v>
      </c>
      <c r="C195" s="913"/>
      <c r="D195" s="383">
        <f t="shared" si="100"/>
        <v>41</v>
      </c>
      <c r="E195" s="445">
        <f t="shared" si="110"/>
        <v>17</v>
      </c>
      <c r="F195" s="446">
        <f t="shared" si="111"/>
        <v>24</v>
      </c>
      <c r="G195" s="447"/>
      <c r="H195" s="448"/>
      <c r="I195" s="449"/>
      <c r="J195" s="448"/>
      <c r="K195" s="449"/>
      <c r="L195" s="448"/>
      <c r="M195" s="449">
        <v>2</v>
      </c>
      <c r="N195" s="448"/>
      <c r="O195" s="449">
        <v>2</v>
      </c>
      <c r="P195" s="448"/>
      <c r="Q195" s="449">
        <v>5</v>
      </c>
      <c r="R195" s="448">
        <v>4</v>
      </c>
      <c r="S195" s="449">
        <v>8</v>
      </c>
      <c r="T195" s="448">
        <v>13</v>
      </c>
      <c r="U195" s="449"/>
      <c r="V195" s="450">
        <v>7</v>
      </c>
      <c r="W195" s="451">
        <v>0</v>
      </c>
      <c r="X195" s="452">
        <v>0</v>
      </c>
      <c r="Y195" s="433"/>
      <c r="Z195" s="452"/>
      <c r="AA195" s="225" t="str">
        <f t="shared" si="103"/>
        <v/>
      </c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8"/>
      <c r="BV195" s="3"/>
      <c r="BW195" s="3"/>
      <c r="CA195" s="31" t="str">
        <f t="shared" si="104"/>
        <v/>
      </c>
      <c r="CB195" s="31" t="str">
        <f t="shared" si="105"/>
        <v/>
      </c>
      <c r="CC195" s="31" t="str">
        <f t="shared" si="106"/>
        <v/>
      </c>
      <c r="CD195" s="31"/>
      <c r="CE195" s="31"/>
      <c r="CF195" s="31"/>
      <c r="CG195" s="32">
        <f t="shared" si="107"/>
        <v>0</v>
      </c>
      <c r="CH195" s="32">
        <f t="shared" si="108"/>
        <v>0</v>
      </c>
      <c r="CI195" s="32">
        <f t="shared" si="109"/>
        <v>0</v>
      </c>
      <c r="CJ195" s="32"/>
      <c r="CK195" s="32"/>
      <c r="CL195" s="32"/>
    </row>
    <row r="196" spans="1:90" ht="16.149999999999999" customHeight="1" x14ac:dyDescent="0.2">
      <c r="A196" s="860"/>
      <c r="B196" s="911" t="s">
        <v>206</v>
      </c>
      <c r="C196" s="911"/>
      <c r="D196" s="386">
        <f t="shared" si="100"/>
        <v>76</v>
      </c>
      <c r="E196" s="453">
        <f t="shared" si="110"/>
        <v>25</v>
      </c>
      <c r="F196" s="454">
        <f t="shared" si="111"/>
        <v>51</v>
      </c>
      <c r="G196" s="455"/>
      <c r="H196" s="456"/>
      <c r="I196" s="457"/>
      <c r="J196" s="456"/>
      <c r="K196" s="457"/>
      <c r="L196" s="456"/>
      <c r="M196" s="457"/>
      <c r="N196" s="456"/>
      <c r="O196" s="457"/>
      <c r="P196" s="456">
        <v>1</v>
      </c>
      <c r="Q196" s="457">
        <v>2</v>
      </c>
      <c r="R196" s="456">
        <v>1</v>
      </c>
      <c r="S196" s="457">
        <v>20</v>
      </c>
      <c r="T196" s="456">
        <v>47</v>
      </c>
      <c r="U196" s="457">
        <v>3</v>
      </c>
      <c r="V196" s="458">
        <v>2</v>
      </c>
      <c r="W196" s="459">
        <v>0</v>
      </c>
      <c r="X196" s="460">
        <v>4</v>
      </c>
      <c r="Y196" s="460"/>
      <c r="Z196" s="460"/>
      <c r="AA196" s="225" t="str">
        <f t="shared" si="103"/>
        <v/>
      </c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8"/>
      <c r="BV196" s="3"/>
      <c r="BW196" s="3"/>
      <c r="CA196" s="31" t="str">
        <f t="shared" si="104"/>
        <v/>
      </c>
      <c r="CB196" s="31" t="str">
        <f t="shared" si="105"/>
        <v/>
      </c>
      <c r="CC196" s="31" t="str">
        <f t="shared" si="106"/>
        <v/>
      </c>
      <c r="CD196" s="31"/>
      <c r="CE196" s="31"/>
      <c r="CF196" s="31"/>
      <c r="CG196" s="32">
        <f t="shared" si="107"/>
        <v>0</v>
      </c>
      <c r="CH196" s="32">
        <f t="shared" si="108"/>
        <v>0</v>
      </c>
      <c r="CI196" s="32">
        <f t="shared" si="109"/>
        <v>0</v>
      </c>
      <c r="CJ196" s="32"/>
      <c r="CK196" s="32"/>
      <c r="CL196" s="32"/>
    </row>
    <row r="197" spans="1:90" ht="16.149999999999999" customHeight="1" x14ac:dyDescent="0.2">
      <c r="A197" s="860"/>
      <c r="B197" s="911" t="s">
        <v>207</v>
      </c>
      <c r="C197" s="911"/>
      <c r="D197" s="386">
        <f t="shared" si="100"/>
        <v>42</v>
      </c>
      <c r="E197" s="453">
        <f t="shared" si="110"/>
        <v>19</v>
      </c>
      <c r="F197" s="454">
        <f t="shared" si="111"/>
        <v>23</v>
      </c>
      <c r="G197" s="455"/>
      <c r="H197" s="456"/>
      <c r="I197" s="457"/>
      <c r="J197" s="456"/>
      <c r="K197" s="457"/>
      <c r="L197" s="456"/>
      <c r="M197" s="457">
        <v>2</v>
      </c>
      <c r="N197" s="456"/>
      <c r="O197" s="457">
        <v>2</v>
      </c>
      <c r="P197" s="456"/>
      <c r="Q197" s="457">
        <v>2</v>
      </c>
      <c r="R197" s="456">
        <v>1</v>
      </c>
      <c r="S197" s="457">
        <v>11</v>
      </c>
      <c r="T197" s="456">
        <v>16</v>
      </c>
      <c r="U197" s="457">
        <v>2</v>
      </c>
      <c r="V197" s="458">
        <v>6</v>
      </c>
      <c r="W197" s="459">
        <v>0</v>
      </c>
      <c r="X197" s="460">
        <v>1</v>
      </c>
      <c r="Y197" s="460"/>
      <c r="Z197" s="460"/>
      <c r="AA197" s="225" t="str">
        <f t="shared" si="103"/>
        <v/>
      </c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8"/>
      <c r="BV197" s="3"/>
      <c r="BW197" s="3"/>
      <c r="CA197" s="31" t="str">
        <f t="shared" si="104"/>
        <v/>
      </c>
      <c r="CB197" s="31" t="str">
        <f t="shared" si="105"/>
        <v/>
      </c>
      <c r="CC197" s="31" t="str">
        <f t="shared" si="106"/>
        <v/>
      </c>
      <c r="CD197" s="31"/>
      <c r="CE197" s="31"/>
      <c r="CF197" s="31"/>
      <c r="CG197" s="32">
        <f t="shared" si="107"/>
        <v>0</v>
      </c>
      <c r="CH197" s="32">
        <f t="shared" si="108"/>
        <v>0</v>
      </c>
      <c r="CI197" s="32">
        <f t="shared" si="109"/>
        <v>0</v>
      </c>
      <c r="CJ197" s="32"/>
      <c r="CK197" s="32"/>
      <c r="CL197" s="32"/>
    </row>
    <row r="198" spans="1:90" ht="16.149999999999999" customHeight="1" x14ac:dyDescent="0.2">
      <c r="A198" s="861"/>
      <c r="B198" s="915" t="s">
        <v>208</v>
      </c>
      <c r="C198" s="915"/>
      <c r="D198" s="481">
        <f t="shared" si="100"/>
        <v>25</v>
      </c>
      <c r="E198" s="482">
        <f t="shared" si="110"/>
        <v>7</v>
      </c>
      <c r="F198" s="483">
        <f t="shared" si="111"/>
        <v>18</v>
      </c>
      <c r="G198" s="484"/>
      <c r="H198" s="485"/>
      <c r="I198" s="486"/>
      <c r="J198" s="485"/>
      <c r="K198" s="486"/>
      <c r="L198" s="485"/>
      <c r="M198" s="486"/>
      <c r="N198" s="485"/>
      <c r="O198" s="486">
        <v>1</v>
      </c>
      <c r="P198" s="485"/>
      <c r="Q198" s="486">
        <v>1</v>
      </c>
      <c r="R198" s="485">
        <v>1</v>
      </c>
      <c r="S198" s="486">
        <v>3</v>
      </c>
      <c r="T198" s="485">
        <v>11</v>
      </c>
      <c r="U198" s="486">
        <v>2</v>
      </c>
      <c r="V198" s="487">
        <v>6</v>
      </c>
      <c r="W198" s="488">
        <v>0</v>
      </c>
      <c r="X198" s="489">
        <v>1</v>
      </c>
      <c r="Y198" s="443"/>
      <c r="Z198" s="443"/>
      <c r="AA198" s="225" t="str">
        <f t="shared" si="103"/>
        <v/>
      </c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8"/>
      <c r="BV198" s="3"/>
      <c r="BW198" s="3"/>
      <c r="CA198" s="31" t="str">
        <f t="shared" si="104"/>
        <v/>
      </c>
      <c r="CB198" s="31" t="str">
        <f t="shared" si="105"/>
        <v/>
      </c>
      <c r="CC198" s="31" t="str">
        <f t="shared" si="106"/>
        <v/>
      </c>
      <c r="CD198" s="31"/>
      <c r="CE198" s="31"/>
      <c r="CF198" s="31"/>
      <c r="CG198" s="32">
        <f t="shared" si="107"/>
        <v>0</v>
      </c>
      <c r="CH198" s="32">
        <f t="shared" si="108"/>
        <v>0</v>
      </c>
      <c r="CI198" s="32">
        <f t="shared" si="109"/>
        <v>0</v>
      </c>
      <c r="CJ198" s="32"/>
      <c r="CK198" s="32"/>
      <c r="CL198" s="32"/>
    </row>
    <row r="199" spans="1:90" ht="16.149999999999999" customHeight="1" x14ac:dyDescent="0.2">
      <c r="A199" s="859" t="s">
        <v>212</v>
      </c>
      <c r="B199" s="914" t="s">
        <v>205</v>
      </c>
      <c r="C199" s="914"/>
      <c r="D199" s="378">
        <f t="shared" si="100"/>
        <v>4</v>
      </c>
      <c r="E199" s="464">
        <f t="shared" si="110"/>
        <v>1</v>
      </c>
      <c r="F199" s="465">
        <f t="shared" si="111"/>
        <v>3</v>
      </c>
      <c r="G199" s="428"/>
      <c r="H199" s="429"/>
      <c r="I199" s="430"/>
      <c r="J199" s="429"/>
      <c r="K199" s="430"/>
      <c r="L199" s="429"/>
      <c r="M199" s="430"/>
      <c r="N199" s="429"/>
      <c r="O199" s="430"/>
      <c r="P199" s="429">
        <v>1</v>
      </c>
      <c r="Q199" s="430">
        <v>1</v>
      </c>
      <c r="R199" s="429">
        <v>2</v>
      </c>
      <c r="S199" s="430"/>
      <c r="T199" s="429"/>
      <c r="U199" s="430"/>
      <c r="V199" s="431"/>
      <c r="W199" s="469"/>
      <c r="X199" s="470"/>
      <c r="Y199" s="433"/>
      <c r="Z199" s="452"/>
      <c r="AA199" s="225" t="str">
        <f t="shared" si="103"/>
        <v/>
      </c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8"/>
      <c r="BV199" s="3"/>
      <c r="BW199" s="3"/>
      <c r="CA199" s="31"/>
      <c r="CB199" s="31" t="str">
        <f t="shared" si="105"/>
        <v/>
      </c>
      <c r="CC199" s="31"/>
      <c r="CD199" s="31"/>
      <c r="CE199" s="31"/>
      <c r="CF199" s="31"/>
      <c r="CG199" s="32"/>
      <c r="CH199" s="32">
        <f t="shared" si="108"/>
        <v>0</v>
      </c>
      <c r="CI199" s="32"/>
      <c r="CJ199" s="32"/>
      <c r="CK199" s="32"/>
      <c r="CL199" s="32"/>
    </row>
    <row r="200" spans="1:90" ht="16.149999999999999" customHeight="1" x14ac:dyDescent="0.2">
      <c r="A200" s="860"/>
      <c r="B200" s="911" t="s">
        <v>206</v>
      </c>
      <c r="C200" s="911"/>
      <c r="D200" s="386">
        <f t="shared" si="100"/>
        <v>312</v>
      </c>
      <c r="E200" s="453">
        <f t="shared" si="110"/>
        <v>155</v>
      </c>
      <c r="F200" s="454">
        <f t="shared" si="111"/>
        <v>157</v>
      </c>
      <c r="G200" s="455"/>
      <c r="H200" s="456"/>
      <c r="I200" s="457"/>
      <c r="J200" s="456"/>
      <c r="K200" s="457"/>
      <c r="L200" s="456">
        <v>1</v>
      </c>
      <c r="M200" s="457">
        <v>14</v>
      </c>
      <c r="N200" s="456">
        <v>7</v>
      </c>
      <c r="O200" s="457">
        <v>41</v>
      </c>
      <c r="P200" s="456">
        <v>43</v>
      </c>
      <c r="Q200" s="457">
        <v>93</v>
      </c>
      <c r="R200" s="456">
        <v>100</v>
      </c>
      <c r="S200" s="457">
        <v>7</v>
      </c>
      <c r="T200" s="456">
        <v>6</v>
      </c>
      <c r="U200" s="457"/>
      <c r="V200" s="458"/>
      <c r="W200" s="474"/>
      <c r="X200" s="475"/>
      <c r="Y200" s="460"/>
      <c r="Z200" s="460"/>
      <c r="AA200" s="225" t="str">
        <f t="shared" si="103"/>
        <v/>
      </c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8"/>
      <c r="BV200" s="3"/>
      <c r="BW200" s="3"/>
      <c r="CA200" s="31"/>
      <c r="CB200" s="31" t="str">
        <f t="shared" si="105"/>
        <v/>
      </c>
      <c r="CC200" s="31"/>
      <c r="CD200" s="31"/>
      <c r="CE200" s="31"/>
      <c r="CF200" s="31"/>
      <c r="CG200" s="32"/>
      <c r="CH200" s="32">
        <f t="shared" si="108"/>
        <v>0</v>
      </c>
      <c r="CI200" s="32"/>
      <c r="CJ200" s="32"/>
      <c r="CK200" s="32"/>
      <c r="CL200" s="32"/>
    </row>
    <row r="201" spans="1:90" ht="16.149999999999999" customHeight="1" x14ac:dyDescent="0.2">
      <c r="A201" s="860"/>
      <c r="B201" s="911" t="s">
        <v>207</v>
      </c>
      <c r="C201" s="911"/>
      <c r="D201" s="386">
        <f t="shared" si="100"/>
        <v>22</v>
      </c>
      <c r="E201" s="453">
        <f t="shared" si="110"/>
        <v>10</v>
      </c>
      <c r="F201" s="454">
        <f t="shared" si="111"/>
        <v>12</v>
      </c>
      <c r="G201" s="455"/>
      <c r="H201" s="456"/>
      <c r="I201" s="457"/>
      <c r="J201" s="456"/>
      <c r="K201" s="457"/>
      <c r="L201" s="456"/>
      <c r="M201" s="457"/>
      <c r="N201" s="456"/>
      <c r="O201" s="457">
        <v>3</v>
      </c>
      <c r="P201" s="456">
        <v>4</v>
      </c>
      <c r="Q201" s="457">
        <v>6</v>
      </c>
      <c r="R201" s="456">
        <v>7</v>
      </c>
      <c r="S201" s="457">
        <v>1</v>
      </c>
      <c r="T201" s="456">
        <v>1</v>
      </c>
      <c r="U201" s="457"/>
      <c r="V201" s="458"/>
      <c r="W201" s="474"/>
      <c r="X201" s="475"/>
      <c r="Y201" s="460"/>
      <c r="Z201" s="460"/>
      <c r="AA201" s="225" t="str">
        <f t="shared" si="103"/>
        <v/>
      </c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8"/>
      <c r="BV201" s="3"/>
      <c r="BW201" s="3"/>
      <c r="CA201" s="31"/>
      <c r="CB201" s="31" t="str">
        <f t="shared" si="105"/>
        <v/>
      </c>
      <c r="CC201" s="31"/>
      <c r="CD201" s="31"/>
      <c r="CE201" s="31"/>
      <c r="CF201" s="31"/>
      <c r="CG201" s="32"/>
      <c r="CH201" s="32">
        <f t="shared" si="108"/>
        <v>0</v>
      </c>
      <c r="CI201" s="32"/>
      <c r="CJ201" s="32"/>
      <c r="CK201" s="32"/>
      <c r="CL201" s="32"/>
    </row>
    <row r="202" spans="1:90" ht="16.149999999999999" customHeight="1" x14ac:dyDescent="0.2">
      <c r="A202" s="861"/>
      <c r="B202" s="912" t="s">
        <v>208</v>
      </c>
      <c r="C202" s="912"/>
      <c r="D202" s="461">
        <f t="shared" si="100"/>
        <v>5</v>
      </c>
      <c r="E202" s="462">
        <f t="shared" si="110"/>
        <v>2</v>
      </c>
      <c r="F202" s="463">
        <f t="shared" si="111"/>
        <v>3</v>
      </c>
      <c r="G202" s="438"/>
      <c r="H202" s="439"/>
      <c r="I202" s="440"/>
      <c r="J202" s="439"/>
      <c r="K202" s="440"/>
      <c r="L202" s="439"/>
      <c r="M202" s="440"/>
      <c r="N202" s="439">
        <v>1</v>
      </c>
      <c r="O202" s="440"/>
      <c r="P202" s="439"/>
      <c r="Q202" s="440">
        <v>2</v>
      </c>
      <c r="R202" s="439">
        <v>2</v>
      </c>
      <c r="S202" s="440"/>
      <c r="T202" s="439"/>
      <c r="U202" s="440"/>
      <c r="V202" s="441"/>
      <c r="W202" s="479"/>
      <c r="X202" s="480"/>
      <c r="Y202" s="443"/>
      <c r="Z202" s="443"/>
      <c r="AA202" s="225" t="str">
        <f t="shared" si="103"/>
        <v/>
      </c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8"/>
      <c r="BV202" s="3"/>
      <c r="BW202" s="3"/>
      <c r="CA202" s="31"/>
      <c r="CB202" s="31" t="str">
        <f t="shared" si="105"/>
        <v/>
      </c>
      <c r="CC202" s="31"/>
      <c r="CD202" s="31"/>
      <c r="CE202" s="31"/>
      <c r="CF202" s="31"/>
      <c r="CG202" s="32"/>
      <c r="CH202" s="32">
        <f t="shared" si="108"/>
        <v>0</v>
      </c>
      <c r="CI202" s="32"/>
      <c r="CJ202" s="32"/>
      <c r="CK202" s="32"/>
      <c r="CL202" s="32"/>
    </row>
    <row r="203" spans="1:90" ht="16.149999999999999" customHeight="1" x14ac:dyDescent="0.2">
      <c r="A203" s="859" t="s">
        <v>85</v>
      </c>
      <c r="B203" s="913" t="s">
        <v>205</v>
      </c>
      <c r="C203" s="913"/>
      <c r="D203" s="383">
        <f t="shared" si="100"/>
        <v>28</v>
      </c>
      <c r="E203" s="445">
        <f t="shared" si="110"/>
        <v>9</v>
      </c>
      <c r="F203" s="446">
        <f t="shared" si="111"/>
        <v>19</v>
      </c>
      <c r="G203" s="447"/>
      <c r="H203" s="448"/>
      <c r="I203" s="449"/>
      <c r="J203" s="448"/>
      <c r="K203" s="449"/>
      <c r="L203" s="448"/>
      <c r="M203" s="449"/>
      <c r="N203" s="448"/>
      <c r="O203" s="449">
        <v>2</v>
      </c>
      <c r="P203" s="448">
        <v>1</v>
      </c>
      <c r="Q203" s="449">
        <v>3</v>
      </c>
      <c r="R203" s="448">
        <v>1</v>
      </c>
      <c r="S203" s="449">
        <v>3</v>
      </c>
      <c r="T203" s="448">
        <v>15</v>
      </c>
      <c r="U203" s="449">
        <v>1</v>
      </c>
      <c r="V203" s="450">
        <v>2</v>
      </c>
      <c r="W203" s="451">
        <v>0</v>
      </c>
      <c r="X203" s="452">
        <v>1</v>
      </c>
      <c r="Y203" s="452"/>
      <c r="Z203" s="452"/>
      <c r="AA203" s="225" t="str">
        <f t="shared" si="103"/>
        <v/>
      </c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8"/>
      <c r="BV203" s="3"/>
      <c r="BW203" s="3"/>
      <c r="CA203" s="31" t="str">
        <f t="shared" ref="CA203:CA224" si="112">IF(CG203=1,"* El número de pacientes de 60 años NO DEBE Ser mayor a lo registrado en el grupo Etario 20-64 años. ","")</f>
        <v/>
      </c>
      <c r="CB203" s="31" t="str">
        <f t="shared" si="105"/>
        <v/>
      </c>
      <c r="CC203" s="31" t="str">
        <f t="shared" ref="CC203:CC224" si="113">IF(AND(D203&lt;&gt;0,W203=""),"* Recuerde que las Embarazadas deben ser incluídas en el ingreso por rango Etario (Digite CEROS si no tiene). ",IF(F203&lt;W203,"* Las Embarazadas NO DEBEN ser mayor al total de Mujeres. ",""))</f>
        <v/>
      </c>
      <c r="CD203" s="31"/>
      <c r="CE203" s="31"/>
      <c r="CF203" s="31"/>
      <c r="CG203" s="32">
        <f t="shared" ref="CG203:CG224" si="114">IF((S203+T203)&lt;X203,1,0)</f>
        <v>0</v>
      </c>
      <c r="CH203" s="32">
        <f t="shared" si="108"/>
        <v>0</v>
      </c>
      <c r="CI203" s="32">
        <f t="shared" ref="CI203:CI224" si="115">IF(AND(D203&lt;&gt;0,W203=""),1,IF(F203&lt;W203,1,0))</f>
        <v>0</v>
      </c>
      <c r="CJ203" s="32"/>
      <c r="CK203" s="32"/>
      <c r="CL203" s="32"/>
    </row>
    <row r="204" spans="1:90" ht="16.149999999999999" customHeight="1" x14ac:dyDescent="0.2">
      <c r="A204" s="860"/>
      <c r="B204" s="911" t="s">
        <v>206</v>
      </c>
      <c r="C204" s="911"/>
      <c r="D204" s="386">
        <f t="shared" si="100"/>
        <v>128</v>
      </c>
      <c r="E204" s="453">
        <f t="shared" si="110"/>
        <v>31</v>
      </c>
      <c r="F204" s="454">
        <f t="shared" si="111"/>
        <v>97</v>
      </c>
      <c r="G204" s="455"/>
      <c r="H204" s="456"/>
      <c r="I204" s="457"/>
      <c r="J204" s="456"/>
      <c r="K204" s="457"/>
      <c r="L204" s="456"/>
      <c r="M204" s="457">
        <v>1</v>
      </c>
      <c r="N204" s="456"/>
      <c r="O204" s="457"/>
      <c r="P204" s="456">
        <v>2</v>
      </c>
      <c r="Q204" s="457">
        <v>1</v>
      </c>
      <c r="R204" s="456">
        <v>1</v>
      </c>
      <c r="S204" s="457">
        <v>25</v>
      </c>
      <c r="T204" s="456">
        <v>80</v>
      </c>
      <c r="U204" s="457">
        <v>4</v>
      </c>
      <c r="V204" s="458">
        <v>14</v>
      </c>
      <c r="W204" s="459">
        <v>6</v>
      </c>
      <c r="X204" s="460">
        <v>1</v>
      </c>
      <c r="Y204" s="460"/>
      <c r="Z204" s="460"/>
      <c r="AA204" s="225" t="str">
        <f t="shared" si="103"/>
        <v/>
      </c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8"/>
      <c r="BV204" s="3"/>
      <c r="BW204" s="3"/>
      <c r="CA204" s="31" t="str">
        <f t="shared" si="112"/>
        <v/>
      </c>
      <c r="CB204" s="31" t="str">
        <f t="shared" si="105"/>
        <v/>
      </c>
      <c r="CC204" s="31" t="str">
        <f t="shared" si="113"/>
        <v/>
      </c>
      <c r="CD204" s="31"/>
      <c r="CE204" s="31"/>
      <c r="CF204" s="31"/>
      <c r="CG204" s="32">
        <f t="shared" si="114"/>
        <v>0</v>
      </c>
      <c r="CH204" s="32">
        <f t="shared" si="108"/>
        <v>0</v>
      </c>
      <c r="CI204" s="32">
        <f t="shared" si="115"/>
        <v>0</v>
      </c>
      <c r="CJ204" s="32"/>
      <c r="CK204" s="32"/>
      <c r="CL204" s="32"/>
    </row>
    <row r="205" spans="1:90" ht="16.149999999999999" customHeight="1" x14ac:dyDescent="0.2">
      <c r="A205" s="860"/>
      <c r="B205" s="911" t="s">
        <v>207</v>
      </c>
      <c r="C205" s="911"/>
      <c r="D205" s="386">
        <f t="shared" si="100"/>
        <v>41</v>
      </c>
      <c r="E205" s="453">
        <f t="shared" si="110"/>
        <v>12</v>
      </c>
      <c r="F205" s="454">
        <f t="shared" si="111"/>
        <v>29</v>
      </c>
      <c r="G205" s="455"/>
      <c r="H205" s="456"/>
      <c r="I205" s="457"/>
      <c r="J205" s="456"/>
      <c r="K205" s="457"/>
      <c r="L205" s="456"/>
      <c r="M205" s="457"/>
      <c r="N205" s="456"/>
      <c r="O205" s="457">
        <v>2</v>
      </c>
      <c r="P205" s="456">
        <v>1</v>
      </c>
      <c r="Q205" s="457">
        <v>3</v>
      </c>
      <c r="R205" s="456">
        <v>2</v>
      </c>
      <c r="S205" s="457">
        <v>6</v>
      </c>
      <c r="T205" s="456">
        <v>20</v>
      </c>
      <c r="U205" s="457">
        <v>1</v>
      </c>
      <c r="V205" s="458">
        <v>6</v>
      </c>
      <c r="W205" s="459">
        <v>0</v>
      </c>
      <c r="X205" s="460">
        <v>1</v>
      </c>
      <c r="Y205" s="460"/>
      <c r="Z205" s="460"/>
      <c r="AA205" s="225" t="str">
        <f t="shared" si="103"/>
        <v/>
      </c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8"/>
      <c r="BV205" s="3"/>
      <c r="BW205" s="3"/>
      <c r="CA205" s="31" t="str">
        <f t="shared" si="112"/>
        <v/>
      </c>
      <c r="CB205" s="31" t="str">
        <f t="shared" si="105"/>
        <v/>
      </c>
      <c r="CC205" s="31" t="str">
        <f t="shared" si="113"/>
        <v/>
      </c>
      <c r="CD205" s="31"/>
      <c r="CE205" s="31"/>
      <c r="CF205" s="31"/>
      <c r="CG205" s="32">
        <f t="shared" si="114"/>
        <v>0</v>
      </c>
      <c r="CH205" s="32">
        <f t="shared" si="108"/>
        <v>0</v>
      </c>
      <c r="CI205" s="32">
        <f t="shared" si="115"/>
        <v>0</v>
      </c>
      <c r="CJ205" s="32"/>
      <c r="CK205" s="32"/>
      <c r="CL205" s="32"/>
    </row>
    <row r="206" spans="1:90" ht="16.149999999999999" customHeight="1" x14ac:dyDescent="0.2">
      <c r="A206" s="861"/>
      <c r="B206" s="915" t="s">
        <v>208</v>
      </c>
      <c r="C206" s="915"/>
      <c r="D206" s="481">
        <f t="shared" si="100"/>
        <v>42</v>
      </c>
      <c r="E206" s="482">
        <f t="shared" si="110"/>
        <v>8</v>
      </c>
      <c r="F206" s="483">
        <f t="shared" si="111"/>
        <v>34</v>
      </c>
      <c r="G206" s="484"/>
      <c r="H206" s="485"/>
      <c r="I206" s="486"/>
      <c r="J206" s="485"/>
      <c r="K206" s="486"/>
      <c r="L206" s="485"/>
      <c r="M206" s="486"/>
      <c r="N206" s="485"/>
      <c r="O206" s="486">
        <v>1</v>
      </c>
      <c r="P206" s="485">
        <v>2</v>
      </c>
      <c r="Q206" s="486"/>
      <c r="R206" s="485">
        <v>1</v>
      </c>
      <c r="S206" s="486">
        <v>6</v>
      </c>
      <c r="T206" s="485">
        <v>27</v>
      </c>
      <c r="U206" s="486">
        <v>1</v>
      </c>
      <c r="V206" s="487">
        <v>4</v>
      </c>
      <c r="W206" s="488">
        <v>1</v>
      </c>
      <c r="X206" s="489">
        <v>0</v>
      </c>
      <c r="Y206" s="489"/>
      <c r="Z206" s="443"/>
      <c r="AA206" s="225" t="str">
        <f t="shared" si="103"/>
        <v/>
      </c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8"/>
      <c r="BV206" s="3"/>
      <c r="BW206" s="3"/>
      <c r="CA206" s="31" t="str">
        <f t="shared" si="112"/>
        <v/>
      </c>
      <c r="CB206" s="31" t="str">
        <f t="shared" si="105"/>
        <v/>
      </c>
      <c r="CC206" s="31" t="str">
        <f t="shared" si="113"/>
        <v/>
      </c>
      <c r="CD206" s="31"/>
      <c r="CE206" s="31"/>
      <c r="CF206" s="31"/>
      <c r="CG206" s="32">
        <f t="shared" si="114"/>
        <v>0</v>
      </c>
      <c r="CH206" s="32">
        <f t="shared" si="108"/>
        <v>0</v>
      </c>
      <c r="CI206" s="32">
        <f t="shared" si="115"/>
        <v>0</v>
      </c>
      <c r="CJ206" s="32"/>
      <c r="CK206" s="32"/>
      <c r="CL206" s="32"/>
    </row>
    <row r="207" spans="1:90" ht="16.149999999999999" customHeight="1" x14ac:dyDescent="0.2">
      <c r="A207" s="859" t="s">
        <v>213</v>
      </c>
      <c r="B207" s="914" t="s">
        <v>205</v>
      </c>
      <c r="C207" s="914"/>
      <c r="D207" s="378">
        <f t="shared" si="100"/>
        <v>0</v>
      </c>
      <c r="E207" s="464">
        <f t="shared" si="110"/>
        <v>0</v>
      </c>
      <c r="F207" s="465">
        <f t="shared" si="111"/>
        <v>0</v>
      </c>
      <c r="G207" s="490"/>
      <c r="H207" s="467"/>
      <c r="I207" s="466"/>
      <c r="J207" s="467"/>
      <c r="K207" s="466"/>
      <c r="L207" s="467"/>
      <c r="M207" s="430"/>
      <c r="N207" s="429"/>
      <c r="O207" s="430"/>
      <c r="P207" s="429"/>
      <c r="Q207" s="430"/>
      <c r="R207" s="429"/>
      <c r="S207" s="430"/>
      <c r="T207" s="429"/>
      <c r="U207" s="430"/>
      <c r="V207" s="431"/>
      <c r="W207" s="432"/>
      <c r="X207" s="433"/>
      <c r="Y207" s="433"/>
      <c r="Z207" s="452"/>
      <c r="AA207" s="225" t="str">
        <f t="shared" si="103"/>
        <v/>
      </c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8"/>
      <c r="BV207" s="3"/>
      <c r="BW207" s="3"/>
      <c r="CA207" s="31" t="str">
        <f t="shared" si="112"/>
        <v/>
      </c>
      <c r="CB207" s="31" t="str">
        <f t="shared" si="105"/>
        <v/>
      </c>
      <c r="CC207" s="31" t="str">
        <f t="shared" si="113"/>
        <v/>
      </c>
      <c r="CD207" s="31"/>
      <c r="CE207" s="31"/>
      <c r="CF207" s="31"/>
      <c r="CG207" s="32">
        <f t="shared" si="114"/>
        <v>0</v>
      </c>
      <c r="CH207" s="32">
        <f t="shared" si="108"/>
        <v>0</v>
      </c>
      <c r="CI207" s="32">
        <f t="shared" si="115"/>
        <v>0</v>
      </c>
      <c r="CJ207" s="32"/>
      <c r="CK207" s="32"/>
      <c r="CL207" s="32"/>
    </row>
    <row r="208" spans="1:90" ht="16.149999999999999" customHeight="1" x14ac:dyDescent="0.2">
      <c r="A208" s="860"/>
      <c r="B208" s="911" t="s">
        <v>206</v>
      </c>
      <c r="C208" s="911"/>
      <c r="D208" s="386">
        <f>SUM(E208+F208)</f>
        <v>0</v>
      </c>
      <c r="E208" s="491">
        <f t="shared" si="110"/>
        <v>0</v>
      </c>
      <c r="F208" s="492">
        <f t="shared" si="111"/>
        <v>0</v>
      </c>
      <c r="G208" s="493"/>
      <c r="H208" s="472"/>
      <c r="I208" s="471"/>
      <c r="J208" s="472"/>
      <c r="K208" s="471"/>
      <c r="L208" s="472"/>
      <c r="M208" s="457"/>
      <c r="N208" s="456"/>
      <c r="O208" s="457"/>
      <c r="P208" s="456"/>
      <c r="Q208" s="457"/>
      <c r="R208" s="456"/>
      <c r="S208" s="457"/>
      <c r="T208" s="456"/>
      <c r="U208" s="457"/>
      <c r="V208" s="458"/>
      <c r="W208" s="459"/>
      <c r="X208" s="460"/>
      <c r="Y208" s="460"/>
      <c r="Z208" s="460"/>
      <c r="AA208" s="225" t="str">
        <f t="shared" si="103"/>
        <v/>
      </c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8"/>
      <c r="BV208" s="3"/>
      <c r="BW208" s="3"/>
      <c r="CA208" s="31" t="str">
        <f t="shared" si="112"/>
        <v/>
      </c>
      <c r="CB208" s="31" t="str">
        <f t="shared" si="105"/>
        <v/>
      </c>
      <c r="CC208" s="31" t="str">
        <f t="shared" si="113"/>
        <v/>
      </c>
      <c r="CD208" s="31"/>
      <c r="CE208" s="31"/>
      <c r="CF208" s="31"/>
      <c r="CG208" s="32">
        <f t="shared" si="114"/>
        <v>0</v>
      </c>
      <c r="CH208" s="32">
        <f t="shared" si="108"/>
        <v>0</v>
      </c>
      <c r="CI208" s="32">
        <f t="shared" si="115"/>
        <v>0</v>
      </c>
      <c r="CJ208" s="32"/>
      <c r="CK208" s="32"/>
      <c r="CL208" s="32"/>
    </row>
    <row r="209" spans="1:90" ht="16.149999999999999" customHeight="1" x14ac:dyDescent="0.2">
      <c r="A209" s="860"/>
      <c r="B209" s="911" t="s">
        <v>207</v>
      </c>
      <c r="C209" s="911"/>
      <c r="D209" s="386">
        <f t="shared" ref="D209:D226" si="116">SUM(E209+F209)</f>
        <v>0</v>
      </c>
      <c r="E209" s="491">
        <f t="shared" si="110"/>
        <v>0</v>
      </c>
      <c r="F209" s="492">
        <f t="shared" si="111"/>
        <v>0</v>
      </c>
      <c r="G209" s="493"/>
      <c r="H209" s="472"/>
      <c r="I209" s="471"/>
      <c r="J209" s="472"/>
      <c r="K209" s="471"/>
      <c r="L209" s="472"/>
      <c r="M209" s="457"/>
      <c r="N209" s="456"/>
      <c r="O209" s="457"/>
      <c r="P209" s="456"/>
      <c r="Q209" s="457"/>
      <c r="R209" s="456"/>
      <c r="S209" s="457"/>
      <c r="T209" s="456"/>
      <c r="U209" s="457"/>
      <c r="V209" s="458"/>
      <c r="W209" s="459"/>
      <c r="X209" s="460"/>
      <c r="Y209" s="460"/>
      <c r="Z209" s="460"/>
      <c r="AA209" s="225" t="str">
        <f t="shared" si="103"/>
        <v/>
      </c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8"/>
      <c r="BV209" s="3"/>
      <c r="BW209" s="3"/>
      <c r="CA209" s="31" t="str">
        <f t="shared" si="112"/>
        <v/>
      </c>
      <c r="CB209" s="31" t="str">
        <f t="shared" si="105"/>
        <v/>
      </c>
      <c r="CC209" s="31" t="str">
        <f t="shared" si="113"/>
        <v/>
      </c>
      <c r="CD209" s="31"/>
      <c r="CE209" s="31"/>
      <c r="CF209" s="31"/>
      <c r="CG209" s="32">
        <f t="shared" si="114"/>
        <v>0</v>
      </c>
      <c r="CH209" s="32">
        <f t="shared" si="108"/>
        <v>0</v>
      </c>
      <c r="CI209" s="32">
        <f t="shared" si="115"/>
        <v>0</v>
      </c>
      <c r="CJ209" s="32"/>
      <c r="CK209" s="32"/>
      <c r="CL209" s="32"/>
    </row>
    <row r="210" spans="1:90" ht="16.149999999999999" customHeight="1" x14ac:dyDescent="0.2">
      <c r="A210" s="861"/>
      <c r="B210" s="912" t="s">
        <v>208</v>
      </c>
      <c r="C210" s="912"/>
      <c r="D210" s="461">
        <f t="shared" si="116"/>
        <v>0</v>
      </c>
      <c r="E210" s="494">
        <f t="shared" si="110"/>
        <v>0</v>
      </c>
      <c r="F210" s="495">
        <f t="shared" si="111"/>
        <v>0</v>
      </c>
      <c r="G210" s="496"/>
      <c r="H210" s="477"/>
      <c r="I210" s="476"/>
      <c r="J210" s="477"/>
      <c r="K210" s="476"/>
      <c r="L210" s="477"/>
      <c r="M210" s="440"/>
      <c r="N210" s="439"/>
      <c r="O210" s="440"/>
      <c r="P210" s="439"/>
      <c r="Q210" s="440"/>
      <c r="R210" s="439"/>
      <c r="S210" s="440"/>
      <c r="T210" s="439"/>
      <c r="U210" s="440"/>
      <c r="V210" s="441"/>
      <c r="W210" s="442"/>
      <c r="X210" s="443"/>
      <c r="Y210" s="443"/>
      <c r="Z210" s="443"/>
      <c r="AA210" s="225" t="str">
        <f t="shared" si="103"/>
        <v/>
      </c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8"/>
      <c r="BV210" s="3"/>
      <c r="BW210" s="3"/>
      <c r="CA210" s="31" t="str">
        <f t="shared" si="112"/>
        <v/>
      </c>
      <c r="CB210" s="31" t="str">
        <f t="shared" si="105"/>
        <v/>
      </c>
      <c r="CC210" s="31" t="str">
        <f t="shared" si="113"/>
        <v/>
      </c>
      <c r="CD210" s="31"/>
      <c r="CE210" s="31"/>
      <c r="CF210" s="31"/>
      <c r="CG210" s="32">
        <f t="shared" si="114"/>
        <v>0</v>
      </c>
      <c r="CH210" s="32">
        <f t="shared" si="108"/>
        <v>0</v>
      </c>
      <c r="CI210" s="32">
        <f t="shared" si="115"/>
        <v>0</v>
      </c>
      <c r="CJ210" s="32"/>
      <c r="CK210" s="32"/>
      <c r="CL210" s="32"/>
    </row>
    <row r="211" spans="1:90" ht="16.149999999999999" customHeight="1" x14ac:dyDescent="0.2">
      <c r="A211" s="859" t="s">
        <v>214</v>
      </c>
      <c r="B211" s="913" t="s">
        <v>205</v>
      </c>
      <c r="C211" s="913"/>
      <c r="D211" s="383">
        <f t="shared" si="116"/>
        <v>24</v>
      </c>
      <c r="E211" s="497">
        <f t="shared" si="110"/>
        <v>5</v>
      </c>
      <c r="F211" s="498">
        <f t="shared" si="111"/>
        <v>19</v>
      </c>
      <c r="G211" s="499"/>
      <c r="H211" s="500"/>
      <c r="I211" s="501"/>
      <c r="J211" s="500"/>
      <c r="K211" s="501"/>
      <c r="L211" s="500"/>
      <c r="M211" s="449">
        <v>1</v>
      </c>
      <c r="N211" s="448"/>
      <c r="O211" s="449"/>
      <c r="P211" s="448"/>
      <c r="Q211" s="449"/>
      <c r="R211" s="448">
        <v>1</v>
      </c>
      <c r="S211" s="449">
        <v>2</v>
      </c>
      <c r="T211" s="448">
        <v>14</v>
      </c>
      <c r="U211" s="449">
        <v>2</v>
      </c>
      <c r="V211" s="450">
        <v>4</v>
      </c>
      <c r="W211" s="451">
        <v>5</v>
      </c>
      <c r="X211" s="452"/>
      <c r="Y211" s="452"/>
      <c r="Z211" s="452"/>
      <c r="AA211" s="225" t="str">
        <f t="shared" si="103"/>
        <v/>
      </c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8"/>
      <c r="BV211" s="3"/>
      <c r="BW211" s="3"/>
      <c r="CA211" s="31" t="str">
        <f t="shared" si="112"/>
        <v/>
      </c>
      <c r="CB211" s="31" t="str">
        <f t="shared" si="105"/>
        <v/>
      </c>
      <c r="CC211" s="31" t="str">
        <f t="shared" si="113"/>
        <v/>
      </c>
      <c r="CD211" s="31"/>
      <c r="CE211" s="31"/>
      <c r="CF211" s="31"/>
      <c r="CG211" s="32">
        <f t="shared" si="114"/>
        <v>0</v>
      </c>
      <c r="CH211" s="32">
        <f t="shared" si="108"/>
        <v>0</v>
      </c>
      <c r="CI211" s="32">
        <f t="shared" si="115"/>
        <v>0</v>
      </c>
      <c r="CJ211" s="32"/>
      <c r="CK211" s="32"/>
      <c r="CL211" s="32"/>
    </row>
    <row r="212" spans="1:90" ht="16.149999999999999" customHeight="1" x14ac:dyDescent="0.2">
      <c r="A212" s="860"/>
      <c r="B212" s="911" t="s">
        <v>206</v>
      </c>
      <c r="C212" s="911"/>
      <c r="D212" s="386">
        <f t="shared" si="116"/>
        <v>58</v>
      </c>
      <c r="E212" s="491">
        <f t="shared" si="110"/>
        <v>16</v>
      </c>
      <c r="F212" s="492">
        <f t="shared" si="111"/>
        <v>42</v>
      </c>
      <c r="G212" s="493"/>
      <c r="H212" s="472"/>
      <c r="I212" s="471"/>
      <c r="J212" s="472"/>
      <c r="K212" s="471"/>
      <c r="L212" s="472"/>
      <c r="M212" s="457"/>
      <c r="N212" s="456"/>
      <c r="O212" s="457"/>
      <c r="P212" s="456"/>
      <c r="Q212" s="457"/>
      <c r="R212" s="456"/>
      <c r="S212" s="457">
        <v>4</v>
      </c>
      <c r="T212" s="456">
        <v>18</v>
      </c>
      <c r="U212" s="457">
        <v>12</v>
      </c>
      <c r="V212" s="458">
        <v>24</v>
      </c>
      <c r="W212" s="459">
        <v>5</v>
      </c>
      <c r="X212" s="460"/>
      <c r="Y212" s="460"/>
      <c r="Z212" s="460"/>
      <c r="AA212" s="225" t="str">
        <f t="shared" si="103"/>
        <v/>
      </c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8"/>
      <c r="BV212" s="3"/>
      <c r="BW212" s="3"/>
      <c r="CA212" s="31" t="str">
        <f t="shared" si="112"/>
        <v/>
      </c>
      <c r="CB212" s="31" t="str">
        <f t="shared" si="105"/>
        <v/>
      </c>
      <c r="CC212" s="31" t="str">
        <f t="shared" si="113"/>
        <v/>
      </c>
      <c r="CD212" s="31"/>
      <c r="CE212" s="31"/>
      <c r="CF212" s="31"/>
      <c r="CG212" s="32">
        <f t="shared" si="114"/>
        <v>0</v>
      </c>
      <c r="CH212" s="32">
        <f t="shared" si="108"/>
        <v>0</v>
      </c>
      <c r="CI212" s="32">
        <f t="shared" si="115"/>
        <v>0</v>
      </c>
      <c r="CJ212" s="32"/>
      <c r="CK212" s="32"/>
      <c r="CL212" s="32"/>
    </row>
    <row r="213" spans="1:90" ht="16.149999999999999" customHeight="1" x14ac:dyDescent="0.2">
      <c r="A213" s="860"/>
      <c r="B213" s="911" t="s">
        <v>207</v>
      </c>
      <c r="C213" s="911"/>
      <c r="D213" s="386">
        <f t="shared" si="116"/>
        <v>24</v>
      </c>
      <c r="E213" s="491">
        <f t="shared" si="110"/>
        <v>5</v>
      </c>
      <c r="F213" s="492">
        <f t="shared" si="111"/>
        <v>19</v>
      </c>
      <c r="G213" s="493"/>
      <c r="H213" s="472"/>
      <c r="I213" s="471"/>
      <c r="J213" s="472"/>
      <c r="K213" s="471"/>
      <c r="L213" s="472"/>
      <c r="M213" s="457">
        <v>1</v>
      </c>
      <c r="N213" s="456"/>
      <c r="O213" s="457"/>
      <c r="P213" s="456"/>
      <c r="Q213" s="457"/>
      <c r="R213" s="456">
        <v>1</v>
      </c>
      <c r="S213" s="457">
        <v>2</v>
      </c>
      <c r="T213" s="456">
        <v>14</v>
      </c>
      <c r="U213" s="457">
        <v>2</v>
      </c>
      <c r="V213" s="458">
        <v>4</v>
      </c>
      <c r="W213" s="459">
        <v>5</v>
      </c>
      <c r="X213" s="460"/>
      <c r="Y213" s="460"/>
      <c r="Z213" s="460"/>
      <c r="AA213" s="225" t="str">
        <f t="shared" si="103"/>
        <v/>
      </c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8"/>
      <c r="BV213" s="3"/>
      <c r="BW213" s="3"/>
      <c r="CA213" s="31" t="str">
        <f t="shared" si="112"/>
        <v/>
      </c>
      <c r="CB213" s="31" t="str">
        <f t="shared" si="105"/>
        <v/>
      </c>
      <c r="CC213" s="31" t="str">
        <f t="shared" si="113"/>
        <v/>
      </c>
      <c r="CD213" s="31"/>
      <c r="CE213" s="31"/>
      <c r="CF213" s="31"/>
      <c r="CG213" s="32">
        <f t="shared" si="114"/>
        <v>0</v>
      </c>
      <c r="CH213" s="32">
        <f t="shared" si="108"/>
        <v>0</v>
      </c>
      <c r="CI213" s="32">
        <f t="shared" si="115"/>
        <v>0</v>
      </c>
      <c r="CJ213" s="32"/>
      <c r="CK213" s="32"/>
      <c r="CL213" s="32"/>
    </row>
    <row r="214" spans="1:90" ht="16.149999999999999" customHeight="1" x14ac:dyDescent="0.2">
      <c r="A214" s="861"/>
      <c r="B214" s="912" t="s">
        <v>208</v>
      </c>
      <c r="C214" s="912"/>
      <c r="D214" s="461">
        <f t="shared" si="116"/>
        <v>14</v>
      </c>
      <c r="E214" s="494">
        <f t="shared" si="110"/>
        <v>2</v>
      </c>
      <c r="F214" s="495">
        <f t="shared" si="111"/>
        <v>12</v>
      </c>
      <c r="G214" s="496"/>
      <c r="H214" s="477"/>
      <c r="I214" s="476"/>
      <c r="J214" s="477"/>
      <c r="K214" s="476"/>
      <c r="L214" s="477"/>
      <c r="M214" s="440">
        <v>1</v>
      </c>
      <c r="N214" s="439"/>
      <c r="O214" s="440"/>
      <c r="P214" s="439"/>
      <c r="Q214" s="440"/>
      <c r="R214" s="439">
        <v>1</v>
      </c>
      <c r="S214" s="440"/>
      <c r="T214" s="439">
        <v>8</v>
      </c>
      <c r="U214" s="440">
        <v>1</v>
      </c>
      <c r="V214" s="441">
        <v>3</v>
      </c>
      <c r="W214" s="442">
        <v>5</v>
      </c>
      <c r="X214" s="443"/>
      <c r="Y214" s="443"/>
      <c r="Z214" s="443"/>
      <c r="AA214" s="225" t="str">
        <f t="shared" si="103"/>
        <v/>
      </c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8"/>
      <c r="BV214" s="3"/>
      <c r="BW214" s="3"/>
      <c r="CA214" s="31" t="str">
        <f t="shared" si="112"/>
        <v/>
      </c>
      <c r="CB214" s="31" t="str">
        <f t="shared" si="105"/>
        <v/>
      </c>
      <c r="CC214" s="31" t="str">
        <f t="shared" si="113"/>
        <v/>
      </c>
      <c r="CD214" s="31"/>
      <c r="CE214" s="31"/>
      <c r="CF214" s="31"/>
      <c r="CG214" s="32">
        <f t="shared" si="114"/>
        <v>0</v>
      </c>
      <c r="CH214" s="32">
        <f t="shared" si="108"/>
        <v>0</v>
      </c>
      <c r="CI214" s="32">
        <f t="shared" si="115"/>
        <v>0</v>
      </c>
      <c r="CJ214" s="32"/>
      <c r="CK214" s="32"/>
      <c r="CL214" s="32"/>
    </row>
    <row r="215" spans="1:90" ht="16.149999999999999" customHeight="1" x14ac:dyDescent="0.2">
      <c r="A215" s="859" t="s">
        <v>88</v>
      </c>
      <c r="B215" s="913" t="s">
        <v>205</v>
      </c>
      <c r="C215" s="913"/>
      <c r="D215" s="383">
        <f t="shared" si="116"/>
        <v>0</v>
      </c>
      <c r="E215" s="445">
        <f t="shared" si="110"/>
        <v>0</v>
      </c>
      <c r="F215" s="446">
        <f t="shared" si="111"/>
        <v>0</v>
      </c>
      <c r="G215" s="447"/>
      <c r="H215" s="448"/>
      <c r="I215" s="449"/>
      <c r="J215" s="448"/>
      <c r="K215" s="449"/>
      <c r="L215" s="448"/>
      <c r="M215" s="449"/>
      <c r="N215" s="448"/>
      <c r="O215" s="449"/>
      <c r="P215" s="448"/>
      <c r="Q215" s="449"/>
      <c r="R215" s="448"/>
      <c r="S215" s="449"/>
      <c r="T215" s="448"/>
      <c r="U215" s="449"/>
      <c r="V215" s="450"/>
      <c r="W215" s="451"/>
      <c r="X215" s="452"/>
      <c r="Y215" s="452"/>
      <c r="Z215" s="452"/>
      <c r="AA215" s="225" t="str">
        <f t="shared" si="103"/>
        <v/>
      </c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8"/>
      <c r="BV215" s="3"/>
      <c r="BW215" s="3"/>
      <c r="CA215" s="31" t="str">
        <f t="shared" si="112"/>
        <v/>
      </c>
      <c r="CB215" s="31" t="str">
        <f t="shared" si="105"/>
        <v/>
      </c>
      <c r="CC215" s="31" t="str">
        <f t="shared" si="113"/>
        <v/>
      </c>
      <c r="CD215" s="31"/>
      <c r="CE215" s="31"/>
      <c r="CF215" s="31"/>
      <c r="CG215" s="32">
        <f t="shared" si="114"/>
        <v>0</v>
      </c>
      <c r="CH215" s="32">
        <f t="shared" si="108"/>
        <v>0</v>
      </c>
      <c r="CI215" s="32">
        <f t="shared" si="115"/>
        <v>0</v>
      </c>
      <c r="CJ215" s="32"/>
      <c r="CK215" s="32"/>
      <c r="CL215" s="32"/>
    </row>
    <row r="216" spans="1:90" ht="16.149999999999999" customHeight="1" x14ac:dyDescent="0.2">
      <c r="A216" s="860"/>
      <c r="B216" s="911" t="s">
        <v>206</v>
      </c>
      <c r="C216" s="911"/>
      <c r="D216" s="386">
        <f t="shared" si="116"/>
        <v>0</v>
      </c>
      <c r="E216" s="453">
        <f t="shared" si="110"/>
        <v>0</v>
      </c>
      <c r="F216" s="454">
        <f t="shared" si="111"/>
        <v>0</v>
      </c>
      <c r="G216" s="455"/>
      <c r="H216" s="456"/>
      <c r="I216" s="457"/>
      <c r="J216" s="456"/>
      <c r="K216" s="457"/>
      <c r="L216" s="456"/>
      <c r="M216" s="457"/>
      <c r="N216" s="456"/>
      <c r="O216" s="457"/>
      <c r="P216" s="456"/>
      <c r="Q216" s="457"/>
      <c r="R216" s="456"/>
      <c r="S216" s="457"/>
      <c r="T216" s="456"/>
      <c r="U216" s="457"/>
      <c r="V216" s="458"/>
      <c r="W216" s="459"/>
      <c r="X216" s="460"/>
      <c r="Y216" s="460"/>
      <c r="Z216" s="460"/>
      <c r="AA216" s="225" t="str">
        <f t="shared" si="103"/>
        <v/>
      </c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8"/>
      <c r="BV216" s="3"/>
      <c r="BW216" s="3"/>
      <c r="CA216" s="31" t="str">
        <f t="shared" si="112"/>
        <v/>
      </c>
      <c r="CB216" s="31" t="str">
        <f t="shared" si="105"/>
        <v/>
      </c>
      <c r="CC216" s="31" t="str">
        <f t="shared" si="113"/>
        <v/>
      </c>
      <c r="CD216" s="31"/>
      <c r="CE216" s="31"/>
      <c r="CF216" s="31"/>
      <c r="CG216" s="32">
        <f t="shared" si="114"/>
        <v>0</v>
      </c>
      <c r="CH216" s="32">
        <f t="shared" si="108"/>
        <v>0</v>
      </c>
      <c r="CI216" s="32">
        <f t="shared" si="115"/>
        <v>0</v>
      </c>
      <c r="CJ216" s="32"/>
      <c r="CK216" s="32"/>
      <c r="CL216" s="32"/>
    </row>
    <row r="217" spans="1:90" ht="16.149999999999999" customHeight="1" x14ac:dyDescent="0.2">
      <c r="A217" s="860"/>
      <c r="B217" s="911" t="s">
        <v>207</v>
      </c>
      <c r="C217" s="911"/>
      <c r="D217" s="386">
        <f t="shared" si="116"/>
        <v>0</v>
      </c>
      <c r="E217" s="453">
        <f t="shared" si="110"/>
        <v>0</v>
      </c>
      <c r="F217" s="454">
        <f t="shared" si="111"/>
        <v>0</v>
      </c>
      <c r="G217" s="455"/>
      <c r="H217" s="456"/>
      <c r="I217" s="457"/>
      <c r="J217" s="456"/>
      <c r="K217" s="457"/>
      <c r="L217" s="456"/>
      <c r="M217" s="457"/>
      <c r="N217" s="456"/>
      <c r="O217" s="457"/>
      <c r="P217" s="456"/>
      <c r="Q217" s="457"/>
      <c r="R217" s="456"/>
      <c r="S217" s="457"/>
      <c r="T217" s="456"/>
      <c r="U217" s="457"/>
      <c r="V217" s="458"/>
      <c r="W217" s="459"/>
      <c r="X217" s="460"/>
      <c r="Y217" s="460"/>
      <c r="Z217" s="460"/>
      <c r="AA217" s="225" t="str">
        <f t="shared" si="103"/>
        <v/>
      </c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8"/>
      <c r="BV217" s="3"/>
      <c r="BW217" s="3"/>
      <c r="CA217" s="31" t="str">
        <f t="shared" si="112"/>
        <v/>
      </c>
      <c r="CB217" s="31" t="str">
        <f t="shared" si="105"/>
        <v/>
      </c>
      <c r="CC217" s="31" t="str">
        <f t="shared" si="113"/>
        <v/>
      </c>
      <c r="CD217" s="31"/>
      <c r="CE217" s="31"/>
      <c r="CF217" s="31"/>
      <c r="CG217" s="32">
        <f t="shared" si="114"/>
        <v>0</v>
      </c>
      <c r="CH217" s="32">
        <f t="shared" si="108"/>
        <v>0</v>
      </c>
      <c r="CI217" s="32">
        <f t="shared" si="115"/>
        <v>0</v>
      </c>
      <c r="CJ217" s="32"/>
      <c r="CK217" s="32"/>
      <c r="CL217" s="32"/>
    </row>
    <row r="218" spans="1:90" ht="16.149999999999999" customHeight="1" x14ac:dyDescent="0.2">
      <c r="A218" s="861"/>
      <c r="B218" s="912" t="s">
        <v>208</v>
      </c>
      <c r="C218" s="912"/>
      <c r="D218" s="461">
        <f t="shared" si="116"/>
        <v>0</v>
      </c>
      <c r="E218" s="462">
        <f t="shared" si="110"/>
        <v>0</v>
      </c>
      <c r="F218" s="463">
        <f t="shared" si="111"/>
        <v>0</v>
      </c>
      <c r="G218" s="438"/>
      <c r="H218" s="439"/>
      <c r="I218" s="440"/>
      <c r="J218" s="439"/>
      <c r="K218" s="440"/>
      <c r="L218" s="439"/>
      <c r="M218" s="440"/>
      <c r="N218" s="439"/>
      <c r="O218" s="440"/>
      <c r="P218" s="439"/>
      <c r="Q218" s="440"/>
      <c r="R218" s="439"/>
      <c r="S218" s="440"/>
      <c r="T218" s="439"/>
      <c r="U218" s="440"/>
      <c r="V218" s="441"/>
      <c r="W218" s="442"/>
      <c r="X218" s="443"/>
      <c r="Y218" s="443"/>
      <c r="Z218" s="443"/>
      <c r="AA218" s="225" t="str">
        <f t="shared" si="103"/>
        <v/>
      </c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8"/>
      <c r="BV218" s="3"/>
      <c r="BW218" s="3"/>
      <c r="CA218" s="31" t="str">
        <f t="shared" si="112"/>
        <v/>
      </c>
      <c r="CB218" s="31" t="str">
        <f t="shared" si="105"/>
        <v/>
      </c>
      <c r="CC218" s="31" t="str">
        <f t="shared" si="113"/>
        <v/>
      </c>
      <c r="CD218" s="31"/>
      <c r="CE218" s="31"/>
      <c r="CF218" s="31"/>
      <c r="CG218" s="32">
        <f t="shared" si="114"/>
        <v>0</v>
      </c>
      <c r="CH218" s="32">
        <f t="shared" si="108"/>
        <v>0</v>
      </c>
      <c r="CI218" s="32">
        <f t="shared" si="115"/>
        <v>0</v>
      </c>
      <c r="CJ218" s="32"/>
      <c r="CK218" s="32"/>
      <c r="CL218" s="32"/>
    </row>
    <row r="219" spans="1:90" ht="16.149999999999999" customHeight="1" x14ac:dyDescent="0.2">
      <c r="A219" s="859" t="s">
        <v>87</v>
      </c>
      <c r="B219" s="913" t="s">
        <v>205</v>
      </c>
      <c r="C219" s="913"/>
      <c r="D219" s="383">
        <f t="shared" si="116"/>
        <v>0</v>
      </c>
      <c r="E219" s="445">
        <f t="shared" si="110"/>
        <v>0</v>
      </c>
      <c r="F219" s="446">
        <f t="shared" si="111"/>
        <v>0</v>
      </c>
      <c r="G219" s="447"/>
      <c r="H219" s="448"/>
      <c r="I219" s="449"/>
      <c r="J219" s="448"/>
      <c r="K219" s="449"/>
      <c r="L219" s="448"/>
      <c r="M219" s="449"/>
      <c r="N219" s="448"/>
      <c r="O219" s="449"/>
      <c r="P219" s="448"/>
      <c r="Q219" s="449"/>
      <c r="R219" s="448"/>
      <c r="S219" s="449"/>
      <c r="T219" s="448"/>
      <c r="U219" s="449"/>
      <c r="V219" s="450"/>
      <c r="W219" s="451"/>
      <c r="X219" s="452"/>
      <c r="Y219" s="452"/>
      <c r="Z219" s="452"/>
      <c r="AA219" s="225" t="str">
        <f t="shared" si="103"/>
        <v/>
      </c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8"/>
      <c r="BV219" s="3"/>
      <c r="BW219" s="3"/>
      <c r="CA219" s="31" t="str">
        <f t="shared" si="112"/>
        <v/>
      </c>
      <c r="CB219" s="31" t="str">
        <f t="shared" si="105"/>
        <v/>
      </c>
      <c r="CC219" s="31" t="str">
        <f t="shared" si="113"/>
        <v/>
      </c>
      <c r="CD219" s="31"/>
      <c r="CE219" s="31"/>
      <c r="CF219" s="31"/>
      <c r="CG219" s="32">
        <f t="shared" si="114"/>
        <v>0</v>
      </c>
      <c r="CH219" s="32">
        <f t="shared" si="108"/>
        <v>0</v>
      </c>
      <c r="CI219" s="32">
        <f t="shared" si="115"/>
        <v>0</v>
      </c>
      <c r="CJ219" s="32"/>
      <c r="CK219" s="32"/>
      <c r="CL219" s="32"/>
    </row>
    <row r="220" spans="1:90" ht="16.149999999999999" customHeight="1" x14ac:dyDescent="0.2">
      <c r="A220" s="860"/>
      <c r="B220" s="911" t="s">
        <v>206</v>
      </c>
      <c r="C220" s="911"/>
      <c r="D220" s="386">
        <f t="shared" si="116"/>
        <v>0</v>
      </c>
      <c r="E220" s="453">
        <f t="shared" si="110"/>
        <v>0</v>
      </c>
      <c r="F220" s="454">
        <f t="shared" si="111"/>
        <v>0</v>
      </c>
      <c r="G220" s="455"/>
      <c r="H220" s="456"/>
      <c r="I220" s="457"/>
      <c r="J220" s="456"/>
      <c r="K220" s="457"/>
      <c r="L220" s="456"/>
      <c r="M220" s="457"/>
      <c r="N220" s="456"/>
      <c r="O220" s="457"/>
      <c r="P220" s="456"/>
      <c r="Q220" s="457"/>
      <c r="R220" s="456"/>
      <c r="S220" s="457"/>
      <c r="T220" s="456"/>
      <c r="U220" s="457"/>
      <c r="V220" s="458"/>
      <c r="W220" s="459"/>
      <c r="X220" s="460"/>
      <c r="Y220" s="460"/>
      <c r="Z220" s="460"/>
      <c r="AA220" s="225" t="str">
        <f t="shared" si="103"/>
        <v/>
      </c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8"/>
      <c r="BV220" s="3"/>
      <c r="BW220" s="3"/>
      <c r="CA220" s="31" t="str">
        <f t="shared" si="112"/>
        <v/>
      </c>
      <c r="CB220" s="31" t="str">
        <f t="shared" si="105"/>
        <v/>
      </c>
      <c r="CC220" s="31" t="str">
        <f t="shared" si="113"/>
        <v/>
      </c>
      <c r="CD220" s="31"/>
      <c r="CE220" s="31"/>
      <c r="CF220" s="31"/>
      <c r="CG220" s="32">
        <f t="shared" si="114"/>
        <v>0</v>
      </c>
      <c r="CH220" s="32">
        <f t="shared" si="108"/>
        <v>0</v>
      </c>
      <c r="CI220" s="32">
        <f t="shared" si="115"/>
        <v>0</v>
      </c>
      <c r="CJ220" s="32"/>
      <c r="CK220" s="32"/>
      <c r="CL220" s="32"/>
    </row>
    <row r="221" spans="1:90" ht="16.149999999999999" customHeight="1" x14ac:dyDescent="0.2">
      <c r="A221" s="860"/>
      <c r="B221" s="911" t="s">
        <v>207</v>
      </c>
      <c r="C221" s="911"/>
      <c r="D221" s="386">
        <f t="shared" si="116"/>
        <v>0</v>
      </c>
      <c r="E221" s="453">
        <f t="shared" si="110"/>
        <v>0</v>
      </c>
      <c r="F221" s="454">
        <f t="shared" si="111"/>
        <v>0</v>
      </c>
      <c r="G221" s="455"/>
      <c r="H221" s="456"/>
      <c r="I221" s="457"/>
      <c r="J221" s="456"/>
      <c r="K221" s="457"/>
      <c r="L221" s="456"/>
      <c r="M221" s="457"/>
      <c r="N221" s="456"/>
      <c r="O221" s="457"/>
      <c r="P221" s="456"/>
      <c r="Q221" s="457"/>
      <c r="R221" s="456"/>
      <c r="S221" s="457"/>
      <c r="T221" s="456"/>
      <c r="U221" s="457"/>
      <c r="V221" s="458"/>
      <c r="W221" s="459"/>
      <c r="X221" s="460"/>
      <c r="Y221" s="460"/>
      <c r="Z221" s="460"/>
      <c r="AA221" s="225" t="str">
        <f t="shared" si="103"/>
        <v/>
      </c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8"/>
      <c r="BV221" s="3"/>
      <c r="BW221" s="3"/>
      <c r="CA221" s="31" t="str">
        <f t="shared" si="112"/>
        <v/>
      </c>
      <c r="CB221" s="31" t="str">
        <f t="shared" si="105"/>
        <v/>
      </c>
      <c r="CC221" s="31" t="str">
        <f t="shared" si="113"/>
        <v/>
      </c>
      <c r="CD221" s="31"/>
      <c r="CE221" s="31"/>
      <c r="CF221" s="31"/>
      <c r="CG221" s="32">
        <f t="shared" si="114"/>
        <v>0</v>
      </c>
      <c r="CH221" s="32">
        <f t="shared" si="108"/>
        <v>0</v>
      </c>
      <c r="CI221" s="32">
        <f t="shared" si="115"/>
        <v>0</v>
      </c>
      <c r="CJ221" s="32"/>
      <c r="CK221" s="32"/>
      <c r="CL221" s="32"/>
    </row>
    <row r="222" spans="1:90" ht="16.149999999999999" customHeight="1" x14ac:dyDescent="0.2">
      <c r="A222" s="861"/>
      <c r="B222" s="912" t="s">
        <v>208</v>
      </c>
      <c r="C222" s="912"/>
      <c r="D222" s="461">
        <f t="shared" si="116"/>
        <v>0</v>
      </c>
      <c r="E222" s="462">
        <f t="shared" si="110"/>
        <v>0</v>
      </c>
      <c r="F222" s="463">
        <f t="shared" si="111"/>
        <v>0</v>
      </c>
      <c r="G222" s="438"/>
      <c r="H222" s="439"/>
      <c r="I222" s="440"/>
      <c r="J222" s="439"/>
      <c r="K222" s="440"/>
      <c r="L222" s="439"/>
      <c r="M222" s="440"/>
      <c r="N222" s="439"/>
      <c r="O222" s="440"/>
      <c r="P222" s="439"/>
      <c r="Q222" s="440"/>
      <c r="R222" s="439"/>
      <c r="S222" s="440"/>
      <c r="T222" s="439"/>
      <c r="U222" s="440"/>
      <c r="V222" s="441"/>
      <c r="W222" s="442"/>
      <c r="X222" s="443"/>
      <c r="Y222" s="443"/>
      <c r="Z222" s="443"/>
      <c r="AA222" s="225" t="str">
        <f t="shared" si="103"/>
        <v/>
      </c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8"/>
      <c r="BV222" s="3"/>
      <c r="BW222" s="3"/>
      <c r="CA222" s="31" t="str">
        <f t="shared" si="112"/>
        <v/>
      </c>
      <c r="CB222" s="31" t="str">
        <f t="shared" si="105"/>
        <v/>
      </c>
      <c r="CC222" s="31" t="str">
        <f t="shared" si="113"/>
        <v/>
      </c>
      <c r="CD222" s="31"/>
      <c r="CE222" s="31"/>
      <c r="CF222" s="31"/>
      <c r="CG222" s="32">
        <f t="shared" si="114"/>
        <v>0</v>
      </c>
      <c r="CH222" s="32">
        <f t="shared" si="108"/>
        <v>0</v>
      </c>
      <c r="CI222" s="32">
        <f t="shared" si="115"/>
        <v>0</v>
      </c>
      <c r="CJ222" s="32"/>
      <c r="CK222" s="32"/>
      <c r="CL222" s="32"/>
    </row>
    <row r="223" spans="1:90" ht="16.149999999999999" customHeight="1" x14ac:dyDescent="0.2">
      <c r="A223" s="903" t="s">
        <v>89</v>
      </c>
      <c r="B223" s="905" t="s">
        <v>205</v>
      </c>
      <c r="C223" s="906"/>
      <c r="D223" s="502">
        <f t="shared" si="116"/>
        <v>0</v>
      </c>
      <c r="E223" s="503">
        <f t="shared" si="110"/>
        <v>0</v>
      </c>
      <c r="F223" s="504">
        <f t="shared" si="111"/>
        <v>0</v>
      </c>
      <c r="G223" s="505"/>
      <c r="H223" s="506"/>
      <c r="I223" s="507"/>
      <c r="J223" s="506"/>
      <c r="K223" s="507"/>
      <c r="L223" s="506"/>
      <c r="M223" s="507"/>
      <c r="N223" s="506"/>
      <c r="O223" s="507"/>
      <c r="P223" s="506"/>
      <c r="Q223" s="507"/>
      <c r="R223" s="506"/>
      <c r="S223" s="507"/>
      <c r="T223" s="506"/>
      <c r="U223" s="507"/>
      <c r="V223" s="508"/>
      <c r="W223" s="509"/>
      <c r="X223" s="510"/>
      <c r="Y223" s="510"/>
      <c r="Z223" s="452"/>
      <c r="AA223" s="225" t="str">
        <f t="shared" si="103"/>
        <v/>
      </c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8"/>
      <c r="BV223" s="3"/>
      <c r="BW223" s="3"/>
      <c r="CA223" s="31" t="str">
        <f t="shared" si="112"/>
        <v/>
      </c>
      <c r="CB223" s="31" t="str">
        <f t="shared" si="105"/>
        <v/>
      </c>
      <c r="CC223" s="31" t="str">
        <f t="shared" si="113"/>
        <v/>
      </c>
      <c r="CD223" s="31"/>
      <c r="CE223" s="31"/>
      <c r="CF223" s="31"/>
      <c r="CG223" s="32">
        <f t="shared" si="114"/>
        <v>0</v>
      </c>
      <c r="CH223" s="32">
        <f t="shared" si="108"/>
        <v>0</v>
      </c>
      <c r="CI223" s="32">
        <f t="shared" si="115"/>
        <v>0</v>
      </c>
      <c r="CJ223" s="32"/>
      <c r="CK223" s="32"/>
      <c r="CL223" s="32"/>
    </row>
    <row r="224" spans="1:90" ht="16.149999999999999" customHeight="1" x14ac:dyDescent="0.2">
      <c r="A224" s="904"/>
      <c r="B224" s="905" t="s">
        <v>206</v>
      </c>
      <c r="C224" s="906"/>
      <c r="D224" s="511">
        <f t="shared" si="116"/>
        <v>0</v>
      </c>
      <c r="E224" s="503">
        <f t="shared" si="110"/>
        <v>0</v>
      </c>
      <c r="F224" s="512">
        <f t="shared" si="111"/>
        <v>0</v>
      </c>
      <c r="G224" s="513"/>
      <c r="H224" s="514"/>
      <c r="I224" s="515"/>
      <c r="J224" s="514"/>
      <c r="K224" s="515"/>
      <c r="L224" s="514"/>
      <c r="M224" s="515"/>
      <c r="N224" s="514"/>
      <c r="O224" s="515"/>
      <c r="P224" s="514"/>
      <c r="Q224" s="515"/>
      <c r="R224" s="514"/>
      <c r="S224" s="515"/>
      <c r="T224" s="514"/>
      <c r="U224" s="515"/>
      <c r="V224" s="508"/>
      <c r="W224" s="516"/>
      <c r="X224" s="510"/>
      <c r="Y224" s="510"/>
      <c r="Z224" s="460"/>
      <c r="AA224" s="225" t="str">
        <f t="shared" si="103"/>
        <v/>
      </c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8"/>
      <c r="BV224" s="3"/>
      <c r="BW224" s="3"/>
      <c r="CA224" s="31" t="str">
        <f t="shared" si="112"/>
        <v/>
      </c>
      <c r="CB224" s="31" t="str">
        <f t="shared" si="105"/>
        <v/>
      </c>
      <c r="CC224" s="31" t="str">
        <f t="shared" si="113"/>
        <v/>
      </c>
      <c r="CD224" s="31"/>
      <c r="CE224" s="31"/>
      <c r="CF224" s="31"/>
      <c r="CG224" s="32">
        <f t="shared" si="114"/>
        <v>0</v>
      </c>
      <c r="CH224" s="32">
        <f t="shared" si="108"/>
        <v>0</v>
      </c>
      <c r="CI224" s="32">
        <f t="shared" si="115"/>
        <v>0</v>
      </c>
      <c r="CJ224" s="32"/>
      <c r="CK224" s="32"/>
      <c r="CL224" s="32"/>
    </row>
    <row r="225" spans="1:90" ht="16.149999999999999" customHeight="1" x14ac:dyDescent="0.2">
      <c r="A225" s="904"/>
      <c r="B225" s="905" t="s">
        <v>207</v>
      </c>
      <c r="C225" s="906"/>
      <c r="D225" s="511">
        <f t="shared" si="116"/>
        <v>0</v>
      </c>
      <c r="E225" s="503">
        <f t="shared" si="110"/>
        <v>0</v>
      </c>
      <c r="F225" s="512">
        <f t="shared" si="111"/>
        <v>0</v>
      </c>
      <c r="G225" s="513"/>
      <c r="H225" s="514"/>
      <c r="I225" s="515"/>
      <c r="J225" s="514"/>
      <c r="K225" s="515"/>
      <c r="L225" s="514"/>
      <c r="M225" s="515"/>
      <c r="N225" s="514"/>
      <c r="O225" s="515"/>
      <c r="P225" s="514"/>
      <c r="Q225" s="515"/>
      <c r="R225" s="514"/>
      <c r="S225" s="515"/>
      <c r="T225" s="514"/>
      <c r="U225" s="515"/>
      <c r="V225" s="508"/>
      <c r="W225" s="516"/>
      <c r="X225" s="510"/>
      <c r="Y225" s="510"/>
      <c r="Z225" s="460"/>
      <c r="AA225" s="225" t="str">
        <f t="shared" si="103"/>
        <v/>
      </c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8"/>
      <c r="BV225" s="3"/>
      <c r="BW225" s="3"/>
      <c r="CA225" s="31" t="str">
        <f>IF(CG225=1,"* El número de pacientes de 60 años NO DEBE Ser mayor a lo registrado en el grupo Etario 20-64 años. ","")</f>
        <v/>
      </c>
      <c r="CB225" s="31" t="str">
        <f>IF(CH225=1,"* La consulta pertinente NO DEBE ser mayor al Total registrado. ","")</f>
        <v/>
      </c>
      <c r="CC225" s="31" t="str">
        <f>IF(AND(D225&lt;&gt;0,W225=""),"* Recuerde que las Embarazadas deben ser incluídas en el ingreso por rango Etario (Digite CEROS si no tiene). ",IF(F225&lt;W225,"* Las Embarazadas NO DEBEN ser mayor al total de Mujeres. ",""))</f>
        <v/>
      </c>
      <c r="CD225" s="31"/>
      <c r="CE225" s="31"/>
      <c r="CF225" s="31"/>
      <c r="CG225" s="32">
        <f>IF((S225+T225)&lt;X225,1,0)</f>
        <v>0</v>
      </c>
      <c r="CH225" s="32">
        <f>IF(D225&lt;Y225,1,0)</f>
        <v>0</v>
      </c>
      <c r="CI225" s="32">
        <f>IF(AND(D225&lt;&gt;0,W225=""),1,IF(F225&lt;W225,1,0))</f>
        <v>0</v>
      </c>
      <c r="CJ225" s="32"/>
      <c r="CK225" s="32"/>
      <c r="CL225" s="32"/>
    </row>
    <row r="226" spans="1:90" ht="16.149999999999999" customHeight="1" thickBot="1" x14ac:dyDescent="0.25">
      <c r="A226" s="904"/>
      <c r="B226" s="905" t="s">
        <v>208</v>
      </c>
      <c r="C226" s="906"/>
      <c r="D226" s="517">
        <f t="shared" si="116"/>
        <v>0</v>
      </c>
      <c r="E226" s="518">
        <f t="shared" si="110"/>
        <v>0</v>
      </c>
      <c r="F226" s="519">
        <f t="shared" si="111"/>
        <v>0</v>
      </c>
      <c r="G226" s="520"/>
      <c r="H226" s="521"/>
      <c r="I226" s="522"/>
      <c r="J226" s="521"/>
      <c r="K226" s="522"/>
      <c r="L226" s="521"/>
      <c r="M226" s="522"/>
      <c r="N226" s="521"/>
      <c r="O226" s="522"/>
      <c r="P226" s="521"/>
      <c r="Q226" s="522"/>
      <c r="R226" s="521"/>
      <c r="S226" s="522"/>
      <c r="T226" s="521"/>
      <c r="U226" s="520"/>
      <c r="V226" s="523"/>
      <c r="W226" s="524"/>
      <c r="X226" s="525"/>
      <c r="Y226" s="525"/>
      <c r="Z226" s="526"/>
      <c r="AA226" s="225" t="str">
        <f t="shared" si="103"/>
        <v/>
      </c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8"/>
      <c r="BV226" s="3"/>
      <c r="BW226" s="3"/>
      <c r="CA226" s="31" t="str">
        <f t="shared" ref="CA226" si="117">IF(CG226=1,"* El número de pacientes de 60 años NO DEBE Ser mayor a lo registrado en el grupo Etario 20-64 años. ","")</f>
        <v/>
      </c>
      <c r="CB226" s="31" t="str">
        <f t="shared" ref="CB226" si="118">IF(CH226=1,"* La consulta pertinente NO DEBE ser mayor al Total registrado. ","")</f>
        <v/>
      </c>
      <c r="CC226" s="31" t="str">
        <f t="shared" ref="CC226" si="119">IF(AND(D226&lt;&gt;0,W226=""),"* Recuerde que las Embarazadas deben ser incluídas en el ingreso por rango Etario (Digite CEROS si no tiene). ",IF(F226&lt;W226,"* Las Embarazadas NO DEBEN ser mayor al total de Mujeres. ",""))</f>
        <v/>
      </c>
      <c r="CD226" s="31"/>
      <c r="CE226" s="31"/>
      <c r="CF226" s="31"/>
      <c r="CG226" s="32">
        <f t="shared" ref="CG226" si="120">IF((S226+T226)&lt;X226,1,0)</f>
        <v>0</v>
      </c>
      <c r="CH226" s="32">
        <f t="shared" ref="CH226" si="121">IF(D226&lt;Y226,1,0)</f>
        <v>0</v>
      </c>
      <c r="CI226" s="32">
        <f t="shared" ref="CI226" si="122">IF(AND(D226&lt;&gt;0,W226=""),1,IF(F226&lt;W226,1,0))</f>
        <v>0</v>
      </c>
      <c r="CJ226" s="32"/>
      <c r="CK226" s="32"/>
      <c r="CL226" s="32"/>
    </row>
    <row r="227" spans="1:90" ht="16.149999999999999" customHeight="1" thickTop="1" x14ac:dyDescent="0.2">
      <c r="A227" s="907" t="s">
        <v>4</v>
      </c>
      <c r="B227" s="910" t="s">
        <v>205</v>
      </c>
      <c r="C227" s="910"/>
      <c r="D227" s="527">
        <f>SUM(E227+F227)</f>
        <v>221</v>
      </c>
      <c r="E227" s="528">
        <f t="shared" si="110"/>
        <v>81</v>
      </c>
      <c r="F227" s="529">
        <f t="shared" si="110"/>
        <v>140</v>
      </c>
      <c r="G227" s="530">
        <f t="shared" ref="G227:L230" si="123">SUM(G179+G183+G187+G191+G195+G199+G203+G215+G219+G223)</f>
        <v>8</v>
      </c>
      <c r="H227" s="529">
        <f t="shared" si="123"/>
        <v>9</v>
      </c>
      <c r="I227" s="530">
        <f t="shared" si="123"/>
        <v>8</v>
      </c>
      <c r="J227" s="529">
        <f t="shared" si="123"/>
        <v>4</v>
      </c>
      <c r="K227" s="530">
        <f t="shared" si="123"/>
        <v>1</v>
      </c>
      <c r="L227" s="529">
        <f t="shared" si="123"/>
        <v>1</v>
      </c>
      <c r="M227" s="530">
        <f>SUM(M179+M183+M187+M191+M195+M199+M203+M207+M211+M215+M219+M223)</f>
        <v>4</v>
      </c>
      <c r="N227" s="529">
        <f t="shared" ref="N227:R227" si="124">SUM(N179+N183+N187+N191+N195+N199+N203+N207+N211+N215+N219+N223)</f>
        <v>2</v>
      </c>
      <c r="O227" s="530">
        <f t="shared" si="124"/>
        <v>8</v>
      </c>
      <c r="P227" s="529">
        <f t="shared" si="124"/>
        <v>6</v>
      </c>
      <c r="Q227" s="530">
        <f t="shared" si="124"/>
        <v>18</v>
      </c>
      <c r="R227" s="529">
        <f t="shared" si="124"/>
        <v>23</v>
      </c>
      <c r="S227" s="530">
        <f t="shared" ref="S227:V230" si="125">SUM(S179+S183+S187+S195+S199+S203+S207+S211+S215+S219+S223)</f>
        <v>28</v>
      </c>
      <c r="T227" s="529">
        <f t="shared" si="125"/>
        <v>78</v>
      </c>
      <c r="U227" s="530">
        <f t="shared" si="125"/>
        <v>6</v>
      </c>
      <c r="V227" s="531">
        <f t="shared" si="125"/>
        <v>17</v>
      </c>
      <c r="W227" s="530">
        <f t="shared" ref="W227:X230" si="126">SUM(W179+W183+W187+W195+W203+W207+W211+W215+W219+W223)</f>
        <v>5</v>
      </c>
      <c r="X227" s="532">
        <f t="shared" si="126"/>
        <v>1</v>
      </c>
      <c r="Y227" s="532">
        <f t="shared" ref="Y227:Z230" si="127">SUM(Y179+Y183+Y187+Y195+Y203+Y207+Y211+Y215+Y219+Y223)</f>
        <v>0</v>
      </c>
      <c r="Z227" s="529">
        <f t="shared" si="127"/>
        <v>0</v>
      </c>
      <c r="AA227" s="273" t="s">
        <v>215</v>
      </c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BV227" s="3"/>
      <c r="BW227" s="3"/>
      <c r="CG227" s="13"/>
      <c r="CH227" s="13"/>
      <c r="CI227" s="13"/>
      <c r="CJ227" s="13"/>
      <c r="CK227" s="13"/>
      <c r="CL227" s="13"/>
    </row>
    <row r="228" spans="1:90" ht="16.149999999999999" customHeight="1" x14ac:dyDescent="0.2">
      <c r="A228" s="908"/>
      <c r="B228" s="911" t="s">
        <v>206</v>
      </c>
      <c r="C228" s="911"/>
      <c r="D228" s="386">
        <f>SUM(E228+F228)</f>
        <v>908</v>
      </c>
      <c r="E228" s="533">
        <f t="shared" ref="E228:F230" si="128">SUM(G228+I228+K228+M228+O228+Q228+S228+U228)</f>
        <v>365</v>
      </c>
      <c r="F228" s="534">
        <f>SUM(H228+J228+L228+N228+P228+R228+T228+V228)</f>
        <v>543</v>
      </c>
      <c r="G228" s="535">
        <f t="shared" si="123"/>
        <v>25</v>
      </c>
      <c r="H228" s="534">
        <f>SUM(H180+H184+H188+H192+H196+H200+H204+H216+H220+H224)</f>
        <v>19</v>
      </c>
      <c r="I228" s="535">
        <f t="shared" si="123"/>
        <v>14</v>
      </c>
      <c r="J228" s="534">
        <f>SUM(J180+J184+J188+J192+J196+J200+J204+J216+J220+J224)</f>
        <v>7</v>
      </c>
      <c r="K228" s="535">
        <f t="shared" si="123"/>
        <v>5</v>
      </c>
      <c r="L228" s="534">
        <f>SUM(L180+L184+L188+L192+L196+L200+L204+L216+L220+L224)</f>
        <v>9</v>
      </c>
      <c r="M228" s="535">
        <f t="shared" ref="M228:R230" si="129">SUM(M180+M184+M188+M192+M196+M200+M204+M208+M212+M216+M220+M224)</f>
        <v>17</v>
      </c>
      <c r="N228" s="534">
        <f t="shared" si="129"/>
        <v>9</v>
      </c>
      <c r="O228" s="535">
        <f t="shared" si="129"/>
        <v>63</v>
      </c>
      <c r="P228" s="534">
        <f t="shared" si="129"/>
        <v>68</v>
      </c>
      <c r="Q228" s="535">
        <f t="shared" si="129"/>
        <v>126</v>
      </c>
      <c r="R228" s="534">
        <f t="shared" si="129"/>
        <v>141</v>
      </c>
      <c r="S228" s="535">
        <f t="shared" si="125"/>
        <v>91</v>
      </c>
      <c r="T228" s="534">
        <f t="shared" si="125"/>
        <v>243</v>
      </c>
      <c r="U228" s="535">
        <f t="shared" si="125"/>
        <v>24</v>
      </c>
      <c r="V228" s="536">
        <f t="shared" si="125"/>
        <v>47</v>
      </c>
      <c r="W228" s="535">
        <f t="shared" si="126"/>
        <v>11</v>
      </c>
      <c r="X228" s="533">
        <f t="shared" si="126"/>
        <v>5</v>
      </c>
      <c r="Y228" s="533">
        <f t="shared" si="127"/>
        <v>0</v>
      </c>
      <c r="Z228" s="534">
        <f t="shared" si="127"/>
        <v>0</v>
      </c>
      <c r="AA228" s="273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BV228" s="3"/>
      <c r="BW228" s="3"/>
      <c r="CG228" s="13"/>
      <c r="CH228" s="13"/>
      <c r="CI228" s="13"/>
      <c r="CJ228" s="13"/>
      <c r="CK228" s="13"/>
      <c r="CL228" s="13"/>
    </row>
    <row r="229" spans="1:90" ht="16.149999999999999" customHeight="1" x14ac:dyDescent="0.2">
      <c r="A229" s="908"/>
      <c r="B229" s="911" t="s">
        <v>207</v>
      </c>
      <c r="C229" s="911"/>
      <c r="D229" s="386">
        <f>SUM(E229+F229)</f>
        <v>257</v>
      </c>
      <c r="E229" s="533">
        <f t="shared" si="128"/>
        <v>101</v>
      </c>
      <c r="F229" s="534">
        <f t="shared" si="128"/>
        <v>156</v>
      </c>
      <c r="G229" s="535">
        <f t="shared" ref="G229:G230" si="130">SUM(G181+G185+G189+G193+G197+G201+G205+G217+G221+G225)</f>
        <v>10</v>
      </c>
      <c r="H229" s="534">
        <f>SUM(H181+H185+H189+H193+H197+H201+H205+H217+H221+H225)</f>
        <v>8</v>
      </c>
      <c r="I229" s="535">
        <f t="shared" si="123"/>
        <v>7</v>
      </c>
      <c r="J229" s="534">
        <f>SUM(J181+J185+J189+J193+J197+J201+J205+J217+J221+J225)</f>
        <v>5</v>
      </c>
      <c r="K229" s="535">
        <f t="shared" si="123"/>
        <v>1</v>
      </c>
      <c r="L229" s="534">
        <f>SUM(L181+L185+L189+L193+L197+L201+L205+L217+L221+L225)</f>
        <v>2</v>
      </c>
      <c r="M229" s="535">
        <f t="shared" si="129"/>
        <v>4</v>
      </c>
      <c r="N229" s="534">
        <f t="shared" si="129"/>
        <v>2</v>
      </c>
      <c r="O229" s="535">
        <f t="shared" si="129"/>
        <v>12</v>
      </c>
      <c r="P229" s="534">
        <f t="shared" si="129"/>
        <v>8</v>
      </c>
      <c r="Q229" s="535">
        <f t="shared" si="129"/>
        <v>22</v>
      </c>
      <c r="R229" s="534">
        <f t="shared" si="129"/>
        <v>23</v>
      </c>
      <c r="S229" s="535">
        <f t="shared" si="125"/>
        <v>37</v>
      </c>
      <c r="T229" s="534">
        <f t="shared" si="125"/>
        <v>89</v>
      </c>
      <c r="U229" s="535">
        <f t="shared" si="125"/>
        <v>8</v>
      </c>
      <c r="V229" s="536">
        <f t="shared" si="125"/>
        <v>19</v>
      </c>
      <c r="W229" s="535">
        <f t="shared" si="126"/>
        <v>5</v>
      </c>
      <c r="X229" s="533">
        <f t="shared" si="126"/>
        <v>2</v>
      </c>
      <c r="Y229" s="533">
        <f t="shared" si="127"/>
        <v>0</v>
      </c>
      <c r="Z229" s="534">
        <f t="shared" si="127"/>
        <v>0</v>
      </c>
      <c r="AA229" s="273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BV229" s="3"/>
      <c r="BW229" s="3"/>
      <c r="CG229" s="13"/>
      <c r="CH229" s="13"/>
      <c r="CI229" s="13"/>
      <c r="CJ229" s="13"/>
      <c r="CK229" s="13"/>
      <c r="CL229" s="13"/>
    </row>
    <row r="230" spans="1:90" ht="16.149999999999999" customHeight="1" x14ac:dyDescent="0.2">
      <c r="A230" s="909"/>
      <c r="B230" s="912" t="s">
        <v>208</v>
      </c>
      <c r="C230" s="912"/>
      <c r="D230" s="461">
        <f>SUM(E230+F230)</f>
        <v>195</v>
      </c>
      <c r="E230" s="537">
        <f t="shared" si="128"/>
        <v>56</v>
      </c>
      <c r="F230" s="538">
        <f>SUM(H230+J230+L230+N230+P230+R230+T230+V230)</f>
        <v>139</v>
      </c>
      <c r="G230" s="539">
        <f t="shared" si="130"/>
        <v>5</v>
      </c>
      <c r="H230" s="538">
        <f>SUM(H182+H186+H190+H194+H198+H202+H206+H218+H222+H226)</f>
        <v>3</v>
      </c>
      <c r="I230" s="539">
        <f t="shared" si="123"/>
        <v>6</v>
      </c>
      <c r="J230" s="538">
        <f>SUM(J182+J186+J190+J194+J198+J202+J206+J218+J222+J226)</f>
        <v>2</v>
      </c>
      <c r="K230" s="539">
        <f t="shared" si="123"/>
        <v>1</v>
      </c>
      <c r="L230" s="538">
        <f>SUM(L182+L186+L190+L194+L198+L202+L206+L218+L222+L226)</f>
        <v>3</v>
      </c>
      <c r="M230" s="539">
        <f t="shared" si="129"/>
        <v>1</v>
      </c>
      <c r="N230" s="538">
        <f t="shared" si="129"/>
        <v>2</v>
      </c>
      <c r="O230" s="539">
        <f t="shared" si="129"/>
        <v>6</v>
      </c>
      <c r="P230" s="538">
        <f t="shared" si="129"/>
        <v>10</v>
      </c>
      <c r="Q230" s="539">
        <f t="shared" si="129"/>
        <v>7</v>
      </c>
      <c r="R230" s="538">
        <f t="shared" si="129"/>
        <v>17</v>
      </c>
      <c r="S230" s="539">
        <f t="shared" si="125"/>
        <v>24</v>
      </c>
      <c r="T230" s="538">
        <f t="shared" si="125"/>
        <v>85</v>
      </c>
      <c r="U230" s="539">
        <f t="shared" si="125"/>
        <v>6</v>
      </c>
      <c r="V230" s="540">
        <f>SUM(V182+V186+V190+V198+V202+V206+V210+V214+V218+V222+V226)</f>
        <v>17</v>
      </c>
      <c r="W230" s="541">
        <f t="shared" si="126"/>
        <v>6</v>
      </c>
      <c r="X230" s="537">
        <f t="shared" si="126"/>
        <v>1</v>
      </c>
      <c r="Y230" s="537">
        <f t="shared" si="127"/>
        <v>0</v>
      </c>
      <c r="Z230" s="538">
        <f t="shared" si="127"/>
        <v>0</v>
      </c>
      <c r="AA230" s="273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BV230" s="3"/>
      <c r="BW230" s="3"/>
      <c r="CG230" s="13"/>
      <c r="CH230" s="13"/>
      <c r="CI230" s="13"/>
      <c r="CJ230" s="13"/>
      <c r="CK230" s="13"/>
      <c r="CL230" s="13"/>
    </row>
    <row r="231" spans="1:90" ht="31.9" customHeight="1" x14ac:dyDescent="0.2">
      <c r="A231" s="236" t="s">
        <v>216</v>
      </c>
      <c r="B231" s="123"/>
      <c r="C231" s="123"/>
      <c r="D231" s="124"/>
      <c r="E231" s="124"/>
      <c r="F231" s="124"/>
      <c r="G231" s="124"/>
      <c r="H231" s="124"/>
      <c r="I231" s="124"/>
      <c r="BV231" s="3"/>
      <c r="BW231" s="3"/>
      <c r="CG231" s="13"/>
      <c r="CH231" s="13"/>
      <c r="CI231" s="13"/>
      <c r="CJ231" s="13"/>
      <c r="CK231" s="13"/>
      <c r="CL231" s="13"/>
    </row>
    <row r="232" spans="1:90" ht="16.149999999999999" customHeight="1" x14ac:dyDescent="0.2">
      <c r="A232" s="885" t="s">
        <v>31</v>
      </c>
      <c r="B232" s="886"/>
      <c r="C232" s="887"/>
      <c r="D232" s="894" t="s">
        <v>4</v>
      </c>
      <c r="E232" s="895"/>
      <c r="F232" s="896"/>
      <c r="G232" s="862" t="s">
        <v>56</v>
      </c>
      <c r="H232" s="900"/>
      <c r="I232" s="900"/>
      <c r="J232" s="900"/>
      <c r="K232" s="900"/>
      <c r="L232" s="900"/>
      <c r="M232" s="900"/>
      <c r="N232" s="901"/>
      <c r="O232" s="896" t="s">
        <v>6</v>
      </c>
      <c r="P232" s="859" t="s">
        <v>7</v>
      </c>
      <c r="BV232" s="3"/>
      <c r="BW232" s="3"/>
      <c r="CG232" s="13"/>
      <c r="CH232" s="13"/>
      <c r="CI232" s="13"/>
      <c r="CJ232" s="13"/>
      <c r="CK232" s="13"/>
      <c r="CL232" s="13"/>
    </row>
    <row r="233" spans="1:90" ht="16.149999999999999" customHeight="1" x14ac:dyDescent="0.2">
      <c r="A233" s="888"/>
      <c r="B233" s="889"/>
      <c r="C233" s="890"/>
      <c r="D233" s="897"/>
      <c r="E233" s="898"/>
      <c r="F233" s="899"/>
      <c r="G233" s="859" t="s">
        <v>186</v>
      </c>
      <c r="H233" s="859" t="s">
        <v>17</v>
      </c>
      <c r="I233" s="859" t="s">
        <v>198</v>
      </c>
      <c r="J233" s="859" t="s">
        <v>57</v>
      </c>
      <c r="K233" s="859" t="s">
        <v>199</v>
      </c>
      <c r="L233" s="859" t="s">
        <v>217</v>
      </c>
      <c r="M233" s="859" t="s">
        <v>21</v>
      </c>
      <c r="N233" s="877" t="s">
        <v>22</v>
      </c>
      <c r="O233" s="902"/>
      <c r="P233" s="860"/>
      <c r="BV233" s="3"/>
      <c r="BW233" s="3"/>
      <c r="CG233" s="13"/>
      <c r="CH233" s="13"/>
      <c r="CI233" s="13"/>
      <c r="CJ233" s="13"/>
      <c r="CK233" s="13"/>
      <c r="CL233" s="13"/>
    </row>
    <row r="234" spans="1:90" ht="16.149999999999999" customHeight="1" x14ac:dyDescent="0.2">
      <c r="A234" s="891"/>
      <c r="B234" s="892"/>
      <c r="C234" s="893"/>
      <c r="D234" s="794" t="s">
        <v>23</v>
      </c>
      <c r="E234" s="794" t="s">
        <v>24</v>
      </c>
      <c r="F234" s="800" t="s">
        <v>25</v>
      </c>
      <c r="G234" s="861"/>
      <c r="H234" s="861"/>
      <c r="I234" s="861"/>
      <c r="J234" s="861"/>
      <c r="K234" s="861"/>
      <c r="L234" s="861"/>
      <c r="M234" s="861"/>
      <c r="N234" s="878"/>
      <c r="O234" s="899"/>
      <c r="P234" s="861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BV234" s="3"/>
      <c r="BW234" s="3"/>
      <c r="CG234" s="13"/>
      <c r="CH234" s="13"/>
      <c r="CI234" s="13"/>
      <c r="CJ234" s="13"/>
      <c r="CK234" s="13"/>
      <c r="CL234" s="13"/>
    </row>
    <row r="235" spans="1:90" ht="16.149999999999999" customHeight="1" x14ac:dyDescent="0.2">
      <c r="A235" s="879" t="s">
        <v>38</v>
      </c>
      <c r="B235" s="880"/>
      <c r="C235" s="881"/>
      <c r="D235" s="427">
        <f>SUM(G235:N235)</f>
        <v>0</v>
      </c>
      <c r="E235" s="243"/>
      <c r="F235" s="243"/>
      <c r="G235" s="113"/>
      <c r="H235" s="113"/>
      <c r="I235" s="113"/>
      <c r="J235" s="113"/>
      <c r="K235" s="113"/>
      <c r="L235" s="113"/>
      <c r="M235" s="113"/>
      <c r="N235" s="544"/>
      <c r="O235" s="114"/>
      <c r="P235" s="326"/>
      <c r="Q235" s="225" t="str">
        <f>CA235&amp;CB235&amp;CC235</f>
        <v/>
      </c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8"/>
      <c r="AD235" s="8"/>
      <c r="BV235" s="3"/>
      <c r="BW235" s="3"/>
      <c r="CA235" s="31" t="str">
        <f t="shared" ref="CA235:CA240" si="131">IF(CG235=1,"* La suma de los sexos NO DEBE ser diferente al Total. ","")</f>
        <v/>
      </c>
      <c r="CB235" s="31" t="str">
        <f>IF(CH235=1,"* Las actividades de 60 años NO DEBE ser mayor que el de 20-64 Años. ","")</f>
        <v/>
      </c>
      <c r="CC235" s="31" t="str">
        <f>IF(AND(D235&lt;&gt;0,O235=""),"* Recuerde que las Embarazadas deben ser incluídas en el ingreso por rango Etario (Digite CEROS si no tiene). ",IF(F235&lt;O235,"* Las Embarazadas NO DEBEN ser mayor al total de Mujeres. ",""))</f>
        <v/>
      </c>
      <c r="CG235" s="32">
        <f>IF(D235&lt;&gt;(E235+F235),1,0)</f>
        <v>0</v>
      </c>
      <c r="CH235" s="32">
        <f>IF(M235&lt;P235,1,0)</f>
        <v>0</v>
      </c>
      <c r="CI235" s="32">
        <f>IF(AND(D235&lt;&gt;0,O235=""),1,IF(F235&lt;O235,1,0))</f>
        <v>0</v>
      </c>
      <c r="CJ235" s="13"/>
      <c r="CK235" s="13"/>
      <c r="CL235" s="13"/>
    </row>
    <row r="236" spans="1:90" ht="16.149999999999999" customHeight="1" x14ac:dyDescent="0.2">
      <c r="A236" s="882" t="s">
        <v>218</v>
      </c>
      <c r="B236" s="883"/>
      <c r="C236" s="884"/>
      <c r="D236" s="545">
        <f>SUM(G236:N236)</f>
        <v>0</v>
      </c>
      <c r="E236" s="38"/>
      <c r="F236" s="113"/>
      <c r="G236" s="33"/>
      <c r="H236" s="33"/>
      <c r="I236" s="33"/>
      <c r="J236" s="33"/>
      <c r="K236" s="33"/>
      <c r="L236" s="33"/>
      <c r="M236" s="33"/>
      <c r="N236" s="284"/>
      <c r="O236" s="34"/>
      <c r="P236" s="38"/>
      <c r="Q236" s="225" t="str">
        <f t="shared" ref="Q236:Q240" si="132">CA236&amp;CB236&amp;CC236</f>
        <v/>
      </c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8"/>
      <c r="AD236" s="8"/>
      <c r="BV236" s="3"/>
      <c r="BW236" s="3"/>
      <c r="CA236" s="31" t="str">
        <f t="shared" si="131"/>
        <v/>
      </c>
      <c r="CB236" s="31" t="str">
        <f t="shared" ref="CB236:CB240" si="133">IF(CH236=1,"* Las actividades de 60 años NO DEBE ser mayor que el de 20-64 Años. ","")</f>
        <v/>
      </c>
      <c r="CC236" s="31" t="str">
        <f t="shared" ref="CC236:CC240" si="134">IF(AND(D236&lt;&gt;0,O236=""),"* Recuerde que las Embarazadas deben ser incluídas en el ingreso por rango Etario (Digite CEROS si no tiene). ",IF(F236&lt;O236,"* Las Embarazadas NO DEBEN ser mayor al total de Mujeres. ",""))</f>
        <v/>
      </c>
      <c r="CG236" s="32">
        <f t="shared" ref="CG236:CG240" si="135">IF(D236&lt;&gt;(E236+F236),1,0)</f>
        <v>0</v>
      </c>
      <c r="CH236" s="32">
        <f t="shared" ref="CH236:CH240" si="136">IF(M236&lt;P236,1,0)</f>
        <v>0</v>
      </c>
      <c r="CI236" s="32">
        <f t="shared" ref="CI236:CI240" si="137">IF(AND(D236&lt;&gt;0,O236=""),1,IF(F236&lt;O236,1,0))</f>
        <v>0</v>
      </c>
      <c r="CJ236" s="13"/>
      <c r="CK236" s="13"/>
      <c r="CL236" s="13"/>
    </row>
    <row r="237" spans="1:90" ht="16.149999999999999" customHeight="1" x14ac:dyDescent="0.2">
      <c r="A237" s="882" t="s">
        <v>219</v>
      </c>
      <c r="B237" s="883"/>
      <c r="C237" s="884"/>
      <c r="D237" s="546">
        <f>SUM(G237:N237)</f>
        <v>0</v>
      </c>
      <c r="E237" s="33"/>
      <c r="F237" s="38"/>
      <c r="G237" s="33"/>
      <c r="H237" s="33"/>
      <c r="I237" s="33"/>
      <c r="J237" s="33"/>
      <c r="K237" s="33"/>
      <c r="L237" s="33"/>
      <c r="M237" s="33"/>
      <c r="N237" s="284"/>
      <c r="O237" s="34"/>
      <c r="P237" s="38"/>
      <c r="Q237" s="225" t="str">
        <f t="shared" si="132"/>
        <v/>
      </c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8"/>
      <c r="AD237" s="8"/>
      <c r="BV237" s="3"/>
      <c r="BW237" s="3"/>
      <c r="CA237" s="31" t="str">
        <f t="shared" si="131"/>
        <v/>
      </c>
      <c r="CB237" s="31" t="str">
        <f t="shared" si="133"/>
        <v/>
      </c>
      <c r="CC237" s="31" t="str">
        <f t="shared" si="134"/>
        <v/>
      </c>
      <c r="CG237" s="32">
        <f t="shared" si="135"/>
        <v>0</v>
      </c>
      <c r="CH237" s="32">
        <f t="shared" si="136"/>
        <v>0</v>
      </c>
      <c r="CI237" s="32">
        <f t="shared" si="137"/>
        <v>0</v>
      </c>
      <c r="CJ237" s="13"/>
      <c r="CK237" s="13"/>
      <c r="CL237" s="13"/>
    </row>
    <row r="238" spans="1:90" ht="16.149999999999999" customHeight="1" x14ac:dyDescent="0.2">
      <c r="A238" s="868"/>
      <c r="B238" s="869"/>
      <c r="C238" s="870"/>
      <c r="D238" s="547"/>
      <c r="E238" s="548"/>
      <c r="F238" s="547"/>
      <c r="G238" s="549"/>
      <c r="H238" s="549"/>
      <c r="I238" s="549"/>
      <c r="J238" s="549"/>
      <c r="K238" s="549"/>
      <c r="L238" s="549"/>
      <c r="M238" s="548"/>
      <c r="N238" s="550"/>
      <c r="O238" s="547"/>
      <c r="P238" s="549"/>
      <c r="Q238" s="225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BV238" s="3"/>
      <c r="BW238" s="3"/>
      <c r="CA238" s="31"/>
      <c r="CB238" s="31"/>
      <c r="CC238" s="31"/>
      <c r="CG238" s="32"/>
      <c r="CH238" s="32"/>
      <c r="CI238" s="32"/>
      <c r="CJ238" s="13"/>
      <c r="CK238" s="13"/>
      <c r="CL238" s="13"/>
    </row>
    <row r="239" spans="1:90" ht="16.149999999999999" customHeight="1" x14ac:dyDescent="0.2">
      <c r="A239" s="871" t="s">
        <v>35</v>
      </c>
      <c r="B239" s="872"/>
      <c r="C239" s="873"/>
      <c r="D239" s="551">
        <f>SUM(G239:N239)</f>
        <v>0</v>
      </c>
      <c r="E239" s="285"/>
      <c r="F239" s="38"/>
      <c r="G239" s="255"/>
      <c r="H239" s="255"/>
      <c r="I239" s="255"/>
      <c r="J239" s="255"/>
      <c r="K239" s="255"/>
      <c r="L239" s="255"/>
      <c r="M239" s="255"/>
      <c r="N239" s="552"/>
      <c r="O239" s="259"/>
      <c r="P239" s="285"/>
      <c r="Q239" s="225" t="str">
        <f t="shared" si="132"/>
        <v/>
      </c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8"/>
      <c r="AD239" s="8"/>
      <c r="BV239" s="3"/>
      <c r="BW239" s="3"/>
      <c r="CA239" s="31" t="str">
        <f t="shared" si="131"/>
        <v/>
      </c>
      <c r="CB239" s="31" t="str">
        <f t="shared" si="133"/>
        <v/>
      </c>
      <c r="CC239" s="31" t="str">
        <f t="shared" si="134"/>
        <v/>
      </c>
      <c r="CG239" s="32">
        <f t="shared" si="135"/>
        <v>0</v>
      </c>
      <c r="CH239" s="32">
        <f t="shared" si="136"/>
        <v>0</v>
      </c>
      <c r="CI239" s="32">
        <f t="shared" si="137"/>
        <v>0</v>
      </c>
      <c r="CJ239" s="13"/>
      <c r="CK239" s="13"/>
      <c r="CL239" s="13"/>
    </row>
    <row r="240" spans="1:90" ht="16.149999999999999" customHeight="1" x14ac:dyDescent="0.2">
      <c r="A240" s="874" t="s">
        <v>220</v>
      </c>
      <c r="B240" s="875"/>
      <c r="C240" s="876"/>
      <c r="D240" s="553">
        <f>SUM(G240:N240)</f>
        <v>0</v>
      </c>
      <c r="E240" s="285"/>
      <c r="F240" s="285"/>
      <c r="G240" s="42"/>
      <c r="H240" s="42"/>
      <c r="I240" s="42"/>
      <c r="J240" s="42"/>
      <c r="K240" s="42"/>
      <c r="L240" s="42"/>
      <c r="M240" s="42"/>
      <c r="N240" s="554"/>
      <c r="O240" s="43"/>
      <c r="P240" s="46"/>
      <c r="Q240" s="225" t="str">
        <f t="shared" si="132"/>
        <v/>
      </c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8"/>
      <c r="AD240" s="8"/>
      <c r="BV240" s="3"/>
      <c r="BW240" s="3"/>
      <c r="CA240" s="31" t="str">
        <f t="shared" si="131"/>
        <v/>
      </c>
      <c r="CB240" s="31" t="str">
        <f t="shared" si="133"/>
        <v/>
      </c>
      <c r="CC240" s="31" t="str">
        <f t="shared" si="134"/>
        <v/>
      </c>
      <c r="CG240" s="32">
        <f t="shared" si="135"/>
        <v>0</v>
      </c>
      <c r="CH240" s="32">
        <f t="shared" si="136"/>
        <v>0</v>
      </c>
      <c r="CI240" s="32">
        <f t="shared" si="137"/>
        <v>0</v>
      </c>
      <c r="CJ240" s="13"/>
      <c r="CK240" s="13"/>
      <c r="CL240" s="13"/>
    </row>
    <row r="241" spans="1:90" ht="31.9" customHeight="1" x14ac:dyDescent="0.2">
      <c r="A241" s="236" t="s">
        <v>221</v>
      </c>
      <c r="B241" s="555"/>
      <c r="C241" s="555"/>
      <c r="D241" s="555"/>
      <c r="E241" s="556"/>
      <c r="F241" s="557"/>
      <c r="G241" s="8"/>
      <c r="H241" s="8"/>
      <c r="I241" s="8"/>
      <c r="J241" s="8"/>
      <c r="Q241" s="8" t="s">
        <v>215</v>
      </c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BV241" s="3"/>
      <c r="BW241" s="3"/>
      <c r="CG241" s="13"/>
      <c r="CH241" s="13"/>
      <c r="CI241" s="13"/>
      <c r="CJ241" s="13"/>
      <c r="CK241" s="13"/>
      <c r="CL241" s="13"/>
    </row>
    <row r="242" spans="1:90" ht="16.149999999999999" customHeight="1" x14ac:dyDescent="0.2">
      <c r="A242" s="859" t="s">
        <v>201</v>
      </c>
      <c r="B242" s="859" t="s">
        <v>222</v>
      </c>
      <c r="C242" s="859" t="s">
        <v>223</v>
      </c>
      <c r="D242" s="859" t="s">
        <v>224</v>
      </c>
      <c r="E242" s="859" t="s">
        <v>225</v>
      </c>
      <c r="F242" s="8"/>
      <c r="G242" s="8"/>
      <c r="H242" s="8"/>
      <c r="I242" s="8"/>
      <c r="J242" s="8"/>
      <c r="BV242" s="3"/>
      <c r="BW242" s="3"/>
      <c r="CG242" s="13"/>
      <c r="CH242" s="13"/>
      <c r="CI242" s="13"/>
      <c r="CJ242" s="13"/>
      <c r="CK242" s="13"/>
      <c r="CL242" s="13"/>
    </row>
    <row r="243" spans="1:90" ht="16.149999999999999" customHeight="1" x14ac:dyDescent="0.2">
      <c r="A243" s="860"/>
      <c r="B243" s="860"/>
      <c r="C243" s="860"/>
      <c r="D243" s="860"/>
      <c r="E243" s="860"/>
      <c r="F243" s="8"/>
      <c r="G243" s="8"/>
      <c r="H243" s="8"/>
      <c r="I243" s="8"/>
      <c r="J243" s="8"/>
      <c r="BV243" s="3"/>
      <c r="BW243" s="3"/>
      <c r="CG243" s="13"/>
      <c r="CH243" s="13"/>
      <c r="CI243" s="13"/>
      <c r="CJ243" s="13"/>
      <c r="CK243" s="13"/>
      <c r="CL243" s="13"/>
    </row>
    <row r="244" spans="1:90" ht="16.149999999999999" customHeight="1" x14ac:dyDescent="0.2">
      <c r="A244" s="860"/>
      <c r="B244" s="860"/>
      <c r="C244" s="860"/>
      <c r="D244" s="860"/>
      <c r="E244" s="860"/>
      <c r="F244" s="8"/>
      <c r="G244" s="8"/>
      <c r="H244" s="8"/>
      <c r="I244" s="8"/>
      <c r="J244" s="8"/>
      <c r="BV244" s="3"/>
      <c r="BW244" s="3"/>
      <c r="CG244" s="13"/>
      <c r="CH244" s="13"/>
      <c r="CI244" s="13"/>
      <c r="CJ244" s="13"/>
      <c r="CK244" s="13"/>
      <c r="CL244" s="13"/>
    </row>
    <row r="245" spans="1:90" ht="16.149999999999999" customHeight="1" x14ac:dyDescent="0.2">
      <c r="A245" s="861"/>
      <c r="B245" s="861"/>
      <c r="C245" s="861"/>
      <c r="D245" s="861"/>
      <c r="E245" s="861"/>
      <c r="F245" s="8"/>
      <c r="G245" s="8"/>
      <c r="H245" s="8"/>
      <c r="I245" s="8"/>
      <c r="J245" s="8"/>
      <c r="BV245" s="3"/>
      <c r="BW245" s="3"/>
      <c r="CG245" s="13"/>
      <c r="CH245" s="13"/>
      <c r="CI245" s="13"/>
      <c r="CJ245" s="13"/>
      <c r="CK245" s="13"/>
      <c r="CL245" s="13"/>
    </row>
    <row r="246" spans="1:90" ht="16.149999999999999" customHeight="1" x14ac:dyDescent="0.2">
      <c r="A246" s="558" t="s">
        <v>226</v>
      </c>
      <c r="B246" s="559"/>
      <c r="C246" s="560"/>
      <c r="D246" s="561">
        <f>SUM(D247:D249)</f>
        <v>0</v>
      </c>
      <c r="E246" s="561">
        <f>SUM(E247:E249)</f>
        <v>0</v>
      </c>
      <c r="F246" s="8"/>
      <c r="G246" s="8"/>
      <c r="H246" s="8"/>
      <c r="I246" s="8"/>
      <c r="J246" s="8"/>
      <c r="BV246" s="3"/>
      <c r="BW246" s="3"/>
      <c r="CG246" s="13"/>
      <c r="CH246" s="13"/>
      <c r="CI246" s="13"/>
      <c r="CJ246" s="13"/>
      <c r="CK246" s="13"/>
      <c r="CL246" s="13"/>
    </row>
    <row r="247" spans="1:90" ht="16.149999999999999" customHeight="1" x14ac:dyDescent="0.2">
      <c r="A247" s="562" t="s">
        <v>227</v>
      </c>
      <c r="B247" s="563"/>
      <c r="C247" s="564"/>
      <c r="D247" s="63"/>
      <c r="E247" s="243"/>
      <c r="F247" s="8"/>
      <c r="G247" s="8"/>
      <c r="H247" s="8"/>
      <c r="I247" s="8"/>
      <c r="J247" s="8"/>
      <c r="BV247" s="3"/>
      <c r="BW247" s="3"/>
      <c r="CG247" s="13"/>
      <c r="CH247" s="13"/>
      <c r="CI247" s="13"/>
      <c r="CJ247" s="13"/>
      <c r="CK247" s="13"/>
      <c r="CL247" s="13"/>
    </row>
    <row r="248" spans="1:90" ht="16.149999999999999" customHeight="1" x14ac:dyDescent="0.2">
      <c r="A248" s="565" t="s">
        <v>228</v>
      </c>
      <c r="B248" s="150"/>
      <c r="C248" s="252"/>
      <c r="D248" s="86"/>
      <c r="E248" s="38"/>
      <c r="F248" s="8"/>
      <c r="G248" s="8"/>
      <c r="H248" s="8"/>
      <c r="I248" s="8"/>
      <c r="J248" s="8"/>
      <c r="BV248" s="3"/>
      <c r="BW248" s="3"/>
      <c r="CG248" s="13"/>
      <c r="CH248" s="13"/>
      <c r="CI248" s="13"/>
      <c r="CJ248" s="13"/>
      <c r="CK248" s="13"/>
      <c r="CL248" s="13"/>
    </row>
    <row r="249" spans="1:90" ht="16.149999999999999" customHeight="1" x14ac:dyDescent="0.2">
      <c r="A249" s="235" t="s">
        <v>229</v>
      </c>
      <c r="B249" s="566"/>
      <c r="C249" s="567"/>
      <c r="D249" s="568"/>
      <c r="E249" s="46"/>
      <c r="F249" s="8"/>
      <c r="G249" s="8"/>
      <c r="H249" s="8"/>
      <c r="I249" s="8"/>
      <c r="J249" s="8"/>
      <c r="BV249" s="3"/>
      <c r="BW249" s="3"/>
      <c r="CG249" s="13"/>
      <c r="CH249" s="13"/>
      <c r="CI249" s="13"/>
      <c r="CJ249" s="13"/>
      <c r="CK249" s="13"/>
      <c r="CL249" s="13"/>
    </row>
    <row r="250" spans="1:90" ht="31.9" customHeight="1" x14ac:dyDescent="0.2">
      <c r="A250" s="569" t="s">
        <v>230</v>
      </c>
      <c r="B250" s="570"/>
      <c r="C250" s="570"/>
      <c r="D250" s="570"/>
      <c r="E250" s="571"/>
      <c r="F250" s="8"/>
      <c r="G250" s="8"/>
      <c r="H250" s="8"/>
      <c r="I250" s="8"/>
      <c r="J250" s="8"/>
      <c r="BV250" s="3"/>
      <c r="BW250" s="3"/>
      <c r="CG250" s="13"/>
      <c r="CH250" s="13"/>
      <c r="CI250" s="13"/>
      <c r="CJ250" s="13"/>
      <c r="CK250" s="13"/>
      <c r="CL250" s="13"/>
    </row>
    <row r="251" spans="1:90" ht="37.15" customHeight="1" x14ac:dyDescent="0.2">
      <c r="A251" s="862" t="s">
        <v>231</v>
      </c>
      <c r="B251" s="863"/>
      <c r="C251" s="572" t="s">
        <v>232</v>
      </c>
      <c r="D251" s="572" t="s">
        <v>233</v>
      </c>
      <c r="E251" s="572" t="s">
        <v>234</v>
      </c>
      <c r="F251" s="8"/>
      <c r="G251" s="8"/>
      <c r="H251" s="8"/>
      <c r="I251" s="8"/>
      <c r="J251" s="8"/>
      <c r="BV251" s="3"/>
      <c r="BW251" s="3"/>
    </row>
    <row r="252" spans="1:90" ht="16.149999999999999" customHeight="1" x14ac:dyDescent="0.2">
      <c r="A252" s="864" t="s">
        <v>78</v>
      </c>
      <c r="B252" s="865"/>
      <c r="C252" s="243"/>
      <c r="D252" s="243"/>
      <c r="E252" s="243"/>
      <c r="F252" s="8"/>
      <c r="G252" s="8"/>
      <c r="H252" s="8"/>
      <c r="I252" s="8"/>
      <c r="J252" s="8"/>
      <c r="BV252" s="3"/>
      <c r="BW252" s="3"/>
    </row>
    <row r="253" spans="1:90" ht="16.149999999999999" customHeight="1" x14ac:dyDescent="0.2">
      <c r="A253" s="855" t="s">
        <v>86</v>
      </c>
      <c r="B253" s="856"/>
      <c r="C253" s="38"/>
      <c r="D253" s="38"/>
      <c r="E253" s="38"/>
      <c r="F253" s="8"/>
      <c r="G253" s="8"/>
      <c r="H253" s="8"/>
      <c r="I253" s="8"/>
      <c r="J253" s="8"/>
      <c r="BV253" s="3"/>
      <c r="BW253" s="3"/>
    </row>
    <row r="254" spans="1:90" ht="16.149999999999999" customHeight="1" x14ac:dyDescent="0.2">
      <c r="A254" s="866" t="s">
        <v>84</v>
      </c>
      <c r="B254" s="867"/>
      <c r="C254" s="38"/>
      <c r="D254" s="38"/>
      <c r="E254" s="38"/>
      <c r="F254" s="8"/>
      <c r="G254" s="8"/>
      <c r="H254" s="8"/>
      <c r="I254" s="8"/>
      <c r="J254" s="8"/>
      <c r="BV254" s="3"/>
      <c r="BW254" s="3"/>
    </row>
    <row r="255" spans="1:90" ht="16.149999999999999" customHeight="1" x14ac:dyDescent="0.2">
      <c r="A255" s="855" t="s">
        <v>210</v>
      </c>
      <c r="B255" s="856"/>
      <c r="C255" s="38"/>
      <c r="D255" s="38"/>
      <c r="E255" s="38"/>
      <c r="F255" s="8"/>
      <c r="G255" s="8"/>
      <c r="H255" s="8"/>
      <c r="I255" s="8"/>
      <c r="J255" s="8"/>
      <c r="BV255" s="3"/>
      <c r="BW255" s="3"/>
    </row>
    <row r="256" spans="1:90" ht="16.149999999999999" customHeight="1" x14ac:dyDescent="0.2">
      <c r="A256" s="855" t="s">
        <v>85</v>
      </c>
      <c r="B256" s="856"/>
      <c r="C256" s="38"/>
      <c r="D256" s="38"/>
      <c r="E256" s="38"/>
      <c r="F256" s="8"/>
      <c r="G256" s="8"/>
      <c r="H256" s="8"/>
      <c r="I256" s="8"/>
      <c r="J256" s="8"/>
      <c r="BV256" s="3"/>
      <c r="BW256" s="3"/>
    </row>
    <row r="257" spans="1:75" ht="16.149999999999999" customHeight="1" x14ac:dyDescent="0.2">
      <c r="A257" s="855" t="s">
        <v>79</v>
      </c>
      <c r="B257" s="856"/>
      <c r="C257" s="38"/>
      <c r="D257" s="38"/>
      <c r="E257" s="38"/>
      <c r="F257" s="8"/>
      <c r="G257" s="8"/>
      <c r="H257" s="8"/>
      <c r="I257" s="8"/>
      <c r="J257" s="8"/>
      <c r="BV257" s="3"/>
      <c r="BW257" s="3"/>
    </row>
    <row r="258" spans="1:75" ht="16.149999999999999" customHeight="1" x14ac:dyDescent="0.2">
      <c r="A258" s="857" t="s">
        <v>209</v>
      </c>
      <c r="B258" s="858"/>
      <c r="C258" s="573"/>
      <c r="D258" s="573"/>
      <c r="E258" s="573"/>
      <c r="F258" s="8"/>
      <c r="G258" s="8"/>
      <c r="H258" s="8"/>
      <c r="I258" s="8"/>
      <c r="J258" s="8"/>
      <c r="BV258" s="3"/>
      <c r="BW258" s="3"/>
    </row>
    <row r="259" spans="1:75" x14ac:dyDescent="0.2">
      <c r="F259" s="8"/>
      <c r="G259" s="8"/>
      <c r="H259" s="8"/>
      <c r="I259" s="8"/>
      <c r="J259" s="8"/>
      <c r="BV259" s="3"/>
      <c r="BW259" s="3"/>
    </row>
    <row r="260" spans="1:75" x14ac:dyDescent="0.2">
      <c r="F260" s="8"/>
      <c r="G260" s="8"/>
      <c r="H260" s="8"/>
      <c r="I260" s="8"/>
      <c r="J260" s="8"/>
      <c r="BV260" s="3"/>
      <c r="BW260" s="3"/>
    </row>
    <row r="261" spans="1:75" x14ac:dyDescent="0.2">
      <c r="F261" s="8"/>
      <c r="G261" s="8"/>
      <c r="H261" s="8"/>
      <c r="I261" s="8"/>
      <c r="J261" s="8"/>
      <c r="BV261" s="3"/>
      <c r="BW261" s="3"/>
    </row>
    <row r="262" spans="1:75" x14ac:dyDescent="0.2">
      <c r="BV262" s="3"/>
      <c r="BW262" s="3"/>
    </row>
    <row r="263" spans="1:75" x14ac:dyDescent="0.2">
      <c r="BV263" s="3"/>
      <c r="BW263" s="3"/>
    </row>
    <row r="264" spans="1:75" x14ac:dyDescent="0.2">
      <c r="BV264" s="3"/>
      <c r="BW264" s="3"/>
    </row>
    <row r="265" spans="1:75" x14ac:dyDescent="0.2">
      <c r="BV265" s="3"/>
      <c r="BW265" s="3"/>
    </row>
    <row r="266" spans="1:75" x14ac:dyDescent="0.2">
      <c r="BV266" s="3"/>
      <c r="BW266" s="3"/>
    </row>
    <row r="267" spans="1:75" x14ac:dyDescent="0.2">
      <c r="BV267" s="3"/>
      <c r="BW267" s="3"/>
    </row>
    <row r="268" spans="1:75" x14ac:dyDescent="0.2">
      <c r="BV268" s="3"/>
      <c r="BW268" s="3"/>
    </row>
    <row r="269" spans="1:75" x14ac:dyDescent="0.2">
      <c r="BV269" s="3"/>
      <c r="BW269" s="3"/>
    </row>
    <row r="270" spans="1:75" x14ac:dyDescent="0.2">
      <c r="BV270" s="3"/>
      <c r="BW270" s="3"/>
    </row>
    <row r="271" spans="1:75" x14ac:dyDescent="0.2">
      <c r="BV271" s="3"/>
      <c r="BW271" s="3"/>
    </row>
    <row r="272" spans="1:75" x14ac:dyDescent="0.2">
      <c r="BV272" s="3"/>
      <c r="BW272" s="3"/>
    </row>
    <row r="273" spans="74:75" x14ac:dyDescent="0.2">
      <c r="BV273" s="3"/>
      <c r="BW273" s="3"/>
    </row>
    <row r="274" spans="74:75" x14ac:dyDescent="0.2">
      <c r="BV274" s="3"/>
      <c r="BW274" s="3"/>
    </row>
    <row r="275" spans="74:75" x14ac:dyDescent="0.2">
      <c r="BV275" s="3"/>
      <c r="BW275" s="3"/>
    </row>
    <row r="276" spans="74:75" x14ac:dyDescent="0.2">
      <c r="BV276" s="3"/>
      <c r="BW276" s="3"/>
    </row>
    <row r="277" spans="74:75" x14ac:dyDescent="0.2">
      <c r="BV277" s="3"/>
      <c r="BW277" s="3"/>
    </row>
    <row r="278" spans="74:75" x14ac:dyDescent="0.2">
      <c r="BV278" s="3"/>
      <c r="BW278" s="3"/>
    </row>
    <row r="279" spans="74:75" x14ac:dyDescent="0.2">
      <c r="BV279" s="3"/>
      <c r="BW279" s="3"/>
    </row>
    <row r="280" spans="74:75" x14ac:dyDescent="0.2">
      <c r="BV280" s="3"/>
      <c r="BW280" s="3"/>
    </row>
    <row r="281" spans="74:75" x14ac:dyDescent="0.2">
      <c r="BV281" s="3"/>
      <c r="BW281" s="3"/>
    </row>
    <row r="282" spans="74:75" x14ac:dyDescent="0.2">
      <c r="BV282" s="3"/>
      <c r="BW282" s="3"/>
    </row>
    <row r="283" spans="74:75" x14ac:dyDescent="0.2">
      <c r="BV283" s="3"/>
      <c r="BW283" s="3"/>
    </row>
    <row r="284" spans="74:75" x14ac:dyDescent="0.2">
      <c r="BV284" s="3"/>
      <c r="BW284" s="3"/>
    </row>
    <row r="285" spans="74:75" x14ac:dyDescent="0.2">
      <c r="BV285" s="3"/>
      <c r="BW285" s="3"/>
    </row>
    <row r="286" spans="74:75" x14ac:dyDescent="0.2">
      <c r="BV286" s="3"/>
      <c r="BW286" s="3"/>
    </row>
    <row r="287" spans="74:75" x14ac:dyDescent="0.2">
      <c r="BV287" s="3"/>
      <c r="BW287" s="3"/>
    </row>
    <row r="288" spans="74:75" x14ac:dyDescent="0.2">
      <c r="BV288" s="3"/>
      <c r="BW288" s="3"/>
    </row>
    <row r="289" spans="1:118" x14ac:dyDescent="0.2">
      <c r="BV289" s="3"/>
      <c r="BW289" s="3"/>
    </row>
    <row r="290" spans="1:118" x14ac:dyDescent="0.2">
      <c r="BV290" s="3"/>
      <c r="BW290" s="3"/>
    </row>
    <row r="291" spans="1:118" x14ac:dyDescent="0.2">
      <c r="BV291" s="3"/>
      <c r="BW291" s="3"/>
    </row>
    <row r="292" spans="1:118" x14ac:dyDescent="0.2">
      <c r="BV292" s="3"/>
      <c r="BW292" s="3"/>
    </row>
    <row r="293" spans="1:118" x14ac:dyDescent="0.2">
      <c r="BV293" s="3"/>
      <c r="BW293" s="3"/>
    </row>
    <row r="294" spans="1:118" x14ac:dyDescent="0.2">
      <c r="BV294" s="3"/>
      <c r="BW294" s="3"/>
    </row>
    <row r="295" spans="1:118" x14ac:dyDescent="0.2">
      <c r="BV295" s="3"/>
      <c r="BW295" s="3"/>
    </row>
    <row r="296" spans="1:118" x14ac:dyDescent="0.2">
      <c r="BV296" s="3"/>
      <c r="BW296" s="3"/>
    </row>
    <row r="297" spans="1:118" x14ac:dyDescent="0.2">
      <c r="BV297" s="3"/>
      <c r="BW297" s="3"/>
    </row>
    <row r="298" spans="1:118" x14ac:dyDescent="0.2">
      <c r="BV298" s="3"/>
      <c r="BW298" s="3"/>
    </row>
    <row r="299" spans="1:118" x14ac:dyDescent="0.2">
      <c r="BV299" s="3"/>
      <c r="BW299" s="3"/>
    </row>
    <row r="300" spans="1:118" ht="12" customHeight="1" x14ac:dyDescent="0.2">
      <c r="BV300" s="3"/>
      <c r="BW300" s="3"/>
    </row>
    <row r="301" spans="1:118" s="574" customFormat="1" hidden="1" x14ac:dyDescent="0.2">
      <c r="A301" s="574">
        <f>SUM(D12:D15,D38,D56,D63:D73,D77:D78,D111,D122,D127:D155,D160:D163,D169:D171,D172,D227:D230,D235:D237,D239:D240,C252:C258,B246:C246,D247:E249)</f>
        <v>5322</v>
      </c>
      <c r="B301" s="574">
        <f>SUM(CG9:CL250)</f>
        <v>0</v>
      </c>
      <c r="BV301" s="575"/>
      <c r="BW301" s="575"/>
      <c r="BX301" s="575"/>
      <c r="BY301" s="575"/>
      <c r="BZ301" s="575"/>
      <c r="CA301" s="575"/>
      <c r="CB301" s="575"/>
      <c r="CC301" s="575"/>
      <c r="CD301" s="575"/>
      <c r="CE301" s="575"/>
      <c r="CF301" s="575"/>
      <c r="CG301" s="575"/>
      <c r="CH301" s="575"/>
      <c r="CI301" s="575"/>
      <c r="CJ301" s="575"/>
      <c r="CK301" s="575"/>
      <c r="CL301" s="575"/>
      <c r="CM301" s="575"/>
      <c r="CN301" s="575"/>
      <c r="CO301" s="575"/>
      <c r="CP301" s="575"/>
      <c r="CQ301" s="575"/>
      <c r="CR301" s="575"/>
      <c r="CS301" s="575"/>
      <c r="CT301" s="575"/>
      <c r="CU301" s="575"/>
      <c r="CV301" s="575"/>
      <c r="CW301" s="575"/>
      <c r="CX301" s="575"/>
      <c r="CY301" s="575"/>
      <c r="CZ301" s="575"/>
      <c r="DA301" s="575"/>
      <c r="DB301" s="575"/>
      <c r="DC301" s="575"/>
      <c r="DD301" s="575"/>
      <c r="DE301" s="575"/>
      <c r="DF301" s="575"/>
      <c r="DG301" s="575"/>
      <c r="DH301" s="575"/>
      <c r="DI301" s="575"/>
      <c r="DJ301" s="575"/>
      <c r="DK301" s="575"/>
      <c r="DL301" s="575"/>
      <c r="DM301" s="575"/>
      <c r="DN301" s="575"/>
    </row>
    <row r="302" spans="1:118" x14ac:dyDescent="0.2">
      <c r="BV302" s="3"/>
      <c r="BW302" s="3"/>
    </row>
    <row r="303" spans="1:118" x14ac:dyDescent="0.2">
      <c r="BV303" s="3"/>
      <c r="BW303" s="3"/>
    </row>
    <row r="304" spans="1:118" x14ac:dyDescent="0.2">
      <c r="BV304" s="3"/>
      <c r="BW304" s="3"/>
    </row>
    <row r="305" spans="74:75" x14ac:dyDescent="0.2">
      <c r="BV305" s="3"/>
      <c r="BW305" s="3"/>
    </row>
    <row r="306" spans="74:75" x14ac:dyDescent="0.2">
      <c r="BV306" s="3"/>
      <c r="BW306" s="3"/>
    </row>
    <row r="307" spans="74:75" x14ac:dyDescent="0.2">
      <c r="BV307" s="3"/>
      <c r="BW307" s="3"/>
    </row>
    <row r="308" spans="74:75" x14ac:dyDescent="0.2">
      <c r="BV308" s="3"/>
      <c r="BW308" s="3"/>
    </row>
    <row r="309" spans="74:75" x14ac:dyDescent="0.2">
      <c r="BV309" s="3"/>
      <c r="BW309" s="3"/>
    </row>
    <row r="310" spans="74:75" x14ac:dyDescent="0.2">
      <c r="BV310" s="3"/>
      <c r="BW310" s="3"/>
    </row>
    <row r="311" spans="74:75" x14ac:dyDescent="0.2">
      <c r="BV311" s="3"/>
      <c r="BW311" s="3"/>
    </row>
    <row r="312" spans="74:75" x14ac:dyDescent="0.2">
      <c r="BV312" s="3"/>
      <c r="BW312" s="3"/>
    </row>
    <row r="313" spans="74:75" x14ac:dyDescent="0.2">
      <c r="BV313" s="3"/>
      <c r="BW313" s="3"/>
    </row>
    <row r="314" spans="74:75" x14ac:dyDescent="0.2">
      <c r="BV314" s="3"/>
      <c r="BW314" s="3"/>
    </row>
    <row r="315" spans="74:75" x14ac:dyDescent="0.2">
      <c r="BV315" s="3"/>
      <c r="BW315" s="3"/>
    </row>
    <row r="316" spans="74:75" x14ac:dyDescent="0.2">
      <c r="BV316" s="3"/>
      <c r="BW316" s="3"/>
    </row>
    <row r="317" spans="74:75" x14ac:dyDescent="0.2">
      <c r="BV317" s="3"/>
      <c r="BW317" s="3"/>
    </row>
    <row r="318" spans="74:75" x14ac:dyDescent="0.2">
      <c r="BV318" s="3"/>
      <c r="BW318" s="3"/>
    </row>
    <row r="319" spans="74:75" x14ac:dyDescent="0.2">
      <c r="BV319" s="3"/>
      <c r="BW319" s="3"/>
    </row>
    <row r="320" spans="74:75" x14ac:dyDescent="0.2">
      <c r="BV320" s="3"/>
      <c r="BW320" s="3"/>
    </row>
    <row r="321" spans="74:75" x14ac:dyDescent="0.2">
      <c r="BV321" s="3"/>
      <c r="BW321" s="3"/>
    </row>
    <row r="322" spans="74:75" x14ac:dyDescent="0.2">
      <c r="BV322" s="3"/>
      <c r="BW322" s="3"/>
    </row>
    <row r="323" spans="74:75" x14ac:dyDescent="0.2">
      <c r="BV323" s="3"/>
      <c r="BW323" s="3"/>
    </row>
    <row r="324" spans="74:75" x14ac:dyDescent="0.2">
      <c r="BV324" s="3"/>
      <c r="BW324" s="3"/>
    </row>
    <row r="325" spans="74:75" x14ac:dyDescent="0.2">
      <c r="BV325" s="3"/>
      <c r="BW325" s="3"/>
    </row>
    <row r="326" spans="74:75" x14ac:dyDescent="0.2">
      <c r="BV326" s="3"/>
      <c r="BW326" s="3"/>
    </row>
    <row r="327" spans="74:75" x14ac:dyDescent="0.2">
      <c r="BV327" s="3"/>
      <c r="BW327" s="3"/>
    </row>
    <row r="328" spans="74:75" x14ac:dyDescent="0.2">
      <c r="BV328" s="3"/>
      <c r="BW328" s="3"/>
    </row>
    <row r="329" spans="74:75" x14ac:dyDescent="0.2">
      <c r="BV329" s="3"/>
      <c r="BW329" s="3"/>
    </row>
    <row r="330" spans="74:75" x14ac:dyDescent="0.2">
      <c r="BV330" s="3"/>
      <c r="BW330" s="3"/>
    </row>
    <row r="331" spans="74:75" x14ac:dyDescent="0.2">
      <c r="BV331" s="3"/>
      <c r="BW331" s="3"/>
    </row>
    <row r="332" spans="74:75" x14ac:dyDescent="0.2">
      <c r="BV332" s="3"/>
      <c r="BW332" s="3"/>
    </row>
    <row r="333" spans="74:75" x14ac:dyDescent="0.2">
      <c r="BV333" s="3"/>
      <c r="BW333" s="3"/>
    </row>
    <row r="334" spans="74:75" x14ac:dyDescent="0.2">
      <c r="BV334" s="3"/>
      <c r="BW334" s="3"/>
    </row>
    <row r="335" spans="74:75" x14ac:dyDescent="0.2">
      <c r="BV335" s="3"/>
      <c r="BW335" s="3"/>
    </row>
    <row r="336" spans="74:75" x14ac:dyDescent="0.2">
      <c r="BV336" s="3"/>
      <c r="BW336" s="3"/>
    </row>
    <row r="337" spans="74:75" x14ac:dyDescent="0.2">
      <c r="BV337" s="3"/>
      <c r="BW337" s="3"/>
    </row>
    <row r="338" spans="74:75" x14ac:dyDescent="0.2">
      <c r="BV338" s="3"/>
      <c r="BW338" s="3"/>
    </row>
    <row r="339" spans="74:75" x14ac:dyDescent="0.2">
      <c r="BV339" s="3"/>
      <c r="BW339" s="3"/>
    </row>
    <row r="340" spans="74:75" x14ac:dyDescent="0.2">
      <c r="BV340" s="3"/>
      <c r="BW340" s="3"/>
    </row>
    <row r="341" spans="74:75" x14ac:dyDescent="0.2">
      <c r="BV341" s="3"/>
      <c r="BW341" s="3"/>
    </row>
    <row r="342" spans="74:75" x14ac:dyDescent="0.2">
      <c r="BV342" s="3"/>
      <c r="BW342" s="3"/>
    </row>
    <row r="343" spans="74:75" x14ac:dyDescent="0.2">
      <c r="BV343" s="3"/>
      <c r="BW343" s="3"/>
    </row>
    <row r="344" spans="74:75" x14ac:dyDescent="0.2">
      <c r="BV344" s="3"/>
      <c r="BW344" s="3"/>
    </row>
    <row r="345" spans="74:75" x14ac:dyDescent="0.2">
      <c r="BV345" s="3"/>
      <c r="BW345" s="3"/>
    </row>
    <row r="346" spans="74:75" x14ac:dyDescent="0.2">
      <c r="BV346" s="3"/>
      <c r="BW346" s="3"/>
    </row>
    <row r="347" spans="74:75" x14ac:dyDescent="0.2">
      <c r="BV347" s="3"/>
      <c r="BW347" s="3"/>
    </row>
    <row r="348" spans="74:75" x14ac:dyDescent="0.2">
      <c r="BV348" s="3"/>
      <c r="BW348" s="3"/>
    </row>
    <row r="349" spans="74:75" x14ac:dyDescent="0.2">
      <c r="BV349" s="3"/>
      <c r="BW349" s="3"/>
    </row>
    <row r="350" spans="74:75" x14ac:dyDescent="0.2">
      <c r="BV350" s="3"/>
      <c r="BW350" s="3"/>
    </row>
    <row r="351" spans="74:75" x14ac:dyDescent="0.2">
      <c r="BV351" s="3"/>
      <c r="BW351" s="3"/>
    </row>
    <row r="352" spans="74:75" x14ac:dyDescent="0.2">
      <c r="BV352" s="3"/>
      <c r="BW352" s="3"/>
    </row>
    <row r="353" spans="74:75" x14ac:dyDescent="0.2">
      <c r="BV353" s="3"/>
      <c r="BW353" s="3"/>
    </row>
    <row r="354" spans="74:75" x14ac:dyDescent="0.2">
      <c r="BV354" s="3"/>
      <c r="BW354" s="3"/>
    </row>
    <row r="355" spans="74:75" x14ac:dyDescent="0.2">
      <c r="BV355" s="3"/>
      <c r="BW355" s="3"/>
    </row>
    <row r="356" spans="74:75" x14ac:dyDescent="0.2">
      <c r="BV356" s="3"/>
      <c r="BW356" s="3"/>
    </row>
    <row r="357" spans="74:75" x14ac:dyDescent="0.2">
      <c r="BV357" s="3"/>
      <c r="BW357" s="3"/>
    </row>
    <row r="358" spans="74:75" x14ac:dyDescent="0.2">
      <c r="BV358" s="3"/>
      <c r="BW358" s="3"/>
    </row>
    <row r="359" spans="74:75" x14ac:dyDescent="0.2">
      <c r="BV359" s="3"/>
      <c r="BW359" s="3"/>
    </row>
    <row r="360" spans="74:75" x14ac:dyDescent="0.2">
      <c r="BV360" s="3"/>
      <c r="BW360" s="3"/>
    </row>
    <row r="361" spans="74:75" x14ac:dyDescent="0.2">
      <c r="BV361" s="3"/>
      <c r="BW361" s="3"/>
    </row>
    <row r="362" spans="74:75" x14ac:dyDescent="0.2">
      <c r="BV362" s="3"/>
      <c r="BW362" s="3"/>
    </row>
    <row r="363" spans="74:75" x14ac:dyDescent="0.2">
      <c r="BV363" s="3"/>
      <c r="BW363" s="3"/>
    </row>
    <row r="364" spans="74:75" x14ac:dyDescent="0.2">
      <c r="BV364" s="3"/>
      <c r="BW364" s="3"/>
    </row>
    <row r="365" spans="74:75" x14ac:dyDescent="0.2">
      <c r="BV365" s="3"/>
      <c r="BW365" s="3"/>
    </row>
    <row r="366" spans="74:75" x14ac:dyDescent="0.2">
      <c r="BV366" s="3"/>
      <c r="BW366" s="3"/>
    </row>
    <row r="367" spans="74:75" x14ac:dyDescent="0.2">
      <c r="BV367" s="3"/>
      <c r="BW367" s="3"/>
    </row>
    <row r="368" spans="74:75" x14ac:dyDescent="0.2">
      <c r="BV368" s="3"/>
      <c r="BW368" s="3"/>
    </row>
    <row r="369" spans="74:75" x14ac:dyDescent="0.2">
      <c r="BV369" s="3"/>
      <c r="BW369" s="3"/>
    </row>
    <row r="370" spans="74:75" x14ac:dyDescent="0.2">
      <c r="BV370" s="3"/>
      <c r="BW370" s="3"/>
    </row>
    <row r="371" spans="74:75" x14ac:dyDescent="0.2">
      <c r="BV371" s="3"/>
      <c r="BW371" s="3"/>
    </row>
    <row r="372" spans="74:75" x14ac:dyDescent="0.2">
      <c r="BV372" s="3"/>
      <c r="BW372" s="3"/>
    </row>
    <row r="373" spans="74:75" x14ac:dyDescent="0.2">
      <c r="BV373" s="3"/>
      <c r="BW373" s="3"/>
    </row>
    <row r="374" spans="74:75" x14ac:dyDescent="0.2">
      <c r="BV374" s="3"/>
      <c r="BW374" s="3"/>
    </row>
    <row r="375" spans="74:75" x14ac:dyDescent="0.2">
      <c r="BV375" s="3"/>
      <c r="BW375" s="3"/>
    </row>
    <row r="376" spans="74:75" x14ac:dyDescent="0.2">
      <c r="BV376" s="3"/>
      <c r="BW376" s="3"/>
    </row>
    <row r="377" spans="74:75" x14ac:dyDescent="0.2">
      <c r="BV377" s="3"/>
      <c r="BW377" s="3"/>
    </row>
    <row r="378" spans="74:75" x14ac:dyDescent="0.2">
      <c r="BV378" s="3"/>
      <c r="BW378" s="3"/>
    </row>
    <row r="379" spans="74:75" x14ac:dyDescent="0.2">
      <c r="BV379" s="3"/>
      <c r="BW379" s="3"/>
    </row>
    <row r="380" spans="74:75" x14ac:dyDescent="0.2">
      <c r="BV380" s="3"/>
      <c r="BW380" s="3"/>
    </row>
    <row r="381" spans="74:75" x14ac:dyDescent="0.2">
      <c r="BV381" s="3"/>
      <c r="BW381" s="3"/>
    </row>
    <row r="382" spans="74:75" x14ac:dyDescent="0.2">
      <c r="BV382" s="3"/>
      <c r="BW382" s="3"/>
    </row>
    <row r="383" spans="74:75" x14ac:dyDescent="0.2">
      <c r="BV383" s="3"/>
      <c r="BW383" s="3"/>
    </row>
    <row r="384" spans="74:75" x14ac:dyDescent="0.2">
      <c r="BV384" s="3"/>
      <c r="BW384" s="3"/>
    </row>
    <row r="385" spans="74:75" x14ac:dyDescent="0.2">
      <c r="BV385" s="3"/>
      <c r="BW385" s="3"/>
    </row>
    <row r="386" spans="74:75" x14ac:dyDescent="0.2">
      <c r="BV386" s="3"/>
      <c r="BW386" s="3"/>
    </row>
    <row r="387" spans="74:75" x14ac:dyDescent="0.2">
      <c r="BV387" s="3"/>
      <c r="BW387" s="3"/>
    </row>
    <row r="388" spans="74:75" x14ac:dyDescent="0.2">
      <c r="BV388" s="3"/>
      <c r="BW388" s="3"/>
    </row>
    <row r="389" spans="74:75" x14ac:dyDescent="0.2">
      <c r="BV389" s="3"/>
      <c r="BW389" s="3"/>
    </row>
    <row r="390" spans="74:75" x14ac:dyDescent="0.2">
      <c r="BV390" s="3"/>
      <c r="BW390" s="3"/>
    </row>
    <row r="391" spans="74:75" x14ac:dyDescent="0.2">
      <c r="BV391" s="3"/>
      <c r="BW391" s="3"/>
    </row>
    <row r="392" spans="74:75" x14ac:dyDescent="0.2">
      <c r="BV392" s="3"/>
      <c r="BW392" s="3"/>
    </row>
    <row r="393" spans="74:75" x14ac:dyDescent="0.2">
      <c r="BV393" s="3"/>
      <c r="BW393" s="3"/>
    </row>
  </sheetData>
  <mergeCells count="348">
    <mergeCell ref="O124:O126"/>
    <mergeCell ref="P124:P126"/>
    <mergeCell ref="M125:N125"/>
    <mergeCell ref="A6:P6"/>
    <mergeCell ref="A9:C11"/>
    <mergeCell ref="D9:F10"/>
    <mergeCell ref="G9:AD9"/>
    <mergeCell ref="AE9:AE11"/>
    <mergeCell ref="AF9:AF11"/>
    <mergeCell ref="U10:V10"/>
    <mergeCell ref="W10:X10"/>
    <mergeCell ref="Y10:Z10"/>
    <mergeCell ref="AA10:AB10"/>
    <mergeCell ref="A12:C12"/>
    <mergeCell ref="A13:C13"/>
    <mergeCell ref="A14:C14"/>
    <mergeCell ref="A15:C15"/>
    <mergeCell ref="A17:C18"/>
    <mergeCell ref="D17:F17"/>
    <mergeCell ref="G17:H17"/>
    <mergeCell ref="I17:J17"/>
    <mergeCell ref="K17:L17"/>
    <mergeCell ref="A21:C21"/>
    <mergeCell ref="A22:C22"/>
    <mergeCell ref="AG9:AG11"/>
    <mergeCell ref="AH9:AH11"/>
    <mergeCell ref="AI9:AI11"/>
    <mergeCell ref="G10:H10"/>
    <mergeCell ref="I10:J10"/>
    <mergeCell ref="K10:L10"/>
    <mergeCell ref="M10:N10"/>
    <mergeCell ref="O10:P10"/>
    <mergeCell ref="Q10:R10"/>
    <mergeCell ref="S10:T10"/>
    <mergeCell ref="AC10:AD10"/>
    <mergeCell ref="AK17:AK18"/>
    <mergeCell ref="A19:C19"/>
    <mergeCell ref="A20:C20"/>
    <mergeCell ref="Y17:Z17"/>
    <mergeCell ref="AA17:AB17"/>
    <mergeCell ref="AC17:AD17"/>
    <mergeCell ref="AE17:AE18"/>
    <mergeCell ref="AF17:AF18"/>
    <mergeCell ref="AG17:AG18"/>
    <mergeCell ref="M17:N17"/>
    <mergeCell ref="O17:P17"/>
    <mergeCell ref="Q17:R17"/>
    <mergeCell ref="S17:T17"/>
    <mergeCell ref="U17:V17"/>
    <mergeCell ref="W17:X17"/>
    <mergeCell ref="A23:C23"/>
    <mergeCell ref="A24:C24"/>
    <mergeCell ref="A25:C25"/>
    <mergeCell ref="A26:C26"/>
    <mergeCell ref="AH17:AH18"/>
    <mergeCell ref="AI17:AI18"/>
    <mergeCell ref="AJ17:AJ18"/>
    <mergeCell ref="A33:C33"/>
    <mergeCell ref="A34:C34"/>
    <mergeCell ref="A35:C35"/>
    <mergeCell ref="A36:C36"/>
    <mergeCell ref="A37:C37"/>
    <mergeCell ref="A38:C38"/>
    <mergeCell ref="A27:C27"/>
    <mergeCell ref="A28:C28"/>
    <mergeCell ref="A29:C29"/>
    <mergeCell ref="A30:C30"/>
    <mergeCell ref="A31:C31"/>
    <mergeCell ref="A32:C32"/>
    <mergeCell ref="A40:C42"/>
    <mergeCell ref="D40:F41"/>
    <mergeCell ref="G40:AD40"/>
    <mergeCell ref="AE40:AE42"/>
    <mergeCell ref="AF40:AF42"/>
    <mergeCell ref="AG40:AG42"/>
    <mergeCell ref="W41:X41"/>
    <mergeCell ref="Y41:Z41"/>
    <mergeCell ref="AA41:AB41"/>
    <mergeCell ref="AC41:AD41"/>
    <mergeCell ref="AH40:AH42"/>
    <mergeCell ref="AI40:AI42"/>
    <mergeCell ref="G41:H41"/>
    <mergeCell ref="I41:J41"/>
    <mergeCell ref="K41:L41"/>
    <mergeCell ref="M41:N41"/>
    <mergeCell ref="O41:P41"/>
    <mergeCell ref="Q41:R41"/>
    <mergeCell ref="S41:T41"/>
    <mergeCell ref="U41:V41"/>
    <mergeCell ref="A49:C49"/>
    <mergeCell ref="A50:B56"/>
    <mergeCell ref="A57:B60"/>
    <mergeCell ref="A62:C62"/>
    <mergeCell ref="A63:C63"/>
    <mergeCell ref="A64:A65"/>
    <mergeCell ref="B64:C64"/>
    <mergeCell ref="B65:C65"/>
    <mergeCell ref="A43:C43"/>
    <mergeCell ref="A44:C44"/>
    <mergeCell ref="A45:C45"/>
    <mergeCell ref="A46:C46"/>
    <mergeCell ref="A47:C47"/>
    <mergeCell ref="A48:C48"/>
    <mergeCell ref="A72:C72"/>
    <mergeCell ref="A73:C73"/>
    <mergeCell ref="A75:C76"/>
    <mergeCell ref="D75:F75"/>
    <mergeCell ref="A77:A78"/>
    <mergeCell ref="B77:C77"/>
    <mergeCell ref="B78:C78"/>
    <mergeCell ref="A66:C66"/>
    <mergeCell ref="A67:C67"/>
    <mergeCell ref="A68:C68"/>
    <mergeCell ref="A69:C69"/>
    <mergeCell ref="A70:C70"/>
    <mergeCell ref="A71:C71"/>
    <mergeCell ref="A86:C86"/>
    <mergeCell ref="A87:C87"/>
    <mergeCell ref="A88:C88"/>
    <mergeCell ref="A89:C89"/>
    <mergeCell ref="A90:C90"/>
    <mergeCell ref="A91:C91"/>
    <mergeCell ref="R80:R81"/>
    <mergeCell ref="S80:S81"/>
    <mergeCell ref="A82:C82"/>
    <mergeCell ref="A83:C83"/>
    <mergeCell ref="A84:C84"/>
    <mergeCell ref="A85:C85"/>
    <mergeCell ref="A80:C81"/>
    <mergeCell ref="D80:F80"/>
    <mergeCell ref="G80:N80"/>
    <mergeCell ref="O80:O81"/>
    <mergeCell ref="P80:P81"/>
    <mergeCell ref="Q80:Q81"/>
    <mergeCell ref="A98:C98"/>
    <mergeCell ref="A99:C99"/>
    <mergeCell ref="A100:C100"/>
    <mergeCell ref="A101:C101"/>
    <mergeCell ref="A102:C102"/>
    <mergeCell ref="A103:C103"/>
    <mergeCell ref="A92:C92"/>
    <mergeCell ref="A93:C93"/>
    <mergeCell ref="A94:C94"/>
    <mergeCell ref="A95:C95"/>
    <mergeCell ref="A96:C96"/>
    <mergeCell ref="A97:C97"/>
    <mergeCell ref="A110:C110"/>
    <mergeCell ref="A111:C111"/>
    <mergeCell ref="A113:C115"/>
    <mergeCell ref="D113:F114"/>
    <mergeCell ref="G113:N113"/>
    <mergeCell ref="O113:O115"/>
    <mergeCell ref="N114:N115"/>
    <mergeCell ref="A104:C104"/>
    <mergeCell ref="A105:C105"/>
    <mergeCell ref="A106:C106"/>
    <mergeCell ref="A107:C107"/>
    <mergeCell ref="A108:C108"/>
    <mergeCell ref="A109:C109"/>
    <mergeCell ref="A116:C116"/>
    <mergeCell ref="A117:C117"/>
    <mergeCell ref="A118:C118"/>
    <mergeCell ref="A119:C119"/>
    <mergeCell ref="A120:C120"/>
    <mergeCell ref="A121:C121"/>
    <mergeCell ref="P113:P115"/>
    <mergeCell ref="Q113:Q115"/>
    <mergeCell ref="R113:R115"/>
    <mergeCell ref="G114:G115"/>
    <mergeCell ref="H114:H115"/>
    <mergeCell ref="I114:I115"/>
    <mergeCell ref="J114:J115"/>
    <mergeCell ref="K114:K115"/>
    <mergeCell ref="L114:L115"/>
    <mergeCell ref="M114:M115"/>
    <mergeCell ref="A122:C122"/>
    <mergeCell ref="A124:C126"/>
    <mergeCell ref="D124:F125"/>
    <mergeCell ref="G125:H125"/>
    <mergeCell ref="I125:J125"/>
    <mergeCell ref="K125:L125"/>
    <mergeCell ref="G124:N124"/>
    <mergeCell ref="A142:A145"/>
    <mergeCell ref="B142:B143"/>
    <mergeCell ref="B144:B145"/>
    <mergeCell ref="A146:A150"/>
    <mergeCell ref="B146:C146"/>
    <mergeCell ref="B147:B148"/>
    <mergeCell ref="B149:B150"/>
    <mergeCell ref="A127:A136"/>
    <mergeCell ref="B127:C127"/>
    <mergeCell ref="B128:C128"/>
    <mergeCell ref="B129:C129"/>
    <mergeCell ref="B130:B136"/>
    <mergeCell ref="A137:A140"/>
    <mergeCell ref="B137:B140"/>
    <mergeCell ref="AC157:AC159"/>
    <mergeCell ref="AD157:AD159"/>
    <mergeCell ref="G158:H158"/>
    <mergeCell ref="I158:J158"/>
    <mergeCell ref="K158:L158"/>
    <mergeCell ref="M158:N158"/>
    <mergeCell ref="O158:P158"/>
    <mergeCell ref="A151:A153"/>
    <mergeCell ref="B151:B153"/>
    <mergeCell ref="A154:A155"/>
    <mergeCell ref="B154:B155"/>
    <mergeCell ref="A157:C159"/>
    <mergeCell ref="D157:F158"/>
    <mergeCell ref="Q158:R158"/>
    <mergeCell ref="S158:T158"/>
    <mergeCell ref="U158:V158"/>
    <mergeCell ref="W158:X158"/>
    <mergeCell ref="Y158:Z158"/>
    <mergeCell ref="A160:C160"/>
    <mergeCell ref="G157:Z157"/>
    <mergeCell ref="AA157:AA159"/>
    <mergeCell ref="AB157:AB159"/>
    <mergeCell ref="G166:J166"/>
    <mergeCell ref="G167:G168"/>
    <mergeCell ref="H167:H168"/>
    <mergeCell ref="I167:I168"/>
    <mergeCell ref="J167:J168"/>
    <mergeCell ref="A169:C169"/>
    <mergeCell ref="A161:C161"/>
    <mergeCell ref="A162:C162"/>
    <mergeCell ref="A163:C163"/>
    <mergeCell ref="A164:C164"/>
    <mergeCell ref="A166:C168"/>
    <mergeCell ref="D166:F167"/>
    <mergeCell ref="Z174:Z176"/>
    <mergeCell ref="G175:H175"/>
    <mergeCell ref="I175:J175"/>
    <mergeCell ref="K175:L175"/>
    <mergeCell ref="M175:N175"/>
    <mergeCell ref="O175:P175"/>
    <mergeCell ref="Q175:R175"/>
    <mergeCell ref="S175:T175"/>
    <mergeCell ref="A170:C170"/>
    <mergeCell ref="A171:C171"/>
    <mergeCell ref="A172:C172"/>
    <mergeCell ref="A174:C176"/>
    <mergeCell ref="D174:F175"/>
    <mergeCell ref="G174:V174"/>
    <mergeCell ref="U175:V175"/>
    <mergeCell ref="Y175:Y176"/>
    <mergeCell ref="X174:X176"/>
    <mergeCell ref="A177:A178"/>
    <mergeCell ref="B177:C177"/>
    <mergeCell ref="B178:C178"/>
    <mergeCell ref="A179:A182"/>
    <mergeCell ref="B179:C179"/>
    <mergeCell ref="B180:C180"/>
    <mergeCell ref="B181:C181"/>
    <mergeCell ref="B182:C182"/>
    <mergeCell ref="W174:W176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191:A194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O232:O234"/>
    <mergeCell ref="P232:P234"/>
    <mergeCell ref="G233:G234"/>
    <mergeCell ref="H233:H234"/>
    <mergeCell ref="I233:I234"/>
    <mergeCell ref="J233:J234"/>
    <mergeCell ref="K233:K234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38:C238"/>
    <mergeCell ref="A239:C239"/>
    <mergeCell ref="A240:C240"/>
    <mergeCell ref="A242:A245"/>
    <mergeCell ref="B242:B245"/>
    <mergeCell ref="C242:C245"/>
    <mergeCell ref="L233:L234"/>
    <mergeCell ref="M233:M234"/>
    <mergeCell ref="N233:N234"/>
    <mergeCell ref="A235:C235"/>
    <mergeCell ref="A236:C236"/>
    <mergeCell ref="A237:C237"/>
    <mergeCell ref="A232:C234"/>
    <mergeCell ref="D232:F233"/>
    <mergeCell ref="G232:N232"/>
    <mergeCell ref="A255:B255"/>
    <mergeCell ref="A256:B256"/>
    <mergeCell ref="A257:B257"/>
    <mergeCell ref="A258:B258"/>
    <mergeCell ref="D242:D245"/>
    <mergeCell ref="E242:E245"/>
    <mergeCell ref="A251:B251"/>
    <mergeCell ref="A252:B252"/>
    <mergeCell ref="A253:B253"/>
    <mergeCell ref="A254:B254"/>
  </mergeCells>
  <dataValidations count="1">
    <dataValidation operator="greaterThanOrEqual" allowBlank="1" showInputMessage="1" showErrorMessage="1" error="Valor no Permitido" sqref="A1:XFD1048576" xr:uid="{BAA9F33F-9AD5-40BB-BCC1-B14267EED569}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1A45D-1B01-4A6B-B053-14B0DA1A08FB}">
  <dimension ref="A1:DQ393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30.85546875" style="2" customWidth="1"/>
    <col min="2" max="2" width="27.28515625" style="2" customWidth="1"/>
    <col min="3" max="3" width="43" style="2" customWidth="1"/>
    <col min="4" max="4" width="14.140625" style="2" customWidth="1"/>
    <col min="5" max="13" width="13.28515625" style="2" customWidth="1"/>
    <col min="14" max="14" width="15.140625" style="2" customWidth="1"/>
    <col min="15" max="15" width="14.140625" style="2" customWidth="1"/>
    <col min="16" max="16" width="14.5703125" style="2" customWidth="1"/>
    <col min="17" max="17" width="13.140625" style="2" customWidth="1"/>
    <col min="18" max="18" width="12.5703125" style="2" customWidth="1"/>
    <col min="19" max="19" width="14.28515625" style="2" customWidth="1"/>
    <col min="20" max="22" width="11.42578125" style="2"/>
    <col min="23" max="23" width="13.42578125" style="2" customWidth="1"/>
    <col min="24" max="24" width="12.7109375" style="2" customWidth="1"/>
    <col min="25" max="25" width="11.42578125" style="2"/>
    <col min="26" max="26" width="12.85546875" style="2" customWidth="1"/>
    <col min="27" max="27" width="15.140625" style="2" customWidth="1"/>
    <col min="28" max="28" width="13.140625" style="2" customWidth="1"/>
    <col min="29" max="30" width="11.42578125" style="2"/>
    <col min="31" max="31" width="14.140625" style="2" customWidth="1"/>
    <col min="32" max="32" width="14.7109375" style="2" customWidth="1"/>
    <col min="33" max="33" width="15.140625" style="2" customWidth="1"/>
    <col min="34" max="34" width="14" style="2" customWidth="1"/>
    <col min="35" max="35" width="14.85546875" style="2" customWidth="1"/>
    <col min="36" max="36" width="14.42578125" style="2" customWidth="1"/>
    <col min="37" max="37" width="13.42578125" style="2" customWidth="1"/>
    <col min="38" max="72" width="11.42578125" style="2"/>
    <col min="73" max="73" width="10.140625" style="2" customWidth="1"/>
    <col min="74" max="75" width="11.42578125" style="2"/>
    <col min="76" max="78" width="11.42578125" style="4"/>
    <col min="79" max="103" width="11.42578125" style="5" hidden="1" customWidth="1"/>
    <col min="104" max="104" width="1.42578125" style="5" hidden="1" customWidth="1"/>
    <col min="105" max="118" width="11.42578125" style="3"/>
    <col min="119" max="16384" width="11.42578125" style="2"/>
  </cols>
  <sheetData>
    <row r="1" spans="1:90" ht="16.149999999999999" customHeight="1" x14ac:dyDescent="0.2">
      <c r="A1" s="1" t="s">
        <v>0</v>
      </c>
      <c r="BU1" s="3"/>
      <c r="BV1" s="3"/>
      <c r="BW1" s="3"/>
    </row>
    <row r="2" spans="1:90" ht="16.149999999999999" customHeight="1" x14ac:dyDescent="0.2">
      <c r="A2" s="6" t="str">
        <f>CONCATENATE("COMUNA: ",[12]NOMBRE!B2," - ","( ",[12]NOMBRE!C2,[12]NOMBRE!D2,[12]NOMBRE!E2,[12]NOMBRE!F2,[12]NOMBRE!G2," )")</f>
        <v>COMUNA: LINARES - ( 07401 )</v>
      </c>
      <c r="BU2" s="3"/>
      <c r="BV2" s="3"/>
      <c r="BW2" s="3"/>
    </row>
    <row r="3" spans="1:90" ht="16.149999999999999" customHeight="1" x14ac:dyDescent="0.2">
      <c r="A3" s="6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BU3" s="3"/>
      <c r="BV3" s="3"/>
      <c r="BW3" s="3"/>
    </row>
    <row r="4" spans="1:90" ht="16.149999999999999" customHeight="1" x14ac:dyDescent="0.2">
      <c r="A4" s="6" t="str">
        <f>CONCATENATE("MES: ",[12]NOMBRE!B6," - ","( ",[12]NOMBRE!C6,[12]NOMBRE!D6," )")</f>
        <v>MES: NOVIEMBRE - ( 11 )</v>
      </c>
      <c r="BU4" s="3"/>
      <c r="BV4" s="3"/>
      <c r="BW4" s="3"/>
    </row>
    <row r="5" spans="1:90" ht="16.149999999999999" customHeight="1" x14ac:dyDescent="0.2">
      <c r="A5" s="6" t="str">
        <f>CONCATENATE("AÑO: ",[12]NOMBRE!B7)</f>
        <v>AÑO: 2019</v>
      </c>
      <c r="BU5" s="3"/>
      <c r="BV5" s="3"/>
      <c r="BW5" s="3"/>
    </row>
    <row r="6" spans="1:90" ht="15" x14ac:dyDescent="0.2">
      <c r="A6" s="1070" t="s">
        <v>1</v>
      </c>
      <c r="B6" s="1070"/>
      <c r="C6" s="1070"/>
      <c r="D6" s="1070"/>
      <c r="E6" s="1070"/>
      <c r="F6" s="1070"/>
      <c r="G6" s="1070"/>
      <c r="H6" s="1070"/>
      <c r="I6" s="1070"/>
      <c r="J6" s="1070"/>
      <c r="K6" s="1070"/>
      <c r="L6" s="1070"/>
      <c r="M6" s="1070"/>
      <c r="N6" s="1070"/>
      <c r="O6" s="1070"/>
      <c r="P6" s="1070"/>
      <c r="BU6" s="3"/>
      <c r="BV6" s="3"/>
      <c r="BW6" s="3"/>
    </row>
    <row r="7" spans="1:90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BU7" s="3"/>
      <c r="BV7" s="3"/>
      <c r="BW7" s="3"/>
    </row>
    <row r="8" spans="1:90" ht="31.9" customHeight="1" x14ac:dyDescent="0.2">
      <c r="A8" s="9" t="s">
        <v>2</v>
      </c>
      <c r="B8" s="10"/>
      <c r="C8" s="10"/>
      <c r="D8" s="11"/>
      <c r="E8" s="11"/>
      <c r="F8" s="11"/>
      <c r="G8" s="12"/>
      <c r="H8" s="11"/>
      <c r="I8" s="11"/>
      <c r="J8" s="11"/>
      <c r="K8" s="11"/>
      <c r="L8" s="11"/>
      <c r="M8" s="11"/>
      <c r="N8" s="11"/>
      <c r="O8" s="11"/>
      <c r="P8" s="12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BU8" s="3"/>
      <c r="BV8" s="3"/>
      <c r="BW8" s="3"/>
    </row>
    <row r="9" spans="1:90" ht="30.75" customHeight="1" x14ac:dyDescent="0.2">
      <c r="A9" s="1098" t="s">
        <v>3</v>
      </c>
      <c r="B9" s="1098"/>
      <c r="C9" s="1099"/>
      <c r="D9" s="894" t="s">
        <v>4</v>
      </c>
      <c r="E9" s="895"/>
      <c r="F9" s="896"/>
      <c r="G9" s="862" t="s">
        <v>5</v>
      </c>
      <c r="H9" s="900"/>
      <c r="I9" s="900"/>
      <c r="J9" s="900"/>
      <c r="K9" s="900"/>
      <c r="L9" s="900"/>
      <c r="M9" s="900"/>
      <c r="N9" s="900"/>
      <c r="O9" s="900"/>
      <c r="P9" s="900"/>
      <c r="Q9" s="900"/>
      <c r="R9" s="900"/>
      <c r="S9" s="900"/>
      <c r="T9" s="900"/>
      <c r="U9" s="900"/>
      <c r="V9" s="900"/>
      <c r="W9" s="900"/>
      <c r="X9" s="900"/>
      <c r="Y9" s="900"/>
      <c r="Z9" s="900"/>
      <c r="AA9" s="900"/>
      <c r="AB9" s="900"/>
      <c r="AC9" s="900"/>
      <c r="AD9" s="901"/>
      <c r="AE9" s="896" t="s">
        <v>6</v>
      </c>
      <c r="AF9" s="1095" t="s">
        <v>7</v>
      </c>
      <c r="AG9" s="1095" t="s">
        <v>8</v>
      </c>
      <c r="AH9" s="985" t="s">
        <v>9</v>
      </c>
      <c r="AI9" s="985" t="s">
        <v>10</v>
      </c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BU9" s="3"/>
      <c r="BV9" s="3"/>
      <c r="BW9" s="3"/>
      <c r="CG9" s="13"/>
      <c r="CH9" s="13"/>
      <c r="CI9" s="13"/>
      <c r="CJ9" s="13"/>
      <c r="CK9" s="13"/>
      <c r="CL9" s="13"/>
    </row>
    <row r="10" spans="1:90" ht="27.75" customHeight="1" x14ac:dyDescent="0.2">
      <c r="A10" s="1073"/>
      <c r="B10" s="1073"/>
      <c r="C10" s="1074"/>
      <c r="D10" s="897"/>
      <c r="E10" s="1080"/>
      <c r="F10" s="1081"/>
      <c r="G10" s="974" t="s">
        <v>11</v>
      </c>
      <c r="H10" s="975"/>
      <c r="I10" s="862" t="s">
        <v>12</v>
      </c>
      <c r="J10" s="970"/>
      <c r="K10" s="900" t="s">
        <v>13</v>
      </c>
      <c r="L10" s="970"/>
      <c r="M10" s="862" t="s">
        <v>14</v>
      </c>
      <c r="N10" s="970"/>
      <c r="O10" s="862" t="s">
        <v>15</v>
      </c>
      <c r="P10" s="970"/>
      <c r="Q10" s="862" t="s">
        <v>16</v>
      </c>
      <c r="R10" s="970"/>
      <c r="S10" s="862" t="s">
        <v>17</v>
      </c>
      <c r="T10" s="970"/>
      <c r="U10" s="982" t="s">
        <v>18</v>
      </c>
      <c r="V10" s="983"/>
      <c r="W10" s="982" t="s">
        <v>19</v>
      </c>
      <c r="X10" s="983"/>
      <c r="Y10" s="982" t="s">
        <v>20</v>
      </c>
      <c r="Z10" s="983"/>
      <c r="AA10" s="982" t="s">
        <v>21</v>
      </c>
      <c r="AB10" s="983"/>
      <c r="AC10" s="982" t="s">
        <v>22</v>
      </c>
      <c r="AD10" s="984"/>
      <c r="AE10" s="902"/>
      <c r="AF10" s="1069"/>
      <c r="AG10" s="1069"/>
      <c r="AH10" s="986"/>
      <c r="AI10" s="986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BU10" s="3"/>
      <c r="BV10" s="3"/>
      <c r="BW10" s="3"/>
      <c r="CG10" s="13"/>
      <c r="CH10" s="13"/>
      <c r="CI10" s="13"/>
      <c r="CJ10" s="13"/>
      <c r="CK10" s="13"/>
      <c r="CL10" s="13"/>
    </row>
    <row r="11" spans="1:90" ht="32.25" customHeight="1" x14ac:dyDescent="0.2">
      <c r="A11" s="1100"/>
      <c r="B11" s="1100"/>
      <c r="C11" s="1101"/>
      <c r="D11" s="14" t="s">
        <v>23</v>
      </c>
      <c r="E11" s="15" t="s">
        <v>24</v>
      </c>
      <c r="F11" s="821" t="s">
        <v>25</v>
      </c>
      <c r="G11" s="811" t="s">
        <v>24</v>
      </c>
      <c r="H11" s="821" t="s">
        <v>25</v>
      </c>
      <c r="I11" s="811" t="s">
        <v>24</v>
      </c>
      <c r="J11" s="821" t="s">
        <v>25</v>
      </c>
      <c r="K11" s="811" t="s">
        <v>24</v>
      </c>
      <c r="L11" s="821" t="s">
        <v>25</v>
      </c>
      <c r="M11" s="811" t="s">
        <v>24</v>
      </c>
      <c r="N11" s="821" t="s">
        <v>25</v>
      </c>
      <c r="O11" s="811" t="s">
        <v>24</v>
      </c>
      <c r="P11" s="821" t="s">
        <v>25</v>
      </c>
      <c r="Q11" s="811" t="s">
        <v>24</v>
      </c>
      <c r="R11" s="821" t="s">
        <v>25</v>
      </c>
      <c r="S11" s="811" t="s">
        <v>24</v>
      </c>
      <c r="T11" s="821" t="s">
        <v>25</v>
      </c>
      <c r="U11" s="811" t="s">
        <v>24</v>
      </c>
      <c r="V11" s="821" t="s">
        <v>25</v>
      </c>
      <c r="W11" s="811" t="s">
        <v>24</v>
      </c>
      <c r="X11" s="821" t="s">
        <v>25</v>
      </c>
      <c r="Y11" s="811" t="s">
        <v>24</v>
      </c>
      <c r="Z11" s="821" t="s">
        <v>25</v>
      </c>
      <c r="AA11" s="811" t="s">
        <v>24</v>
      </c>
      <c r="AB11" s="821" t="s">
        <v>25</v>
      </c>
      <c r="AC11" s="811" t="s">
        <v>24</v>
      </c>
      <c r="AD11" s="815" t="s">
        <v>25</v>
      </c>
      <c r="AE11" s="1081"/>
      <c r="AF11" s="1060"/>
      <c r="AG11" s="1060"/>
      <c r="AH11" s="987"/>
      <c r="AI11" s="987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BU11" s="3"/>
      <c r="BV11" s="3"/>
      <c r="BW11" s="3"/>
      <c r="CG11" s="13"/>
      <c r="CH11" s="13"/>
      <c r="CI11" s="13"/>
      <c r="CJ11" s="13"/>
      <c r="CK11" s="13"/>
      <c r="CL11" s="13"/>
    </row>
    <row r="12" spans="1:90" ht="16.149999999999999" customHeight="1" x14ac:dyDescent="0.2">
      <c r="A12" s="1065" t="s">
        <v>26</v>
      </c>
      <c r="B12" s="1065"/>
      <c r="C12" s="1065"/>
      <c r="D12" s="19">
        <f>SUM(E12+F12)</f>
        <v>195</v>
      </c>
      <c r="E12" s="20">
        <f t="shared" ref="E12:F15" si="0">SUM(G12+I12+K12+M12+O12+Q12+S12+U12+W12+Y12+AA12+AC12)</f>
        <v>65</v>
      </c>
      <c r="F12" s="829">
        <f>SUM(H12+J12+L12+N12+P12+R12+T12+V12+X12+Z12+AB12+AD12)</f>
        <v>130</v>
      </c>
      <c r="G12" s="22">
        <v>0</v>
      </c>
      <c r="H12" s="23">
        <v>0</v>
      </c>
      <c r="I12" s="24">
        <v>1</v>
      </c>
      <c r="J12" s="23">
        <v>0</v>
      </c>
      <c r="K12" s="24">
        <v>0</v>
      </c>
      <c r="L12" s="23">
        <v>2</v>
      </c>
      <c r="M12" s="22">
        <v>1</v>
      </c>
      <c r="N12" s="23">
        <v>0</v>
      </c>
      <c r="O12" s="22">
        <v>0</v>
      </c>
      <c r="P12" s="23">
        <v>1</v>
      </c>
      <c r="Q12" s="22">
        <v>0</v>
      </c>
      <c r="R12" s="25">
        <v>0</v>
      </c>
      <c r="S12" s="22">
        <v>1</v>
      </c>
      <c r="T12" s="25">
        <v>0</v>
      </c>
      <c r="U12" s="22">
        <v>3</v>
      </c>
      <c r="V12" s="25">
        <v>1</v>
      </c>
      <c r="W12" s="22">
        <v>10</v>
      </c>
      <c r="X12" s="25">
        <v>12</v>
      </c>
      <c r="Y12" s="22">
        <v>15</v>
      </c>
      <c r="Z12" s="25">
        <v>23</v>
      </c>
      <c r="AA12" s="22">
        <v>27</v>
      </c>
      <c r="AB12" s="25">
        <v>72</v>
      </c>
      <c r="AC12" s="26">
        <v>7</v>
      </c>
      <c r="AD12" s="27">
        <v>19</v>
      </c>
      <c r="AE12" s="23">
        <v>5</v>
      </c>
      <c r="AF12" s="28">
        <v>0</v>
      </c>
      <c r="AG12" s="28">
        <v>0</v>
      </c>
      <c r="AH12" s="28">
        <v>0</v>
      </c>
      <c r="AI12" s="28">
        <v>0</v>
      </c>
      <c r="AJ12" s="29" t="str">
        <f>CA12&amp;CB12&amp;CC12&amp;CD12&amp;CE12</f>
        <v/>
      </c>
      <c r="AK12" s="30"/>
      <c r="AL12" s="30"/>
      <c r="AM12" s="30"/>
      <c r="AN12" s="30"/>
      <c r="AO12" s="30"/>
      <c r="AP12" s="30"/>
      <c r="AQ12" s="30"/>
      <c r="AR12" s="30"/>
      <c r="AS12" s="30"/>
      <c r="AT12" s="8"/>
      <c r="AU12" s="8"/>
      <c r="AV12" s="8"/>
      <c r="AW12" s="8"/>
      <c r="BU12" s="3"/>
      <c r="BV12" s="3"/>
      <c r="BW12" s="3"/>
      <c r="CA12" s="31" t="str">
        <f>IF(CG12=1,"* Las consultas de 60 años NO DEBEN ser mayor que el total de Consultas entre 20-64 Años. ","")</f>
        <v/>
      </c>
      <c r="CB12" s="31" t="str">
        <f>IF(CH12=1,"* Las actividades de usuarios en situación de discapacidad NO DEBEN superar el total. ","")</f>
        <v/>
      </c>
      <c r="CC12" s="31" t="str">
        <f>IF(AND(AE12="",D12&lt;&gt;0),"* Recuerde que las Embarazadas deben ser incluídas en el ingreso por rango Etario (Digite CEROS si no tiene). ",IF(F12&lt;AE12,"* Las Embarazadas NO DEBEN ser mayor al total de mujeres. ",""))</f>
        <v/>
      </c>
      <c r="CD12" s="31" t="str">
        <f>IF(AND(AH12="",D12&lt;&gt;0),"* No olvide digitar la población SENAME (Digite CEROS si no tiene). ",IF(D12&lt;AH12,"* La Población SENAME NO DEBE ser mayor al Total. ",""))</f>
        <v/>
      </c>
      <c r="CE12" s="31" t="str">
        <f>IF(AND(AI12="",D12&lt;&gt;0),"* No olvide digitar la población Migrante (Digite CEROS si no tiene). ",IF(D12&lt;AI12,"* La Población Migrante NO DEBE ser mayor al Total. ",""))</f>
        <v/>
      </c>
      <c r="CF12" s="31"/>
      <c r="CG12" s="32">
        <f>IF(AF12&gt;(AA12+AB12),1,0)</f>
        <v>0</v>
      </c>
      <c r="CH12" s="32">
        <f>IF(D12&lt;AG12,1,0)</f>
        <v>0</v>
      </c>
      <c r="CI12" s="32">
        <f>IF(AND(AE12="",D12&lt;&gt;0),1,IF(F12&lt;AE12,1,0))</f>
        <v>0</v>
      </c>
      <c r="CJ12" s="32">
        <f>IF(AND(AH12="",D12&lt;&gt;0),1,IF(D12&lt;AH12,1,0))</f>
        <v>0</v>
      </c>
      <c r="CK12" s="32">
        <f>IF(AND(AI12="",D12&lt;&gt;0),1,IF(D12&lt;AI12,1,0))</f>
        <v>0</v>
      </c>
      <c r="CL12" s="32"/>
    </row>
    <row r="13" spans="1:90" ht="16.149999999999999" customHeight="1" x14ac:dyDescent="0.2">
      <c r="A13" s="1065" t="s">
        <v>27</v>
      </c>
      <c r="B13" s="1065"/>
      <c r="C13" s="1065"/>
      <c r="D13" s="19">
        <f>SUM(E13+F13)</f>
        <v>752</v>
      </c>
      <c r="E13" s="20">
        <f t="shared" si="0"/>
        <v>292</v>
      </c>
      <c r="F13" s="829">
        <f t="shared" si="0"/>
        <v>460</v>
      </c>
      <c r="G13" s="33">
        <v>1</v>
      </c>
      <c r="H13" s="34">
        <v>3</v>
      </c>
      <c r="I13" s="33">
        <v>0</v>
      </c>
      <c r="J13" s="34">
        <v>0</v>
      </c>
      <c r="K13" s="33">
        <v>0</v>
      </c>
      <c r="L13" s="34">
        <v>3</v>
      </c>
      <c r="M13" s="33">
        <v>2</v>
      </c>
      <c r="N13" s="34">
        <v>0</v>
      </c>
      <c r="O13" s="33">
        <v>4</v>
      </c>
      <c r="P13" s="34">
        <v>2</v>
      </c>
      <c r="Q13" s="33">
        <v>5</v>
      </c>
      <c r="R13" s="35">
        <v>12</v>
      </c>
      <c r="S13" s="33">
        <v>8</v>
      </c>
      <c r="T13" s="35">
        <v>6</v>
      </c>
      <c r="U13" s="33">
        <v>11</v>
      </c>
      <c r="V13" s="35">
        <v>6</v>
      </c>
      <c r="W13" s="33">
        <v>52</v>
      </c>
      <c r="X13" s="35">
        <v>73</v>
      </c>
      <c r="Y13" s="33">
        <v>98</v>
      </c>
      <c r="Z13" s="35">
        <v>113</v>
      </c>
      <c r="AA13" s="33">
        <v>78</v>
      </c>
      <c r="AB13" s="35">
        <v>190</v>
      </c>
      <c r="AC13" s="36">
        <v>33</v>
      </c>
      <c r="AD13" s="37">
        <v>52</v>
      </c>
      <c r="AE13" s="34">
        <v>6</v>
      </c>
      <c r="AF13" s="38">
        <v>0</v>
      </c>
      <c r="AG13" s="38">
        <v>0</v>
      </c>
      <c r="AH13" s="38">
        <v>0</v>
      </c>
      <c r="AI13" s="38">
        <v>0</v>
      </c>
      <c r="AJ13" s="29" t="str">
        <f t="shared" ref="AJ13:AJ15" si="1">CA13&amp;CB13&amp;CC13&amp;CD13&amp;CE13</f>
        <v/>
      </c>
      <c r="AK13" s="30"/>
      <c r="AL13" s="30"/>
      <c r="AM13" s="30"/>
      <c r="AN13" s="30"/>
      <c r="AO13" s="30"/>
      <c r="AP13" s="30"/>
      <c r="AQ13" s="30"/>
      <c r="AR13" s="30"/>
      <c r="AS13" s="30"/>
      <c r="AT13" s="8"/>
      <c r="AU13" s="8"/>
      <c r="AV13" s="8"/>
      <c r="AW13" s="8"/>
      <c r="BU13" s="3"/>
      <c r="BV13" s="3"/>
      <c r="BW13" s="3"/>
      <c r="CA13" s="31" t="str">
        <f t="shared" ref="CA13:CA15" si="2">IF(CG13=1,"* Las consultas de 60 años NO DEBEN ser mayor que el total de Consultas entre 20-64 Años. ","")</f>
        <v/>
      </c>
      <c r="CB13" s="31" t="str">
        <f t="shared" ref="CB13:CB15" si="3">IF(CH13=1,"* Las actividades de usuarios en situación de discapacidad NO DEBEN superar el total. ","")</f>
        <v/>
      </c>
      <c r="CC13" s="31" t="str">
        <f t="shared" ref="CC13:CC15" si="4">IF(AND(AE13="",D13&lt;&gt;0),"* Recuerde que las Embarazadas deben ser incluídas en el ingreso por rango Etario (Digite CEROS si no tiene). ",IF(F13&lt;AE13,"* Las Embarazadas NO DEBEN ser mayor al total de mujeres. ",""))</f>
        <v/>
      </c>
      <c r="CD13" s="31" t="str">
        <f t="shared" ref="CD13:CD15" si="5">IF(AND(AH13="",D13&lt;&gt;0),"* No olvide digitar la población SENAME (Digite CEROS si no tiene). ",IF(D13&lt;AH13,"* La Población SENAME NO DEBE ser mayor al Total. ",""))</f>
        <v/>
      </c>
      <c r="CE13" s="31" t="str">
        <f t="shared" ref="CE13:CE15" si="6">IF(AND(AI13="",D13&lt;&gt;0),"* No olvide digitar la población Migrante (Digite CEROS si no tiene). ",IF(D13&lt;AI13,"* La Población Migrante NO DEBE ser mayor al Total. ",""))</f>
        <v/>
      </c>
      <c r="CF13" s="31"/>
      <c r="CG13" s="32">
        <f t="shared" ref="CG13:CG15" si="7">IF(AF13&gt;(AA13+AB13),1,0)</f>
        <v>0</v>
      </c>
      <c r="CH13" s="32">
        <f t="shared" ref="CH13:CH14" si="8">IF(D13&lt;AG13,1,0)</f>
        <v>0</v>
      </c>
      <c r="CI13" s="32">
        <f t="shared" ref="CI13:CI14" si="9">IF(AND(AE13="",D13&lt;&gt;0),1,IF(F13&lt;AE13,1,0))</f>
        <v>0</v>
      </c>
      <c r="CJ13" s="32">
        <f t="shared" ref="CJ13:CJ15" si="10">IF(AND(AH13="",D13&lt;&gt;0),1,IF(D13&lt;AH13,1,0))</f>
        <v>0</v>
      </c>
      <c r="CK13" s="32">
        <f t="shared" ref="CK13:CK15" si="11">IF(AND(AI13="",D13&lt;&gt;0),1,IF(D13&lt;AI13,1,0))</f>
        <v>0</v>
      </c>
      <c r="CL13" s="32"/>
    </row>
    <row r="14" spans="1:90" ht="16.149999999999999" customHeight="1" x14ac:dyDescent="0.2">
      <c r="A14" s="1065" t="s">
        <v>28</v>
      </c>
      <c r="B14" s="1065"/>
      <c r="C14" s="1065"/>
      <c r="D14" s="19">
        <f>SUM(E14+F14)</f>
        <v>22</v>
      </c>
      <c r="E14" s="20">
        <f t="shared" si="0"/>
        <v>4</v>
      </c>
      <c r="F14" s="829">
        <f t="shared" si="0"/>
        <v>18</v>
      </c>
      <c r="G14" s="33">
        <v>0</v>
      </c>
      <c r="H14" s="34">
        <v>0</v>
      </c>
      <c r="I14" s="33">
        <v>0</v>
      </c>
      <c r="J14" s="34">
        <v>0</v>
      </c>
      <c r="K14" s="33">
        <v>2</v>
      </c>
      <c r="L14" s="34">
        <v>0</v>
      </c>
      <c r="M14" s="33">
        <v>0</v>
      </c>
      <c r="N14" s="35">
        <v>0</v>
      </c>
      <c r="O14" s="33">
        <v>0</v>
      </c>
      <c r="P14" s="35">
        <v>0</v>
      </c>
      <c r="Q14" s="33">
        <v>0</v>
      </c>
      <c r="R14" s="35">
        <v>1</v>
      </c>
      <c r="S14" s="33">
        <v>1</v>
      </c>
      <c r="T14" s="35">
        <v>1</v>
      </c>
      <c r="U14" s="33">
        <v>0</v>
      </c>
      <c r="V14" s="35">
        <v>0</v>
      </c>
      <c r="W14" s="33">
        <v>1</v>
      </c>
      <c r="X14" s="35">
        <v>7</v>
      </c>
      <c r="Y14" s="33">
        <v>0</v>
      </c>
      <c r="Z14" s="35">
        <v>1</v>
      </c>
      <c r="AA14" s="33">
        <v>0</v>
      </c>
      <c r="AB14" s="35">
        <v>8</v>
      </c>
      <c r="AC14" s="33">
        <v>0</v>
      </c>
      <c r="AD14" s="37">
        <v>0</v>
      </c>
      <c r="AE14" s="34">
        <v>0</v>
      </c>
      <c r="AF14" s="38">
        <v>0</v>
      </c>
      <c r="AG14" s="38">
        <v>0</v>
      </c>
      <c r="AH14" s="38">
        <v>0</v>
      </c>
      <c r="AI14" s="38">
        <v>0</v>
      </c>
      <c r="AJ14" s="29" t="str">
        <f t="shared" si="1"/>
        <v/>
      </c>
      <c r="AK14" s="30"/>
      <c r="AL14" s="30"/>
      <c r="AM14" s="30"/>
      <c r="AN14" s="30"/>
      <c r="AO14" s="30"/>
      <c r="AP14" s="30"/>
      <c r="AQ14" s="30"/>
      <c r="AR14" s="30"/>
      <c r="AS14" s="30"/>
      <c r="AT14" s="8"/>
      <c r="AU14" s="8"/>
      <c r="AV14" s="8"/>
      <c r="AW14" s="8"/>
      <c r="BU14" s="3"/>
      <c r="BV14" s="3"/>
      <c r="BW14" s="3"/>
      <c r="CA14" s="31" t="str">
        <f t="shared" si="2"/>
        <v/>
      </c>
      <c r="CB14" s="31" t="str">
        <f t="shared" si="3"/>
        <v/>
      </c>
      <c r="CC14" s="31" t="str">
        <f t="shared" si="4"/>
        <v/>
      </c>
      <c r="CD14" s="31" t="str">
        <f t="shared" si="5"/>
        <v/>
      </c>
      <c r="CE14" s="31" t="str">
        <f t="shared" si="6"/>
        <v/>
      </c>
      <c r="CF14" s="31"/>
      <c r="CG14" s="32">
        <f t="shared" si="7"/>
        <v>0</v>
      </c>
      <c r="CH14" s="32">
        <f t="shared" si="8"/>
        <v>0</v>
      </c>
      <c r="CI14" s="32">
        <f t="shared" si="9"/>
        <v>0</v>
      </c>
      <c r="CJ14" s="32">
        <f t="shared" si="10"/>
        <v>0</v>
      </c>
      <c r="CK14" s="32">
        <f t="shared" si="11"/>
        <v>0</v>
      </c>
      <c r="CL14" s="32"/>
    </row>
    <row r="15" spans="1:90" ht="16.149999999999999" customHeight="1" x14ac:dyDescent="0.2">
      <c r="A15" s="1097" t="s">
        <v>29</v>
      </c>
      <c r="B15" s="1097"/>
      <c r="C15" s="1097"/>
      <c r="D15" s="39">
        <f>SUM(E15+F15)</f>
        <v>224</v>
      </c>
      <c r="E15" s="40">
        <f t="shared" si="0"/>
        <v>83</v>
      </c>
      <c r="F15" s="831">
        <f t="shared" si="0"/>
        <v>141</v>
      </c>
      <c r="G15" s="42">
        <v>0</v>
      </c>
      <c r="H15" s="43">
        <v>0</v>
      </c>
      <c r="I15" s="42">
        <v>0</v>
      </c>
      <c r="J15" s="43">
        <v>0</v>
      </c>
      <c r="K15" s="42">
        <v>1</v>
      </c>
      <c r="L15" s="43">
        <v>0</v>
      </c>
      <c r="M15" s="42">
        <v>4</v>
      </c>
      <c r="N15" s="44">
        <v>0</v>
      </c>
      <c r="O15" s="42">
        <v>0</v>
      </c>
      <c r="P15" s="44">
        <v>2</v>
      </c>
      <c r="Q15" s="42">
        <v>1</v>
      </c>
      <c r="R15" s="44">
        <v>2</v>
      </c>
      <c r="S15" s="42">
        <v>3</v>
      </c>
      <c r="T15" s="44">
        <v>0</v>
      </c>
      <c r="U15" s="42">
        <v>1</v>
      </c>
      <c r="V15" s="44">
        <v>2</v>
      </c>
      <c r="W15" s="42">
        <v>5</v>
      </c>
      <c r="X15" s="44">
        <v>16</v>
      </c>
      <c r="Y15" s="42">
        <v>31</v>
      </c>
      <c r="Z15" s="44">
        <v>14</v>
      </c>
      <c r="AA15" s="42">
        <v>28</v>
      </c>
      <c r="AB15" s="44">
        <v>90</v>
      </c>
      <c r="AC15" s="42">
        <v>9</v>
      </c>
      <c r="AD15" s="45">
        <v>15</v>
      </c>
      <c r="AE15" s="43">
        <v>5</v>
      </c>
      <c r="AF15" s="46">
        <v>0</v>
      </c>
      <c r="AG15" s="46">
        <v>0</v>
      </c>
      <c r="AH15" s="46">
        <v>0</v>
      </c>
      <c r="AI15" s="46">
        <v>0</v>
      </c>
      <c r="AJ15" s="29" t="str">
        <f t="shared" si="1"/>
        <v/>
      </c>
      <c r="AK15" s="30"/>
      <c r="AL15" s="30"/>
      <c r="AM15" s="30"/>
      <c r="AN15" s="30"/>
      <c r="AO15" s="30"/>
      <c r="AP15" s="30"/>
      <c r="AQ15" s="30"/>
      <c r="AR15" s="30"/>
      <c r="AS15" s="30"/>
      <c r="AT15" s="8"/>
      <c r="AU15" s="8"/>
      <c r="AV15" s="8"/>
      <c r="AW15" s="8"/>
      <c r="AX15" s="8"/>
      <c r="AY15" s="8"/>
      <c r="BU15" s="3"/>
      <c r="BV15" s="3"/>
      <c r="BW15" s="3"/>
      <c r="CA15" s="31" t="str">
        <f t="shared" si="2"/>
        <v/>
      </c>
      <c r="CB15" s="31" t="str">
        <f t="shared" si="3"/>
        <v/>
      </c>
      <c r="CC15" s="31" t="str">
        <f t="shared" si="4"/>
        <v/>
      </c>
      <c r="CD15" s="31" t="str">
        <f t="shared" si="5"/>
        <v/>
      </c>
      <c r="CE15" s="31" t="str">
        <f t="shared" si="6"/>
        <v/>
      </c>
      <c r="CF15" s="31"/>
      <c r="CG15" s="32">
        <f t="shared" si="7"/>
        <v>0</v>
      </c>
      <c r="CH15" s="32">
        <f>IF(D15&lt;AG15,1,0)</f>
        <v>0</v>
      </c>
      <c r="CI15" s="32">
        <f>IF(AND(AE15="",D15&lt;&gt;0),1,IF(F15&lt;AE15,1,0))</f>
        <v>0</v>
      </c>
      <c r="CJ15" s="32">
        <f t="shared" si="10"/>
        <v>0</v>
      </c>
      <c r="CK15" s="32">
        <f t="shared" si="11"/>
        <v>0</v>
      </c>
      <c r="CL15" s="32"/>
    </row>
    <row r="16" spans="1:90" ht="31.9" customHeight="1" x14ac:dyDescent="0.2">
      <c r="A16" s="47" t="s">
        <v>30</v>
      </c>
      <c r="B16" s="10"/>
      <c r="C16" s="10"/>
      <c r="D16" s="11"/>
      <c r="E16" s="11"/>
      <c r="F16" s="11"/>
      <c r="G16" s="48"/>
      <c r="H16" s="48"/>
      <c r="I16" s="11"/>
      <c r="J16" s="11"/>
      <c r="K16" s="11"/>
      <c r="L16" s="11"/>
      <c r="M16" s="11"/>
      <c r="N16" s="11"/>
      <c r="O16" s="11"/>
      <c r="P16" s="49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BU16" s="3"/>
      <c r="BV16" s="3"/>
      <c r="BW16" s="3"/>
      <c r="CG16" s="13"/>
      <c r="CH16" s="13"/>
      <c r="CI16" s="13"/>
      <c r="CJ16" s="13"/>
      <c r="CK16" s="13"/>
      <c r="CL16" s="13"/>
    </row>
    <row r="17" spans="1:118" ht="33" customHeight="1" x14ac:dyDescent="0.2">
      <c r="A17" s="885" t="s">
        <v>31</v>
      </c>
      <c r="B17" s="886"/>
      <c r="C17" s="887"/>
      <c r="D17" s="862" t="s">
        <v>32</v>
      </c>
      <c r="E17" s="900"/>
      <c r="F17" s="970"/>
      <c r="G17" s="1067" t="s">
        <v>11</v>
      </c>
      <c r="H17" s="1068"/>
      <c r="I17" s="862" t="s">
        <v>12</v>
      </c>
      <c r="J17" s="970"/>
      <c r="K17" s="862" t="s">
        <v>13</v>
      </c>
      <c r="L17" s="970"/>
      <c r="M17" s="862" t="s">
        <v>14</v>
      </c>
      <c r="N17" s="970"/>
      <c r="O17" s="900" t="s">
        <v>15</v>
      </c>
      <c r="P17" s="900"/>
      <c r="Q17" s="862" t="s">
        <v>16</v>
      </c>
      <c r="R17" s="970"/>
      <c r="S17" s="900" t="s">
        <v>17</v>
      </c>
      <c r="T17" s="900"/>
      <c r="U17" s="982" t="s">
        <v>18</v>
      </c>
      <c r="V17" s="983"/>
      <c r="W17" s="982" t="s">
        <v>19</v>
      </c>
      <c r="X17" s="983"/>
      <c r="Y17" s="982" t="s">
        <v>20</v>
      </c>
      <c r="Z17" s="983"/>
      <c r="AA17" s="982" t="s">
        <v>21</v>
      </c>
      <c r="AB17" s="983"/>
      <c r="AC17" s="982" t="s">
        <v>22</v>
      </c>
      <c r="AD17" s="984"/>
      <c r="AE17" s="896" t="s">
        <v>6</v>
      </c>
      <c r="AF17" s="1095" t="s">
        <v>33</v>
      </c>
      <c r="AG17" s="1095" t="s">
        <v>7</v>
      </c>
      <c r="AH17" s="1095" t="s">
        <v>34</v>
      </c>
      <c r="AI17" s="903" t="s">
        <v>8</v>
      </c>
      <c r="AJ17" s="1096" t="s">
        <v>9</v>
      </c>
      <c r="AK17" s="1096" t="s">
        <v>10</v>
      </c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4"/>
      <c r="BU17" s="4"/>
      <c r="BV17" s="4"/>
      <c r="BW17" s="4"/>
      <c r="CG17" s="13"/>
      <c r="CH17" s="13"/>
      <c r="CI17" s="13"/>
      <c r="CJ17" s="13"/>
      <c r="CK17" s="13"/>
      <c r="CZ17" s="4"/>
      <c r="DA17" s="4"/>
      <c r="DN17" s="2"/>
    </row>
    <row r="18" spans="1:118" ht="44.25" customHeight="1" x14ac:dyDescent="0.2">
      <c r="A18" s="891"/>
      <c r="B18" s="1084"/>
      <c r="C18" s="1085"/>
      <c r="D18" s="50" t="s">
        <v>23</v>
      </c>
      <c r="E18" s="51" t="s">
        <v>24</v>
      </c>
      <c r="F18" s="830" t="s">
        <v>25</v>
      </c>
      <c r="G18" s="50" t="s">
        <v>24</v>
      </c>
      <c r="H18" s="821" t="s">
        <v>25</v>
      </c>
      <c r="I18" s="576" t="s">
        <v>24</v>
      </c>
      <c r="J18" s="823" t="s">
        <v>25</v>
      </c>
      <c r="K18" s="576" t="s">
        <v>24</v>
      </c>
      <c r="L18" s="813" t="s">
        <v>25</v>
      </c>
      <c r="M18" s="576" t="s">
        <v>24</v>
      </c>
      <c r="N18" s="816" t="s">
        <v>25</v>
      </c>
      <c r="O18" s="576" t="s">
        <v>24</v>
      </c>
      <c r="P18" s="823" t="s">
        <v>25</v>
      </c>
      <c r="Q18" s="576" t="s">
        <v>24</v>
      </c>
      <c r="R18" s="816" t="s">
        <v>25</v>
      </c>
      <c r="S18" s="576" t="s">
        <v>24</v>
      </c>
      <c r="T18" s="823" t="s">
        <v>25</v>
      </c>
      <c r="U18" s="822" t="s">
        <v>24</v>
      </c>
      <c r="V18" s="816" t="s">
        <v>25</v>
      </c>
      <c r="W18" s="822" t="s">
        <v>24</v>
      </c>
      <c r="X18" s="816" t="s">
        <v>25</v>
      </c>
      <c r="Y18" s="822" t="s">
        <v>24</v>
      </c>
      <c r="Z18" s="816" t="s">
        <v>25</v>
      </c>
      <c r="AA18" s="822" t="s">
        <v>24</v>
      </c>
      <c r="AB18" s="816" t="s">
        <v>25</v>
      </c>
      <c r="AC18" s="822" t="s">
        <v>24</v>
      </c>
      <c r="AD18" s="577" t="s">
        <v>25</v>
      </c>
      <c r="AE18" s="1064"/>
      <c r="AF18" s="1060"/>
      <c r="AG18" s="1060"/>
      <c r="AH18" s="1060"/>
      <c r="AI18" s="1092"/>
      <c r="AJ18" s="1062"/>
      <c r="AK18" s="1062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4"/>
      <c r="BU18" s="4"/>
      <c r="BV18" s="4"/>
      <c r="BW18" s="4"/>
      <c r="CG18" s="13"/>
      <c r="CH18" s="13"/>
      <c r="CI18" s="13"/>
      <c r="CJ18" s="13"/>
      <c r="CK18" s="13"/>
      <c r="CZ18" s="4"/>
      <c r="DA18" s="4"/>
      <c r="DN18" s="2"/>
    </row>
    <row r="19" spans="1:118" ht="16.149999999999999" customHeight="1" x14ac:dyDescent="0.2">
      <c r="A19" s="948" t="s">
        <v>35</v>
      </c>
      <c r="B19" s="949"/>
      <c r="C19" s="1063"/>
      <c r="D19" s="59">
        <f t="shared" ref="D19:D29" si="12">SUM(E19+F19)</f>
        <v>2</v>
      </c>
      <c r="E19" s="60">
        <f>SUM(G19+I19+K19+M19+O19+Q19+S19+U19+W19+Y19+AA19+AC19)</f>
        <v>1</v>
      </c>
      <c r="F19" s="61">
        <f>SUM(H19+J19+L19+N19+P19+R19+T19+V19+X19+Z19+AB19+AD19)</f>
        <v>1</v>
      </c>
      <c r="G19" s="24">
        <v>0</v>
      </c>
      <c r="H19" s="62">
        <v>0</v>
      </c>
      <c r="I19" s="24">
        <v>0</v>
      </c>
      <c r="J19" s="63">
        <v>0</v>
      </c>
      <c r="K19" s="24">
        <v>0</v>
      </c>
      <c r="L19" s="62">
        <v>0</v>
      </c>
      <c r="M19" s="24">
        <v>0</v>
      </c>
      <c r="N19" s="62">
        <v>0</v>
      </c>
      <c r="O19" s="24">
        <v>0</v>
      </c>
      <c r="P19" s="63">
        <v>0</v>
      </c>
      <c r="Q19" s="24">
        <v>0</v>
      </c>
      <c r="R19" s="62">
        <v>0</v>
      </c>
      <c r="S19" s="24">
        <v>0</v>
      </c>
      <c r="T19" s="63">
        <v>0</v>
      </c>
      <c r="U19" s="24">
        <v>0</v>
      </c>
      <c r="V19" s="62">
        <v>0</v>
      </c>
      <c r="W19" s="24">
        <v>1</v>
      </c>
      <c r="X19" s="62">
        <v>1</v>
      </c>
      <c r="Y19" s="24">
        <v>0</v>
      </c>
      <c r="Z19" s="62">
        <v>0</v>
      </c>
      <c r="AA19" s="24">
        <v>0</v>
      </c>
      <c r="AB19" s="62">
        <v>0</v>
      </c>
      <c r="AC19" s="24">
        <v>0</v>
      </c>
      <c r="AD19" s="64">
        <v>0</v>
      </c>
      <c r="AE19" s="62">
        <v>0</v>
      </c>
      <c r="AF19" s="65">
        <v>2</v>
      </c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6" t="str">
        <f>CA19&amp;CB19&amp;CC19&amp;CD19&amp;CE19&amp;CF19</f>
        <v/>
      </c>
      <c r="AM19" s="30"/>
      <c r="AN19" s="30"/>
      <c r="AO19" s="30"/>
      <c r="AP19" s="30"/>
      <c r="AQ19" s="30"/>
      <c r="AR19" s="30"/>
      <c r="AS19" s="30"/>
      <c r="AT19" s="30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4"/>
      <c r="BU19" s="4"/>
      <c r="BV19" s="4"/>
      <c r="BW19" s="4"/>
      <c r="CA19" s="31" t="str">
        <f t="shared" ref="CA19:CA37" si="13">IF(CG19=1,"* Las consultas de 60 años NO DEBEN ser mayor que el total de Consultas entre 20-64 Años. ","")</f>
        <v/>
      </c>
      <c r="CB19" s="31" t="str">
        <f>IF(CH19=1,"* Las actividades de usuarios en situación de discapacidad NO DEBEN superar el total. ","")</f>
        <v/>
      </c>
      <c r="CC19" s="31" t="str">
        <f>IF(AND(AE19="",D19&lt;&gt;0),"* Recuerde que las Embarazadas deben ser incluídas en el ingreso por rango Etario (Digite CEROS si no tiene). ",IF(F19&lt;AE19,"* Las Embarazadas NO DEBEN ser mayor al total de mujeres. ",""))</f>
        <v/>
      </c>
      <c r="CD19" s="31" t="str">
        <f>IF(AND(AF19="",D19&lt;&gt;0),"* No olvide digitar la columna Beneficiarios (Digite CEROS si no tiene). ",IF(D19&lt;AF19,"* El número de Beneficiarios NO DEBE ser mayor que el Total. ",""))</f>
        <v/>
      </c>
      <c r="CE19" s="31" t="str">
        <f>IF(AND(AJ19="",D19&lt;&gt;0),"* No olvide digitar la Población SENAME (Digite CEROS si no tiene). ",IF(D19&lt;AJ19,"* La Población SENAME NO DEBE ser mayor al Total. ",""))</f>
        <v/>
      </c>
      <c r="CF19" s="31" t="str">
        <f>IF(AND(AK19="",D19&lt;&gt;0),"* No olvide digitar la Población Migrante (Digite CEROS si no tiene). ",IF(D19&lt;AK19,"* La Población Migrante NO DEBE superar el Total. ",""))</f>
        <v/>
      </c>
      <c r="CG19" s="32">
        <f>IF(AG19&gt;(AA19+AB19),1,0)</f>
        <v>0</v>
      </c>
      <c r="CH19" s="32">
        <f>IF(D19&lt;AI19,1,0)</f>
        <v>0</v>
      </c>
      <c r="CI19" s="32">
        <f>IF(AND(AE19="",D19&lt;&gt;0),1,IF(F19&lt;AE19,1,0))</f>
        <v>0</v>
      </c>
      <c r="CJ19" s="32">
        <f>IF(AND(AF19="",D19&lt;&gt;0),1,IF(D19&lt;AF19,1,0))</f>
        <v>0</v>
      </c>
      <c r="CK19" s="32">
        <f>IF(AND(AJ19="",D19&lt;&gt;0),1,IF(D19&lt;AJ19,1,0))</f>
        <v>0</v>
      </c>
      <c r="CL19" s="32">
        <f>IF(AND(AK19="",D19&lt;&gt;0),1,IF(D19&lt;AK19,1,0))</f>
        <v>0</v>
      </c>
      <c r="CZ19" s="4"/>
      <c r="DA19" s="4"/>
      <c r="DN19" s="2"/>
    </row>
    <row r="20" spans="1:118" ht="16.149999999999999" customHeight="1" x14ac:dyDescent="0.2">
      <c r="A20" s="948" t="s">
        <v>36</v>
      </c>
      <c r="B20" s="949"/>
      <c r="C20" s="1063"/>
      <c r="D20" s="67">
        <f t="shared" si="12"/>
        <v>0</v>
      </c>
      <c r="E20" s="68">
        <f>SUM(U20+W20+Y20+AA20+AC20)</f>
        <v>0</v>
      </c>
      <c r="F20" s="69">
        <f>SUM(V20+X20+Z20+AB20+AD20)</f>
        <v>0</v>
      </c>
      <c r="G20" s="70"/>
      <c r="H20" s="71"/>
      <c r="I20" s="70"/>
      <c r="J20" s="72"/>
      <c r="K20" s="70"/>
      <c r="L20" s="72"/>
      <c r="M20" s="70"/>
      <c r="N20" s="72"/>
      <c r="O20" s="70"/>
      <c r="P20" s="72"/>
      <c r="Q20" s="70"/>
      <c r="R20" s="72"/>
      <c r="S20" s="70"/>
      <c r="T20" s="72"/>
      <c r="U20" s="22"/>
      <c r="V20" s="23"/>
      <c r="W20" s="22"/>
      <c r="X20" s="23"/>
      <c r="Y20" s="22"/>
      <c r="Z20" s="23"/>
      <c r="AA20" s="22"/>
      <c r="AB20" s="23"/>
      <c r="AC20" s="22"/>
      <c r="AD20" s="73"/>
      <c r="AE20" s="23">
        <v>0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0</v>
      </c>
      <c r="AL20" s="66" t="str">
        <f t="shared" ref="AL20:AL37" si="14">CA20&amp;CB20&amp;CC20&amp;CD20&amp;CE20&amp;CF20</f>
        <v/>
      </c>
      <c r="AM20" s="30"/>
      <c r="AN20" s="30"/>
      <c r="AO20" s="30"/>
      <c r="AP20" s="30"/>
      <c r="AQ20" s="30"/>
      <c r="AR20" s="30"/>
      <c r="AS20" s="30"/>
      <c r="AT20" s="30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4"/>
      <c r="BU20" s="4"/>
      <c r="BV20" s="4"/>
      <c r="BW20" s="4"/>
      <c r="CA20" s="31" t="str">
        <f t="shared" si="13"/>
        <v/>
      </c>
      <c r="CB20" s="31" t="str">
        <f t="shared" ref="CB20:CB37" si="15">IF(CH20=1,"* Las actividades de usuarios en situación de discapacidad NO DEBEN superar el total. ","")</f>
        <v/>
      </c>
      <c r="CC20" s="31" t="str">
        <f t="shared" ref="CC20:CC37" si="16">IF(AND(AE20="",D20&lt;&gt;0),"* Recuerde que las Embarazadas deben ser incluídas en el ingreso por rango Etario (Digite CEROS si no tiene). ",IF(F20&lt;AE20,"* Las Embarazadas NO DEBEN ser mayor al total de mujeres. ",""))</f>
        <v/>
      </c>
      <c r="CD20" s="31" t="str">
        <f t="shared" ref="CD20:CD37" si="17">IF(AND(AF20="",D20&lt;&gt;0),"* No olvide digitar la columna Beneficiarios (Digite CEROS si no tiene). ",IF(D20&lt;AF20,"* El número de Beneficiarios NO DEBE ser mayor que el Total. ",""))</f>
        <v/>
      </c>
      <c r="CE20" s="31" t="str">
        <f t="shared" ref="CE20:CE37" si="18">IF(AND(AJ20="",D20&lt;&gt;0),"* No olvide digitar la Población SENAME (Digite CEROS si no tiene). ",IF(D20&lt;AJ20,"* La Población SENAME NO DEBE ser mayor al Total. ",""))</f>
        <v/>
      </c>
      <c r="CF20" s="31" t="str">
        <f t="shared" ref="CF20:CF37" si="19">IF(AND(AK20="",D20&lt;&gt;0),"* No olvide digitar la Población Migrante (Digite CEROS si no tiene). ",IF(D20&lt;AK20,"* La Población Migrante NO DEBE superar el Total. ",""))</f>
        <v/>
      </c>
      <c r="CG20" s="32">
        <f t="shared" ref="CG20:CG37" si="20">IF(AG20&gt;(AA20+AB20),1,0)</f>
        <v>0</v>
      </c>
      <c r="CH20" s="32">
        <f t="shared" ref="CH20:CH37" si="21">IF(D20&lt;AI20,1,0)</f>
        <v>0</v>
      </c>
      <c r="CI20" s="32">
        <f t="shared" ref="CI20:CI37" si="22">IF(AND(AE20="",D20&lt;&gt;0),1,IF(F20&lt;AE20,1,0))</f>
        <v>0</v>
      </c>
      <c r="CJ20" s="32">
        <f t="shared" ref="CJ20:CJ37" si="23">IF(AND(AF20="",D20&lt;&gt;0),1,IF(D20&lt;AF20,1,0))</f>
        <v>0</v>
      </c>
      <c r="CK20" s="32">
        <f t="shared" ref="CK20:CK37" si="24">IF(AND(AJ20="",D20&lt;&gt;0),1,IF(D20&lt;AJ20,1,0))</f>
        <v>0</v>
      </c>
      <c r="CL20" s="32">
        <f t="shared" ref="CL20:CL37" si="25">IF(AND(AK20="",D20&lt;&gt;0),1,IF(D20&lt;AK20,1,0))</f>
        <v>0</v>
      </c>
      <c r="CZ20" s="4"/>
      <c r="DA20" s="4"/>
      <c r="DN20" s="2"/>
    </row>
    <row r="21" spans="1:118" ht="16.149999999999999" customHeight="1" x14ac:dyDescent="0.2">
      <c r="A21" s="1056"/>
      <c r="B21" s="1057"/>
      <c r="C21" s="1058"/>
      <c r="D21" s="75"/>
      <c r="E21" s="76"/>
      <c r="F21" s="77"/>
      <c r="G21" s="75"/>
      <c r="H21" s="78"/>
      <c r="I21" s="75"/>
      <c r="J21" s="79"/>
      <c r="K21" s="75"/>
      <c r="L21" s="79"/>
      <c r="M21" s="75"/>
      <c r="N21" s="79"/>
      <c r="O21" s="75"/>
      <c r="P21" s="79"/>
      <c r="Q21" s="75"/>
      <c r="R21" s="79"/>
      <c r="S21" s="75"/>
      <c r="T21" s="79"/>
      <c r="U21" s="75"/>
      <c r="V21" s="79"/>
      <c r="W21" s="75"/>
      <c r="X21" s="79"/>
      <c r="Y21" s="75"/>
      <c r="Z21" s="79"/>
      <c r="AA21" s="75"/>
      <c r="AB21" s="79"/>
      <c r="AC21" s="75"/>
      <c r="AD21" s="79"/>
      <c r="AE21" s="75"/>
      <c r="AF21" s="79"/>
      <c r="AG21" s="75"/>
      <c r="AH21" s="79"/>
      <c r="AI21" s="75"/>
      <c r="AJ21" s="75"/>
      <c r="AK21" s="75"/>
      <c r="AL21" s="66" t="str">
        <f t="shared" si="14"/>
        <v/>
      </c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4"/>
      <c r="BU21" s="4"/>
      <c r="BV21" s="4"/>
      <c r="BW21" s="81"/>
      <c r="BX21" s="81"/>
      <c r="BY21" s="81"/>
      <c r="CA21" s="31" t="str">
        <f t="shared" si="13"/>
        <v/>
      </c>
      <c r="CB21" s="31" t="str">
        <f t="shared" si="15"/>
        <v/>
      </c>
      <c r="CC21" s="31" t="str">
        <f t="shared" si="16"/>
        <v/>
      </c>
      <c r="CD21" s="31" t="str">
        <f t="shared" si="17"/>
        <v/>
      </c>
      <c r="CE21" s="31" t="str">
        <f t="shared" si="18"/>
        <v/>
      </c>
      <c r="CF21" s="31" t="str">
        <f t="shared" si="19"/>
        <v/>
      </c>
      <c r="CG21" s="32">
        <f t="shared" si="20"/>
        <v>0</v>
      </c>
      <c r="CH21" s="32">
        <f t="shared" si="21"/>
        <v>0</v>
      </c>
      <c r="CI21" s="32">
        <f t="shared" si="22"/>
        <v>0</v>
      </c>
      <c r="CJ21" s="32">
        <f t="shared" si="23"/>
        <v>0</v>
      </c>
      <c r="CK21" s="32">
        <f t="shared" si="24"/>
        <v>0</v>
      </c>
      <c r="CL21" s="32">
        <f t="shared" si="25"/>
        <v>0</v>
      </c>
      <c r="CM21" s="82"/>
      <c r="CN21" s="82"/>
      <c r="CO21" s="82"/>
      <c r="CZ21" s="4"/>
      <c r="DA21" s="4"/>
      <c r="DN21" s="2"/>
    </row>
    <row r="22" spans="1:118" ht="16.149999999999999" customHeight="1" x14ac:dyDescent="0.2">
      <c r="A22" s="879" t="s">
        <v>37</v>
      </c>
      <c r="B22" s="880"/>
      <c r="C22" s="881"/>
      <c r="D22" s="59">
        <f t="shared" si="12"/>
        <v>0</v>
      </c>
      <c r="E22" s="60">
        <f t="shared" ref="E22:E29" si="26">SUM(G22+I22+K22+M22+O22+Q22+S22+U22+W22+Y22+AA22+AC22)</f>
        <v>0</v>
      </c>
      <c r="F22" s="61">
        <f t="shared" ref="F22:F29" si="27">SUM(H22+J22+L22+N22+P22+R22+T22+V22+X22+Z22+AB22+AD22)</f>
        <v>0</v>
      </c>
      <c r="G22" s="24">
        <v>0</v>
      </c>
      <c r="H22" s="62">
        <v>0</v>
      </c>
      <c r="I22" s="24">
        <v>0</v>
      </c>
      <c r="J22" s="63">
        <v>0</v>
      </c>
      <c r="K22" s="24">
        <v>0</v>
      </c>
      <c r="L22" s="62">
        <v>0</v>
      </c>
      <c r="M22" s="24">
        <v>0</v>
      </c>
      <c r="N22" s="62">
        <v>0</v>
      </c>
      <c r="O22" s="24">
        <v>0</v>
      </c>
      <c r="P22" s="63">
        <v>0</v>
      </c>
      <c r="Q22" s="24">
        <v>0</v>
      </c>
      <c r="R22" s="62">
        <v>0</v>
      </c>
      <c r="S22" s="24">
        <v>0</v>
      </c>
      <c r="T22" s="63">
        <v>0</v>
      </c>
      <c r="U22" s="24">
        <v>0</v>
      </c>
      <c r="V22" s="62">
        <v>0</v>
      </c>
      <c r="W22" s="24">
        <v>0</v>
      </c>
      <c r="X22" s="62">
        <v>0</v>
      </c>
      <c r="Y22" s="24">
        <v>0</v>
      </c>
      <c r="Z22" s="62">
        <v>0</v>
      </c>
      <c r="AA22" s="24">
        <v>0</v>
      </c>
      <c r="AB22" s="62">
        <v>0</v>
      </c>
      <c r="AC22" s="24">
        <v>0</v>
      </c>
      <c r="AD22" s="64">
        <v>0</v>
      </c>
      <c r="AE22" s="62">
        <v>0</v>
      </c>
      <c r="AF22" s="65">
        <v>0</v>
      </c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6" t="str">
        <f t="shared" si="14"/>
        <v/>
      </c>
      <c r="AM22" s="30"/>
      <c r="AN22" s="30"/>
      <c r="AO22" s="30"/>
      <c r="AP22" s="30"/>
      <c r="AQ22" s="30"/>
      <c r="AR22" s="30"/>
      <c r="AS22" s="30"/>
      <c r="AT22" s="30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4"/>
      <c r="BU22" s="4"/>
      <c r="BV22" s="4"/>
      <c r="BW22" s="4"/>
      <c r="CA22" s="31" t="str">
        <f t="shared" si="13"/>
        <v/>
      </c>
      <c r="CB22" s="31" t="str">
        <f t="shared" si="15"/>
        <v/>
      </c>
      <c r="CC22" s="31" t="str">
        <f t="shared" si="16"/>
        <v/>
      </c>
      <c r="CD22" s="31" t="str">
        <f t="shared" si="17"/>
        <v/>
      </c>
      <c r="CE22" s="31" t="str">
        <f t="shared" si="18"/>
        <v/>
      </c>
      <c r="CF22" s="31" t="str">
        <f t="shared" si="19"/>
        <v/>
      </c>
      <c r="CG22" s="32">
        <f t="shared" si="20"/>
        <v>0</v>
      </c>
      <c r="CH22" s="32">
        <f t="shared" si="21"/>
        <v>0</v>
      </c>
      <c r="CI22" s="32">
        <f t="shared" si="22"/>
        <v>0</v>
      </c>
      <c r="CJ22" s="32">
        <f t="shared" si="23"/>
        <v>0</v>
      </c>
      <c r="CK22" s="32">
        <f t="shared" si="24"/>
        <v>0</v>
      </c>
      <c r="CL22" s="32">
        <f t="shared" si="25"/>
        <v>0</v>
      </c>
      <c r="CZ22" s="4"/>
      <c r="DA22" s="4"/>
      <c r="DN22" s="2"/>
    </row>
    <row r="23" spans="1:118" ht="16.149999999999999" customHeight="1" x14ac:dyDescent="0.2">
      <c r="A23" s="882" t="s">
        <v>38</v>
      </c>
      <c r="B23" s="883"/>
      <c r="C23" s="884"/>
      <c r="D23" s="83">
        <f t="shared" si="12"/>
        <v>51</v>
      </c>
      <c r="E23" s="84">
        <f>SUM(G23+I23+K23+M23+O23+Q23+S23+U23+W23+Y23+AA23+AC23)</f>
        <v>30</v>
      </c>
      <c r="F23" s="85">
        <f t="shared" si="27"/>
        <v>21</v>
      </c>
      <c r="G23" s="33">
        <v>0</v>
      </c>
      <c r="H23" s="34">
        <v>0</v>
      </c>
      <c r="I23" s="33">
        <v>0</v>
      </c>
      <c r="J23" s="86">
        <v>0</v>
      </c>
      <c r="K23" s="33">
        <v>0</v>
      </c>
      <c r="L23" s="34">
        <v>1</v>
      </c>
      <c r="M23" s="33">
        <v>0</v>
      </c>
      <c r="N23" s="34">
        <v>0</v>
      </c>
      <c r="O23" s="33">
        <v>0</v>
      </c>
      <c r="P23" s="86">
        <v>2</v>
      </c>
      <c r="Q23" s="33">
        <v>3</v>
      </c>
      <c r="R23" s="34">
        <v>0</v>
      </c>
      <c r="S23" s="33">
        <v>1</v>
      </c>
      <c r="T23" s="86">
        <v>1</v>
      </c>
      <c r="U23" s="33">
        <v>4</v>
      </c>
      <c r="V23" s="34">
        <v>2</v>
      </c>
      <c r="W23" s="33">
        <v>16</v>
      </c>
      <c r="X23" s="34">
        <v>13</v>
      </c>
      <c r="Y23" s="33">
        <v>6</v>
      </c>
      <c r="Z23" s="34">
        <v>2</v>
      </c>
      <c r="AA23" s="33">
        <v>0</v>
      </c>
      <c r="AB23" s="34">
        <v>0</v>
      </c>
      <c r="AC23" s="33">
        <v>0</v>
      </c>
      <c r="AD23" s="87">
        <v>0</v>
      </c>
      <c r="AE23" s="34">
        <v>0</v>
      </c>
      <c r="AF23" s="88">
        <v>51</v>
      </c>
      <c r="AG23" s="88">
        <v>0</v>
      </c>
      <c r="AH23" s="88">
        <v>0</v>
      </c>
      <c r="AI23" s="88">
        <v>0</v>
      </c>
      <c r="AJ23" s="88">
        <v>0</v>
      </c>
      <c r="AK23" s="88">
        <v>0</v>
      </c>
      <c r="AL23" s="66" t="str">
        <f t="shared" si="14"/>
        <v/>
      </c>
      <c r="AM23" s="30"/>
      <c r="AN23" s="30"/>
      <c r="AO23" s="30"/>
      <c r="AP23" s="30"/>
      <c r="AQ23" s="30"/>
      <c r="AR23" s="30"/>
      <c r="AS23" s="30"/>
      <c r="AT23" s="30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4"/>
      <c r="BU23" s="4"/>
      <c r="BV23" s="4"/>
      <c r="BW23" s="4"/>
      <c r="CA23" s="31" t="str">
        <f t="shared" si="13"/>
        <v/>
      </c>
      <c r="CB23" s="31" t="str">
        <f t="shared" si="15"/>
        <v/>
      </c>
      <c r="CC23" s="31" t="str">
        <f t="shared" si="16"/>
        <v/>
      </c>
      <c r="CD23" s="31" t="str">
        <f t="shared" si="17"/>
        <v/>
      </c>
      <c r="CE23" s="31" t="str">
        <f t="shared" si="18"/>
        <v/>
      </c>
      <c r="CF23" s="31" t="str">
        <f t="shared" si="19"/>
        <v/>
      </c>
      <c r="CG23" s="32">
        <f t="shared" si="20"/>
        <v>0</v>
      </c>
      <c r="CH23" s="32">
        <f t="shared" si="21"/>
        <v>0</v>
      </c>
      <c r="CI23" s="32">
        <f t="shared" si="22"/>
        <v>0</v>
      </c>
      <c r="CJ23" s="32">
        <f t="shared" si="23"/>
        <v>0</v>
      </c>
      <c r="CK23" s="32">
        <f t="shared" si="24"/>
        <v>0</v>
      </c>
      <c r="CL23" s="32">
        <f t="shared" si="25"/>
        <v>0</v>
      </c>
      <c r="CZ23" s="4"/>
      <c r="DA23" s="4"/>
      <c r="DN23" s="2"/>
    </row>
    <row r="24" spans="1:118" ht="16.149999999999999" customHeight="1" x14ac:dyDescent="0.2">
      <c r="A24" s="882" t="s">
        <v>39</v>
      </c>
      <c r="B24" s="883"/>
      <c r="C24" s="884"/>
      <c r="D24" s="83">
        <f t="shared" si="12"/>
        <v>2</v>
      </c>
      <c r="E24" s="84">
        <f t="shared" si="26"/>
        <v>1</v>
      </c>
      <c r="F24" s="85">
        <f t="shared" si="27"/>
        <v>1</v>
      </c>
      <c r="G24" s="33">
        <v>0</v>
      </c>
      <c r="H24" s="34">
        <v>0</v>
      </c>
      <c r="I24" s="33">
        <v>0</v>
      </c>
      <c r="J24" s="86">
        <v>0</v>
      </c>
      <c r="K24" s="33">
        <v>0</v>
      </c>
      <c r="L24" s="34">
        <v>1</v>
      </c>
      <c r="M24" s="33">
        <v>0</v>
      </c>
      <c r="N24" s="34">
        <v>0</v>
      </c>
      <c r="O24" s="33">
        <v>0</v>
      </c>
      <c r="P24" s="86">
        <v>0</v>
      </c>
      <c r="Q24" s="33">
        <v>0</v>
      </c>
      <c r="R24" s="34">
        <v>0</v>
      </c>
      <c r="S24" s="33">
        <v>0</v>
      </c>
      <c r="T24" s="86">
        <v>0</v>
      </c>
      <c r="U24" s="33">
        <v>0</v>
      </c>
      <c r="V24" s="34">
        <v>0</v>
      </c>
      <c r="W24" s="33">
        <v>1</v>
      </c>
      <c r="X24" s="34">
        <v>0</v>
      </c>
      <c r="Y24" s="33">
        <v>0</v>
      </c>
      <c r="Z24" s="34">
        <v>0</v>
      </c>
      <c r="AA24" s="33">
        <v>0</v>
      </c>
      <c r="AB24" s="34">
        <v>0</v>
      </c>
      <c r="AC24" s="33">
        <v>0</v>
      </c>
      <c r="AD24" s="87">
        <v>0</v>
      </c>
      <c r="AE24" s="34">
        <v>0</v>
      </c>
      <c r="AF24" s="88">
        <v>2</v>
      </c>
      <c r="AG24" s="88">
        <v>0</v>
      </c>
      <c r="AH24" s="88">
        <v>0</v>
      </c>
      <c r="AI24" s="88">
        <v>0</v>
      </c>
      <c r="AJ24" s="88">
        <v>0</v>
      </c>
      <c r="AK24" s="88">
        <v>0</v>
      </c>
      <c r="AL24" s="66" t="str">
        <f t="shared" si="14"/>
        <v/>
      </c>
      <c r="AM24" s="30"/>
      <c r="AN24" s="30"/>
      <c r="AO24" s="30"/>
      <c r="AP24" s="30"/>
      <c r="AQ24" s="30"/>
      <c r="AR24" s="30"/>
      <c r="AS24" s="30"/>
      <c r="AT24" s="30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4"/>
      <c r="BU24" s="4"/>
      <c r="BV24" s="4"/>
      <c r="BW24" s="4"/>
      <c r="CA24" s="31" t="str">
        <f t="shared" si="13"/>
        <v/>
      </c>
      <c r="CB24" s="31" t="str">
        <f t="shared" si="15"/>
        <v/>
      </c>
      <c r="CC24" s="31" t="str">
        <f t="shared" si="16"/>
        <v/>
      </c>
      <c r="CD24" s="31" t="str">
        <f t="shared" si="17"/>
        <v/>
      </c>
      <c r="CE24" s="31" t="str">
        <f t="shared" si="18"/>
        <v/>
      </c>
      <c r="CF24" s="31" t="str">
        <f t="shared" si="19"/>
        <v/>
      </c>
      <c r="CG24" s="32">
        <f t="shared" si="20"/>
        <v>0</v>
      </c>
      <c r="CH24" s="32">
        <f t="shared" si="21"/>
        <v>0</v>
      </c>
      <c r="CI24" s="32">
        <f t="shared" si="22"/>
        <v>0</v>
      </c>
      <c r="CJ24" s="32">
        <f t="shared" si="23"/>
        <v>0</v>
      </c>
      <c r="CK24" s="32">
        <f t="shared" si="24"/>
        <v>0</v>
      </c>
      <c r="CL24" s="32">
        <f t="shared" si="25"/>
        <v>0</v>
      </c>
      <c r="CZ24" s="4"/>
      <c r="DA24" s="4"/>
      <c r="DN24" s="2"/>
    </row>
    <row r="25" spans="1:118" ht="16.149999999999999" customHeight="1" x14ac:dyDescent="0.2">
      <c r="A25" s="882" t="s">
        <v>40</v>
      </c>
      <c r="B25" s="883"/>
      <c r="C25" s="884"/>
      <c r="D25" s="83">
        <f t="shared" si="12"/>
        <v>13</v>
      </c>
      <c r="E25" s="84">
        <f t="shared" si="26"/>
        <v>3</v>
      </c>
      <c r="F25" s="85">
        <f t="shared" si="27"/>
        <v>10</v>
      </c>
      <c r="G25" s="33">
        <v>0</v>
      </c>
      <c r="H25" s="34">
        <v>0</v>
      </c>
      <c r="I25" s="33">
        <v>0</v>
      </c>
      <c r="J25" s="86">
        <v>0</v>
      </c>
      <c r="K25" s="33">
        <v>0</v>
      </c>
      <c r="L25" s="34">
        <v>0</v>
      </c>
      <c r="M25" s="33">
        <v>0</v>
      </c>
      <c r="N25" s="34">
        <v>0</v>
      </c>
      <c r="O25" s="33">
        <v>0</v>
      </c>
      <c r="P25" s="86">
        <v>0</v>
      </c>
      <c r="Q25" s="33">
        <v>0</v>
      </c>
      <c r="R25" s="34">
        <v>0</v>
      </c>
      <c r="S25" s="33">
        <v>0</v>
      </c>
      <c r="T25" s="86">
        <v>0</v>
      </c>
      <c r="U25" s="33">
        <v>0</v>
      </c>
      <c r="V25" s="34">
        <v>0</v>
      </c>
      <c r="W25" s="33">
        <v>1</v>
      </c>
      <c r="X25" s="34">
        <v>0</v>
      </c>
      <c r="Y25" s="33">
        <v>0</v>
      </c>
      <c r="Z25" s="34">
        <v>1</v>
      </c>
      <c r="AA25" s="33">
        <v>2</v>
      </c>
      <c r="AB25" s="34">
        <v>8</v>
      </c>
      <c r="AC25" s="33">
        <v>0</v>
      </c>
      <c r="AD25" s="87">
        <v>1</v>
      </c>
      <c r="AE25" s="34">
        <v>0</v>
      </c>
      <c r="AF25" s="88">
        <v>13</v>
      </c>
      <c r="AG25" s="88">
        <v>0</v>
      </c>
      <c r="AH25" s="88">
        <v>0</v>
      </c>
      <c r="AI25" s="88">
        <v>0</v>
      </c>
      <c r="AJ25" s="88">
        <v>0</v>
      </c>
      <c r="AK25" s="88">
        <v>0</v>
      </c>
      <c r="AL25" s="66" t="str">
        <f t="shared" si="14"/>
        <v/>
      </c>
      <c r="AM25" s="30"/>
      <c r="AN25" s="30"/>
      <c r="AO25" s="30"/>
      <c r="AP25" s="30"/>
      <c r="AQ25" s="30"/>
      <c r="AR25" s="30"/>
      <c r="AS25" s="30"/>
      <c r="AT25" s="30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4"/>
      <c r="BU25" s="4"/>
      <c r="BV25" s="4"/>
      <c r="BW25" s="4"/>
      <c r="CA25" s="31" t="str">
        <f t="shared" si="13"/>
        <v/>
      </c>
      <c r="CB25" s="31" t="str">
        <f t="shared" si="15"/>
        <v/>
      </c>
      <c r="CC25" s="31" t="str">
        <f t="shared" si="16"/>
        <v/>
      </c>
      <c r="CD25" s="31" t="str">
        <f t="shared" si="17"/>
        <v/>
      </c>
      <c r="CE25" s="31" t="str">
        <f t="shared" si="18"/>
        <v/>
      </c>
      <c r="CF25" s="31" t="str">
        <f t="shared" si="19"/>
        <v/>
      </c>
      <c r="CG25" s="32">
        <f t="shared" si="20"/>
        <v>0</v>
      </c>
      <c r="CH25" s="32">
        <f t="shared" si="21"/>
        <v>0</v>
      </c>
      <c r="CI25" s="32">
        <f t="shared" si="22"/>
        <v>0</v>
      </c>
      <c r="CJ25" s="32">
        <f t="shared" si="23"/>
        <v>0</v>
      </c>
      <c r="CK25" s="32">
        <f t="shared" si="24"/>
        <v>0</v>
      </c>
      <c r="CL25" s="32">
        <f t="shared" si="25"/>
        <v>0</v>
      </c>
      <c r="CZ25" s="4"/>
      <c r="DA25" s="4"/>
      <c r="DN25" s="2"/>
    </row>
    <row r="26" spans="1:118" ht="16.149999999999999" customHeight="1" x14ac:dyDescent="0.2">
      <c r="A26" s="882" t="s">
        <v>41</v>
      </c>
      <c r="B26" s="883"/>
      <c r="C26" s="884"/>
      <c r="D26" s="83">
        <f t="shared" si="12"/>
        <v>0</v>
      </c>
      <c r="E26" s="84">
        <f t="shared" si="26"/>
        <v>0</v>
      </c>
      <c r="F26" s="85">
        <f t="shared" si="27"/>
        <v>0</v>
      </c>
      <c r="G26" s="33">
        <v>0</v>
      </c>
      <c r="H26" s="34">
        <v>0</v>
      </c>
      <c r="I26" s="33">
        <v>0</v>
      </c>
      <c r="J26" s="86">
        <v>0</v>
      </c>
      <c r="K26" s="33">
        <v>0</v>
      </c>
      <c r="L26" s="34">
        <v>0</v>
      </c>
      <c r="M26" s="33">
        <v>0</v>
      </c>
      <c r="N26" s="34">
        <v>0</v>
      </c>
      <c r="O26" s="33">
        <v>0</v>
      </c>
      <c r="P26" s="86">
        <v>0</v>
      </c>
      <c r="Q26" s="33">
        <v>0</v>
      </c>
      <c r="R26" s="34">
        <v>0</v>
      </c>
      <c r="S26" s="33">
        <v>0</v>
      </c>
      <c r="T26" s="86">
        <v>0</v>
      </c>
      <c r="U26" s="33">
        <v>0</v>
      </c>
      <c r="V26" s="34">
        <v>0</v>
      </c>
      <c r="W26" s="33">
        <v>0</v>
      </c>
      <c r="X26" s="34">
        <v>0</v>
      </c>
      <c r="Y26" s="33">
        <v>0</v>
      </c>
      <c r="Z26" s="34">
        <v>0</v>
      </c>
      <c r="AA26" s="33">
        <v>0</v>
      </c>
      <c r="AB26" s="34">
        <v>0</v>
      </c>
      <c r="AC26" s="33">
        <v>0</v>
      </c>
      <c r="AD26" s="87">
        <v>0</v>
      </c>
      <c r="AE26" s="34">
        <v>0</v>
      </c>
      <c r="AF26" s="88">
        <v>0</v>
      </c>
      <c r="AG26" s="88">
        <v>0</v>
      </c>
      <c r="AH26" s="88">
        <v>0</v>
      </c>
      <c r="AI26" s="88">
        <v>0</v>
      </c>
      <c r="AJ26" s="88">
        <v>0</v>
      </c>
      <c r="AK26" s="88">
        <v>0</v>
      </c>
      <c r="AL26" s="66" t="str">
        <f t="shared" si="14"/>
        <v/>
      </c>
      <c r="AM26" s="30"/>
      <c r="AN26" s="30"/>
      <c r="AO26" s="30"/>
      <c r="AP26" s="30"/>
      <c r="AQ26" s="30"/>
      <c r="AR26" s="30"/>
      <c r="AS26" s="30"/>
      <c r="AT26" s="30"/>
      <c r="AU26" s="8"/>
      <c r="AV26" s="8"/>
      <c r="AW26" s="8"/>
      <c r="AX26" s="8"/>
      <c r="BT26" s="3"/>
      <c r="BU26" s="3"/>
      <c r="BV26" s="3"/>
      <c r="BW26" s="4"/>
      <c r="CA26" s="31" t="str">
        <f t="shared" si="13"/>
        <v/>
      </c>
      <c r="CB26" s="31" t="str">
        <f t="shared" si="15"/>
        <v/>
      </c>
      <c r="CC26" s="31" t="str">
        <f t="shared" si="16"/>
        <v/>
      </c>
      <c r="CD26" s="31" t="str">
        <f t="shared" si="17"/>
        <v/>
      </c>
      <c r="CE26" s="31" t="str">
        <f t="shared" si="18"/>
        <v/>
      </c>
      <c r="CF26" s="31" t="str">
        <f t="shared" si="19"/>
        <v/>
      </c>
      <c r="CG26" s="32">
        <f t="shared" si="20"/>
        <v>0</v>
      </c>
      <c r="CH26" s="32">
        <f t="shared" si="21"/>
        <v>0</v>
      </c>
      <c r="CI26" s="32">
        <f t="shared" si="22"/>
        <v>0</v>
      </c>
      <c r="CJ26" s="32">
        <f t="shared" si="23"/>
        <v>0</v>
      </c>
      <c r="CK26" s="32">
        <f t="shared" si="24"/>
        <v>0</v>
      </c>
      <c r="CL26" s="32">
        <f t="shared" si="25"/>
        <v>0</v>
      </c>
      <c r="CZ26" s="3"/>
      <c r="DN26" s="2"/>
    </row>
    <row r="27" spans="1:118" ht="16.149999999999999" customHeight="1" x14ac:dyDescent="0.2">
      <c r="A27" s="1007" t="s">
        <v>42</v>
      </c>
      <c r="B27" s="1008"/>
      <c r="C27" s="1009"/>
      <c r="D27" s="83">
        <f t="shared" si="12"/>
        <v>0</v>
      </c>
      <c r="E27" s="84">
        <f t="shared" si="26"/>
        <v>0</v>
      </c>
      <c r="F27" s="85">
        <f t="shared" si="27"/>
        <v>0</v>
      </c>
      <c r="G27" s="33">
        <v>0</v>
      </c>
      <c r="H27" s="34">
        <v>0</v>
      </c>
      <c r="I27" s="33">
        <v>0</v>
      </c>
      <c r="J27" s="86">
        <v>0</v>
      </c>
      <c r="K27" s="33">
        <v>0</v>
      </c>
      <c r="L27" s="34">
        <v>0</v>
      </c>
      <c r="M27" s="33">
        <v>0</v>
      </c>
      <c r="N27" s="34">
        <v>0</v>
      </c>
      <c r="O27" s="33">
        <v>0</v>
      </c>
      <c r="P27" s="86">
        <v>0</v>
      </c>
      <c r="Q27" s="33">
        <v>0</v>
      </c>
      <c r="R27" s="34">
        <v>0</v>
      </c>
      <c r="S27" s="33">
        <v>0</v>
      </c>
      <c r="T27" s="86">
        <v>0</v>
      </c>
      <c r="U27" s="33">
        <v>0</v>
      </c>
      <c r="V27" s="34">
        <v>0</v>
      </c>
      <c r="W27" s="33">
        <v>0</v>
      </c>
      <c r="X27" s="34">
        <v>0</v>
      </c>
      <c r="Y27" s="33">
        <v>0</v>
      </c>
      <c r="Z27" s="34">
        <v>0</v>
      </c>
      <c r="AA27" s="33">
        <v>0</v>
      </c>
      <c r="AB27" s="34">
        <v>0</v>
      </c>
      <c r="AC27" s="33">
        <v>0</v>
      </c>
      <c r="AD27" s="87">
        <v>0</v>
      </c>
      <c r="AE27" s="34">
        <v>0</v>
      </c>
      <c r="AF27" s="88">
        <v>0</v>
      </c>
      <c r="AG27" s="88">
        <v>0</v>
      </c>
      <c r="AH27" s="88">
        <v>0</v>
      </c>
      <c r="AI27" s="88">
        <v>0</v>
      </c>
      <c r="AJ27" s="88">
        <v>0</v>
      </c>
      <c r="AK27" s="88">
        <v>0</v>
      </c>
      <c r="AL27" s="66" t="str">
        <f t="shared" si="14"/>
        <v/>
      </c>
      <c r="AM27" s="30"/>
      <c r="AN27" s="30"/>
      <c r="AO27" s="30"/>
      <c r="AP27" s="30"/>
      <c r="AQ27" s="30"/>
      <c r="AR27" s="30"/>
      <c r="AS27" s="30"/>
      <c r="AT27" s="30"/>
      <c r="AU27" s="8"/>
      <c r="AV27" s="8"/>
      <c r="AW27" s="8"/>
      <c r="AX27" s="8"/>
      <c r="BT27" s="3"/>
      <c r="BU27" s="3"/>
      <c r="BV27" s="3"/>
      <c r="BW27" s="4"/>
      <c r="CA27" s="31" t="str">
        <f t="shared" si="13"/>
        <v/>
      </c>
      <c r="CB27" s="31" t="str">
        <f t="shared" si="15"/>
        <v/>
      </c>
      <c r="CC27" s="31" t="str">
        <f t="shared" si="16"/>
        <v/>
      </c>
      <c r="CD27" s="31" t="str">
        <f t="shared" si="17"/>
        <v/>
      </c>
      <c r="CE27" s="31" t="str">
        <f t="shared" si="18"/>
        <v/>
      </c>
      <c r="CF27" s="31" t="str">
        <f t="shared" si="19"/>
        <v/>
      </c>
      <c r="CG27" s="32">
        <f t="shared" si="20"/>
        <v>0</v>
      </c>
      <c r="CH27" s="32">
        <f t="shared" si="21"/>
        <v>0</v>
      </c>
      <c r="CI27" s="32">
        <f t="shared" si="22"/>
        <v>0</v>
      </c>
      <c r="CJ27" s="32">
        <f t="shared" si="23"/>
        <v>0</v>
      </c>
      <c r="CK27" s="32">
        <f t="shared" si="24"/>
        <v>0</v>
      </c>
      <c r="CL27" s="32">
        <f t="shared" si="25"/>
        <v>0</v>
      </c>
      <c r="CZ27" s="3"/>
      <c r="DN27" s="2"/>
    </row>
    <row r="28" spans="1:118" ht="16.149999999999999" customHeight="1" x14ac:dyDescent="0.2">
      <c r="A28" s="879" t="s">
        <v>43</v>
      </c>
      <c r="B28" s="880"/>
      <c r="C28" s="881"/>
      <c r="D28" s="89">
        <f t="shared" si="12"/>
        <v>13</v>
      </c>
      <c r="E28" s="90">
        <f t="shared" si="26"/>
        <v>3</v>
      </c>
      <c r="F28" s="91">
        <f t="shared" si="27"/>
        <v>10</v>
      </c>
      <c r="G28" s="24">
        <v>0</v>
      </c>
      <c r="H28" s="62">
        <v>0</v>
      </c>
      <c r="I28" s="24">
        <v>0</v>
      </c>
      <c r="J28" s="63">
        <v>0</v>
      </c>
      <c r="K28" s="24">
        <v>0</v>
      </c>
      <c r="L28" s="62">
        <v>0</v>
      </c>
      <c r="M28" s="24">
        <v>0</v>
      </c>
      <c r="N28" s="62">
        <v>0</v>
      </c>
      <c r="O28" s="24">
        <v>0</v>
      </c>
      <c r="P28" s="63">
        <v>0</v>
      </c>
      <c r="Q28" s="24">
        <v>0</v>
      </c>
      <c r="R28" s="62">
        <v>0</v>
      </c>
      <c r="S28" s="24">
        <v>0</v>
      </c>
      <c r="T28" s="63">
        <v>0</v>
      </c>
      <c r="U28" s="24">
        <v>0</v>
      </c>
      <c r="V28" s="62">
        <v>0</v>
      </c>
      <c r="W28" s="24">
        <v>1</v>
      </c>
      <c r="X28" s="62">
        <v>2</v>
      </c>
      <c r="Y28" s="24">
        <v>0</v>
      </c>
      <c r="Z28" s="62">
        <v>1</v>
      </c>
      <c r="AA28" s="24">
        <v>0</v>
      </c>
      <c r="AB28" s="62">
        <v>5</v>
      </c>
      <c r="AC28" s="24">
        <v>2</v>
      </c>
      <c r="AD28" s="64">
        <v>2</v>
      </c>
      <c r="AE28" s="62">
        <v>0</v>
      </c>
      <c r="AF28" s="65">
        <v>13</v>
      </c>
      <c r="AG28" s="92">
        <v>0</v>
      </c>
      <c r="AH28" s="92">
        <v>0</v>
      </c>
      <c r="AI28" s="92">
        <v>0</v>
      </c>
      <c r="AJ28" s="92">
        <v>0</v>
      </c>
      <c r="AK28" s="92">
        <v>0</v>
      </c>
      <c r="AL28" s="66" t="str">
        <f t="shared" si="14"/>
        <v/>
      </c>
      <c r="AM28" s="30"/>
      <c r="AN28" s="30"/>
      <c r="AO28" s="30"/>
      <c r="AP28" s="30"/>
      <c r="AQ28" s="30"/>
      <c r="AR28" s="30"/>
      <c r="AS28" s="30"/>
      <c r="AT28" s="30"/>
      <c r="AU28" s="8"/>
      <c r="AV28" s="8"/>
      <c r="AW28" s="8"/>
      <c r="AX28" s="8"/>
      <c r="BT28" s="3"/>
      <c r="BU28" s="3"/>
      <c r="BV28" s="3"/>
      <c r="BW28" s="4"/>
      <c r="CA28" s="31" t="str">
        <f t="shared" si="13"/>
        <v/>
      </c>
      <c r="CB28" s="31" t="str">
        <f t="shared" si="15"/>
        <v/>
      </c>
      <c r="CC28" s="31" t="str">
        <f t="shared" si="16"/>
        <v/>
      </c>
      <c r="CD28" s="31" t="str">
        <f t="shared" si="17"/>
        <v/>
      </c>
      <c r="CE28" s="31" t="str">
        <f t="shared" si="18"/>
        <v/>
      </c>
      <c r="CF28" s="31" t="str">
        <f t="shared" si="19"/>
        <v/>
      </c>
      <c r="CG28" s="32">
        <f t="shared" si="20"/>
        <v>0</v>
      </c>
      <c r="CH28" s="32">
        <f t="shared" si="21"/>
        <v>0</v>
      </c>
      <c r="CI28" s="32">
        <f t="shared" si="22"/>
        <v>0</v>
      </c>
      <c r="CJ28" s="32">
        <f t="shared" si="23"/>
        <v>0</v>
      </c>
      <c r="CK28" s="32">
        <f t="shared" si="24"/>
        <v>0</v>
      </c>
      <c r="CL28" s="32">
        <f t="shared" si="25"/>
        <v>0</v>
      </c>
      <c r="CZ28" s="3"/>
      <c r="DN28" s="2"/>
    </row>
    <row r="29" spans="1:118" ht="16.149999999999999" customHeight="1" x14ac:dyDescent="0.2">
      <c r="A29" s="882" t="s">
        <v>44</v>
      </c>
      <c r="B29" s="883"/>
      <c r="C29" s="884"/>
      <c r="D29" s="93">
        <f t="shared" si="12"/>
        <v>0</v>
      </c>
      <c r="E29" s="94">
        <f t="shared" si="26"/>
        <v>0</v>
      </c>
      <c r="F29" s="95">
        <f t="shared" si="27"/>
        <v>0</v>
      </c>
      <c r="G29" s="22"/>
      <c r="H29" s="23"/>
      <c r="I29" s="22"/>
      <c r="J29" s="96"/>
      <c r="K29" s="22"/>
      <c r="L29" s="23"/>
      <c r="M29" s="22"/>
      <c r="N29" s="23"/>
      <c r="O29" s="22"/>
      <c r="P29" s="96"/>
      <c r="Q29" s="22"/>
      <c r="R29" s="23"/>
      <c r="S29" s="22"/>
      <c r="T29" s="96"/>
      <c r="U29" s="22"/>
      <c r="V29" s="23"/>
      <c r="W29" s="22"/>
      <c r="X29" s="23"/>
      <c r="Y29" s="22"/>
      <c r="Z29" s="23"/>
      <c r="AA29" s="22"/>
      <c r="AB29" s="23"/>
      <c r="AC29" s="22"/>
      <c r="AD29" s="73"/>
      <c r="AE29" s="23">
        <v>0</v>
      </c>
      <c r="AF29" s="74">
        <v>0</v>
      </c>
      <c r="AG29" s="74">
        <v>0</v>
      </c>
      <c r="AH29" s="74">
        <v>0</v>
      </c>
      <c r="AI29" s="74">
        <v>0</v>
      </c>
      <c r="AJ29" s="74">
        <v>0</v>
      </c>
      <c r="AK29" s="74">
        <v>0</v>
      </c>
      <c r="AL29" s="66" t="str">
        <f t="shared" si="14"/>
        <v/>
      </c>
      <c r="AM29" s="30"/>
      <c r="AN29" s="30"/>
      <c r="AO29" s="30"/>
      <c r="AP29" s="30"/>
      <c r="AQ29" s="30"/>
      <c r="AR29" s="30"/>
      <c r="AS29" s="30"/>
      <c r="AT29" s="30"/>
      <c r="AU29" s="8"/>
      <c r="AV29" s="8"/>
      <c r="AW29" s="8"/>
      <c r="AX29" s="8"/>
      <c r="BT29" s="3"/>
      <c r="BU29" s="3"/>
      <c r="BV29" s="3"/>
      <c r="BW29" s="4"/>
      <c r="CA29" s="31" t="str">
        <f t="shared" si="13"/>
        <v/>
      </c>
      <c r="CB29" s="31" t="str">
        <f t="shared" si="15"/>
        <v/>
      </c>
      <c r="CC29" s="31" t="str">
        <f t="shared" si="16"/>
        <v/>
      </c>
      <c r="CD29" s="31" t="str">
        <f t="shared" si="17"/>
        <v/>
      </c>
      <c r="CE29" s="31" t="str">
        <f t="shared" si="18"/>
        <v/>
      </c>
      <c r="CF29" s="31" t="str">
        <f t="shared" si="19"/>
        <v/>
      </c>
      <c r="CG29" s="32">
        <f t="shared" si="20"/>
        <v>0</v>
      </c>
      <c r="CH29" s="32">
        <f t="shared" si="21"/>
        <v>0</v>
      </c>
      <c r="CI29" s="32">
        <f t="shared" si="22"/>
        <v>0</v>
      </c>
      <c r="CJ29" s="32">
        <f t="shared" si="23"/>
        <v>0</v>
      </c>
      <c r="CK29" s="32">
        <f t="shared" si="24"/>
        <v>0</v>
      </c>
      <c r="CL29" s="32">
        <f t="shared" si="25"/>
        <v>0</v>
      </c>
      <c r="CZ29" s="3"/>
      <c r="DN29" s="2"/>
    </row>
    <row r="30" spans="1:118" ht="16.149999999999999" customHeight="1" x14ac:dyDescent="0.2">
      <c r="A30" s="882" t="s">
        <v>45</v>
      </c>
      <c r="B30" s="883"/>
      <c r="C30" s="884"/>
      <c r="D30" s="83">
        <f t="shared" ref="D30:D37" si="28">SUM(E30+F30)</f>
        <v>0</v>
      </c>
      <c r="E30" s="84">
        <f t="shared" ref="E30:F33" si="29">SUM(G30+I30+K30+M30+O30+Q30+S30+U30+W30+Y30+AA30+AC30)</f>
        <v>0</v>
      </c>
      <c r="F30" s="85">
        <f t="shared" si="29"/>
        <v>0</v>
      </c>
      <c r="G30" s="33"/>
      <c r="H30" s="34"/>
      <c r="I30" s="33"/>
      <c r="J30" s="86"/>
      <c r="K30" s="33"/>
      <c r="L30" s="34"/>
      <c r="M30" s="33"/>
      <c r="N30" s="34"/>
      <c r="O30" s="33"/>
      <c r="P30" s="86"/>
      <c r="Q30" s="33"/>
      <c r="R30" s="34"/>
      <c r="S30" s="33"/>
      <c r="T30" s="86"/>
      <c r="U30" s="33"/>
      <c r="V30" s="34"/>
      <c r="W30" s="33"/>
      <c r="X30" s="34"/>
      <c r="Y30" s="33"/>
      <c r="Z30" s="34"/>
      <c r="AA30" s="33"/>
      <c r="AB30" s="34"/>
      <c r="AC30" s="33"/>
      <c r="AD30" s="87"/>
      <c r="AE30" s="34">
        <v>0</v>
      </c>
      <c r="AF30" s="88">
        <v>0</v>
      </c>
      <c r="AG30" s="97">
        <v>0</v>
      </c>
      <c r="AH30" s="97">
        <v>0</v>
      </c>
      <c r="AI30" s="97">
        <v>0</v>
      </c>
      <c r="AJ30" s="97">
        <v>0</v>
      </c>
      <c r="AK30" s="97">
        <v>0</v>
      </c>
      <c r="AL30" s="66" t="str">
        <f t="shared" si="14"/>
        <v/>
      </c>
      <c r="AM30" s="30"/>
      <c r="AN30" s="30"/>
      <c r="AO30" s="30"/>
      <c r="AP30" s="30"/>
      <c r="AQ30" s="30"/>
      <c r="AR30" s="30"/>
      <c r="AS30" s="30"/>
      <c r="AT30" s="30"/>
      <c r="AU30" s="8"/>
      <c r="AV30" s="8"/>
      <c r="AW30" s="8"/>
      <c r="AX30" s="8"/>
      <c r="BT30" s="3"/>
      <c r="BU30" s="3"/>
      <c r="BV30" s="3"/>
      <c r="BW30" s="4"/>
      <c r="CA30" s="31" t="str">
        <f t="shared" si="13"/>
        <v/>
      </c>
      <c r="CB30" s="31" t="str">
        <f t="shared" si="15"/>
        <v/>
      </c>
      <c r="CC30" s="31" t="str">
        <f t="shared" si="16"/>
        <v/>
      </c>
      <c r="CD30" s="31" t="str">
        <f t="shared" si="17"/>
        <v/>
      </c>
      <c r="CE30" s="31" t="str">
        <f t="shared" si="18"/>
        <v/>
      </c>
      <c r="CF30" s="31" t="str">
        <f t="shared" si="19"/>
        <v/>
      </c>
      <c r="CG30" s="32">
        <f t="shared" si="20"/>
        <v>0</v>
      </c>
      <c r="CH30" s="32">
        <f t="shared" si="21"/>
        <v>0</v>
      </c>
      <c r="CI30" s="32">
        <f t="shared" si="22"/>
        <v>0</v>
      </c>
      <c r="CJ30" s="32">
        <f t="shared" si="23"/>
        <v>0</v>
      </c>
      <c r="CK30" s="32">
        <f t="shared" si="24"/>
        <v>0</v>
      </c>
      <c r="CL30" s="32">
        <f t="shared" si="25"/>
        <v>0</v>
      </c>
      <c r="CZ30" s="3"/>
      <c r="DN30" s="2"/>
    </row>
    <row r="31" spans="1:118" ht="16.149999999999999" customHeight="1" x14ac:dyDescent="0.2">
      <c r="A31" s="882" t="s">
        <v>46</v>
      </c>
      <c r="B31" s="883"/>
      <c r="C31" s="884"/>
      <c r="D31" s="83">
        <f t="shared" si="28"/>
        <v>0</v>
      </c>
      <c r="E31" s="84">
        <f t="shared" si="29"/>
        <v>0</v>
      </c>
      <c r="F31" s="85">
        <f t="shared" si="29"/>
        <v>0</v>
      </c>
      <c r="G31" s="33"/>
      <c r="H31" s="34"/>
      <c r="I31" s="33"/>
      <c r="J31" s="86"/>
      <c r="K31" s="33"/>
      <c r="L31" s="34"/>
      <c r="M31" s="33"/>
      <c r="N31" s="34"/>
      <c r="O31" s="33"/>
      <c r="P31" s="86"/>
      <c r="Q31" s="33"/>
      <c r="R31" s="34"/>
      <c r="S31" s="33"/>
      <c r="T31" s="86"/>
      <c r="U31" s="33"/>
      <c r="V31" s="34"/>
      <c r="W31" s="33"/>
      <c r="X31" s="34"/>
      <c r="Y31" s="33"/>
      <c r="Z31" s="34"/>
      <c r="AA31" s="33"/>
      <c r="AB31" s="34"/>
      <c r="AC31" s="33"/>
      <c r="AD31" s="87"/>
      <c r="AE31" s="34">
        <v>0</v>
      </c>
      <c r="AF31" s="88">
        <v>0</v>
      </c>
      <c r="AG31" s="97">
        <v>0</v>
      </c>
      <c r="AH31" s="97">
        <v>0</v>
      </c>
      <c r="AI31" s="97">
        <v>0</v>
      </c>
      <c r="AJ31" s="97">
        <v>0</v>
      </c>
      <c r="AK31" s="97">
        <v>0</v>
      </c>
      <c r="AL31" s="66" t="str">
        <f t="shared" si="14"/>
        <v/>
      </c>
      <c r="AM31" s="30"/>
      <c r="AN31" s="30"/>
      <c r="AO31" s="30"/>
      <c r="AP31" s="30"/>
      <c r="AQ31" s="30"/>
      <c r="AR31" s="30"/>
      <c r="AS31" s="30"/>
      <c r="AT31" s="30"/>
      <c r="AU31" s="8"/>
      <c r="AV31" s="8"/>
      <c r="AW31" s="8"/>
      <c r="AX31" s="8"/>
      <c r="BT31" s="3"/>
      <c r="BU31" s="3"/>
      <c r="BV31" s="3"/>
      <c r="BW31" s="4"/>
      <c r="CA31" s="31" t="str">
        <f t="shared" si="13"/>
        <v/>
      </c>
      <c r="CB31" s="31" t="str">
        <f t="shared" si="15"/>
        <v/>
      </c>
      <c r="CC31" s="31" t="str">
        <f t="shared" si="16"/>
        <v/>
      </c>
      <c r="CD31" s="31" t="str">
        <f t="shared" si="17"/>
        <v/>
      </c>
      <c r="CE31" s="31" t="str">
        <f t="shared" si="18"/>
        <v/>
      </c>
      <c r="CF31" s="31" t="str">
        <f t="shared" si="19"/>
        <v/>
      </c>
      <c r="CG31" s="32">
        <f t="shared" si="20"/>
        <v>0</v>
      </c>
      <c r="CH31" s="32">
        <f t="shared" si="21"/>
        <v>0</v>
      </c>
      <c r="CI31" s="32">
        <f t="shared" si="22"/>
        <v>0</v>
      </c>
      <c r="CJ31" s="32">
        <f t="shared" si="23"/>
        <v>0</v>
      </c>
      <c r="CK31" s="32">
        <f t="shared" si="24"/>
        <v>0</v>
      </c>
      <c r="CL31" s="32">
        <f t="shared" si="25"/>
        <v>0</v>
      </c>
      <c r="CZ31" s="3"/>
      <c r="DN31" s="2"/>
    </row>
    <row r="32" spans="1:118" ht="16.149999999999999" customHeight="1" x14ac:dyDescent="0.2">
      <c r="A32" s="882" t="s">
        <v>47</v>
      </c>
      <c r="B32" s="883"/>
      <c r="C32" s="884"/>
      <c r="D32" s="83">
        <f t="shared" si="28"/>
        <v>0</v>
      </c>
      <c r="E32" s="84">
        <f t="shared" si="29"/>
        <v>0</v>
      </c>
      <c r="F32" s="85">
        <f t="shared" si="29"/>
        <v>0</v>
      </c>
      <c r="G32" s="33"/>
      <c r="H32" s="34"/>
      <c r="I32" s="33"/>
      <c r="J32" s="86"/>
      <c r="K32" s="33"/>
      <c r="L32" s="34"/>
      <c r="M32" s="33"/>
      <c r="N32" s="34"/>
      <c r="O32" s="33"/>
      <c r="P32" s="86"/>
      <c r="Q32" s="33"/>
      <c r="R32" s="34"/>
      <c r="S32" s="33"/>
      <c r="T32" s="86"/>
      <c r="U32" s="33"/>
      <c r="V32" s="34"/>
      <c r="W32" s="33"/>
      <c r="X32" s="34"/>
      <c r="Y32" s="33"/>
      <c r="Z32" s="34"/>
      <c r="AA32" s="33"/>
      <c r="AB32" s="34"/>
      <c r="AC32" s="33"/>
      <c r="AD32" s="87"/>
      <c r="AE32" s="34">
        <v>0</v>
      </c>
      <c r="AF32" s="88">
        <v>0</v>
      </c>
      <c r="AG32" s="97">
        <v>0</v>
      </c>
      <c r="AH32" s="97">
        <v>0</v>
      </c>
      <c r="AI32" s="97">
        <v>0</v>
      </c>
      <c r="AJ32" s="97">
        <v>0</v>
      </c>
      <c r="AK32" s="97">
        <v>0</v>
      </c>
      <c r="AL32" s="66" t="str">
        <f t="shared" si="14"/>
        <v/>
      </c>
      <c r="AM32" s="30"/>
      <c r="AN32" s="30"/>
      <c r="AO32" s="30"/>
      <c r="AP32" s="30"/>
      <c r="AQ32" s="30"/>
      <c r="AR32" s="30"/>
      <c r="AS32" s="30"/>
      <c r="AT32" s="30"/>
      <c r="AU32" s="8"/>
      <c r="AV32" s="8"/>
      <c r="AW32" s="8"/>
      <c r="AX32" s="8"/>
      <c r="BT32" s="3"/>
      <c r="BU32" s="3"/>
      <c r="BV32" s="3"/>
      <c r="BW32" s="4"/>
      <c r="CA32" s="31" t="str">
        <f t="shared" si="13"/>
        <v/>
      </c>
      <c r="CB32" s="31" t="str">
        <f t="shared" si="15"/>
        <v/>
      </c>
      <c r="CC32" s="31" t="str">
        <f t="shared" si="16"/>
        <v/>
      </c>
      <c r="CD32" s="31" t="str">
        <f t="shared" si="17"/>
        <v/>
      </c>
      <c r="CE32" s="31" t="str">
        <f t="shared" si="18"/>
        <v/>
      </c>
      <c r="CF32" s="31" t="str">
        <f t="shared" si="19"/>
        <v/>
      </c>
      <c r="CG32" s="32">
        <f t="shared" si="20"/>
        <v>0</v>
      </c>
      <c r="CH32" s="32">
        <f t="shared" si="21"/>
        <v>0</v>
      </c>
      <c r="CI32" s="32">
        <f t="shared" si="22"/>
        <v>0</v>
      </c>
      <c r="CJ32" s="32">
        <f t="shared" si="23"/>
        <v>0</v>
      </c>
      <c r="CK32" s="32">
        <f t="shared" si="24"/>
        <v>0</v>
      </c>
      <c r="CL32" s="32">
        <f t="shared" si="25"/>
        <v>0</v>
      </c>
      <c r="CZ32" s="3"/>
      <c r="DN32" s="2"/>
    </row>
    <row r="33" spans="1:118" ht="16.149999999999999" customHeight="1" x14ac:dyDescent="0.2">
      <c r="A33" s="882" t="s">
        <v>48</v>
      </c>
      <c r="B33" s="883"/>
      <c r="C33" s="884"/>
      <c r="D33" s="83">
        <f t="shared" si="28"/>
        <v>0</v>
      </c>
      <c r="E33" s="84">
        <f t="shared" si="29"/>
        <v>0</v>
      </c>
      <c r="F33" s="85">
        <f t="shared" si="29"/>
        <v>0</v>
      </c>
      <c r="G33" s="33"/>
      <c r="H33" s="34"/>
      <c r="I33" s="33"/>
      <c r="J33" s="86"/>
      <c r="K33" s="33"/>
      <c r="L33" s="34"/>
      <c r="M33" s="33"/>
      <c r="N33" s="34"/>
      <c r="O33" s="33"/>
      <c r="P33" s="86"/>
      <c r="Q33" s="33"/>
      <c r="R33" s="34"/>
      <c r="S33" s="33"/>
      <c r="T33" s="86"/>
      <c r="U33" s="33"/>
      <c r="V33" s="34"/>
      <c r="W33" s="33"/>
      <c r="X33" s="34"/>
      <c r="Y33" s="33"/>
      <c r="Z33" s="34"/>
      <c r="AA33" s="33"/>
      <c r="AB33" s="34"/>
      <c r="AC33" s="33"/>
      <c r="AD33" s="87"/>
      <c r="AE33" s="34">
        <v>0</v>
      </c>
      <c r="AF33" s="88">
        <v>0</v>
      </c>
      <c r="AG33" s="97">
        <v>0</v>
      </c>
      <c r="AH33" s="97">
        <v>0</v>
      </c>
      <c r="AI33" s="97">
        <v>0</v>
      </c>
      <c r="AJ33" s="97">
        <v>0</v>
      </c>
      <c r="AK33" s="97">
        <v>0</v>
      </c>
      <c r="AL33" s="66" t="str">
        <f t="shared" si="14"/>
        <v/>
      </c>
      <c r="AM33" s="30"/>
      <c r="AN33" s="30"/>
      <c r="AO33" s="30"/>
      <c r="AP33" s="30"/>
      <c r="AQ33" s="30"/>
      <c r="AR33" s="30"/>
      <c r="AS33" s="30"/>
      <c r="AT33" s="30"/>
      <c r="AU33" s="8"/>
      <c r="AV33" s="8"/>
      <c r="AW33" s="8"/>
      <c r="AX33" s="8"/>
      <c r="BT33" s="3"/>
      <c r="BU33" s="3"/>
      <c r="BV33" s="3"/>
      <c r="BW33" s="4"/>
      <c r="CA33" s="31" t="str">
        <f t="shared" si="13"/>
        <v/>
      </c>
      <c r="CB33" s="31" t="str">
        <f t="shared" si="15"/>
        <v/>
      </c>
      <c r="CC33" s="31" t="str">
        <f t="shared" si="16"/>
        <v/>
      </c>
      <c r="CD33" s="31" t="str">
        <f t="shared" si="17"/>
        <v/>
      </c>
      <c r="CE33" s="31" t="str">
        <f t="shared" si="18"/>
        <v/>
      </c>
      <c r="CF33" s="31" t="str">
        <f t="shared" si="19"/>
        <v/>
      </c>
      <c r="CG33" s="32">
        <f t="shared" si="20"/>
        <v>0</v>
      </c>
      <c r="CH33" s="32">
        <f t="shared" si="21"/>
        <v>0</v>
      </c>
      <c r="CI33" s="32">
        <f t="shared" si="22"/>
        <v>0</v>
      </c>
      <c r="CJ33" s="32">
        <f t="shared" si="23"/>
        <v>0</v>
      </c>
      <c r="CK33" s="32">
        <f t="shared" si="24"/>
        <v>0</v>
      </c>
      <c r="CL33" s="32">
        <f t="shared" si="25"/>
        <v>0</v>
      </c>
      <c r="CZ33" s="3"/>
      <c r="DN33" s="2"/>
    </row>
    <row r="34" spans="1:118" ht="16.149999999999999" customHeight="1" x14ac:dyDescent="0.2">
      <c r="A34" s="882" t="s">
        <v>49</v>
      </c>
      <c r="B34" s="883"/>
      <c r="C34" s="884"/>
      <c r="D34" s="83">
        <f t="shared" si="28"/>
        <v>0</v>
      </c>
      <c r="E34" s="84">
        <f>SUM(Q34+S34+U34+W34+Y34+AA34+AC34)</f>
        <v>0</v>
      </c>
      <c r="F34" s="85">
        <f>SUM(R34+T34+V34+X34+Z34+AB34+AD34)</f>
        <v>0</v>
      </c>
      <c r="G34" s="98"/>
      <c r="H34" s="99"/>
      <c r="I34" s="98"/>
      <c r="J34" s="100"/>
      <c r="K34" s="98"/>
      <c r="L34" s="100"/>
      <c r="M34" s="98"/>
      <c r="N34" s="100"/>
      <c r="O34" s="98"/>
      <c r="P34" s="100"/>
      <c r="Q34" s="33"/>
      <c r="R34" s="34"/>
      <c r="S34" s="33"/>
      <c r="T34" s="86"/>
      <c r="U34" s="33"/>
      <c r="V34" s="34"/>
      <c r="W34" s="33"/>
      <c r="X34" s="34"/>
      <c r="Y34" s="33"/>
      <c r="Z34" s="34"/>
      <c r="AA34" s="33"/>
      <c r="AB34" s="34"/>
      <c r="AC34" s="33"/>
      <c r="AD34" s="87"/>
      <c r="AE34" s="34">
        <v>0</v>
      </c>
      <c r="AF34" s="88">
        <v>0</v>
      </c>
      <c r="AG34" s="97">
        <v>0</v>
      </c>
      <c r="AH34" s="97">
        <v>0</v>
      </c>
      <c r="AI34" s="97">
        <v>0</v>
      </c>
      <c r="AJ34" s="97">
        <v>0</v>
      </c>
      <c r="AK34" s="97">
        <v>0</v>
      </c>
      <c r="AL34" s="66" t="str">
        <f t="shared" si="14"/>
        <v/>
      </c>
      <c r="AM34" s="30"/>
      <c r="AN34" s="30"/>
      <c r="AO34" s="30"/>
      <c r="AP34" s="30"/>
      <c r="AQ34" s="30"/>
      <c r="AR34" s="30"/>
      <c r="AS34" s="30"/>
      <c r="AT34" s="30"/>
      <c r="AU34" s="8"/>
      <c r="AV34" s="8"/>
      <c r="AW34" s="8"/>
      <c r="AX34" s="8"/>
      <c r="BT34" s="3"/>
      <c r="BU34" s="3"/>
      <c r="BV34" s="3"/>
      <c r="BW34" s="4"/>
      <c r="CA34" s="31" t="str">
        <f t="shared" si="13"/>
        <v/>
      </c>
      <c r="CB34" s="31" t="str">
        <f t="shared" si="15"/>
        <v/>
      </c>
      <c r="CC34" s="31" t="str">
        <f t="shared" si="16"/>
        <v/>
      </c>
      <c r="CD34" s="31" t="str">
        <f t="shared" si="17"/>
        <v/>
      </c>
      <c r="CE34" s="31" t="str">
        <f t="shared" si="18"/>
        <v/>
      </c>
      <c r="CF34" s="31" t="str">
        <f t="shared" si="19"/>
        <v/>
      </c>
      <c r="CG34" s="32">
        <f t="shared" si="20"/>
        <v>0</v>
      </c>
      <c r="CH34" s="32">
        <f t="shared" si="21"/>
        <v>0</v>
      </c>
      <c r="CI34" s="32">
        <f t="shared" si="22"/>
        <v>0</v>
      </c>
      <c r="CJ34" s="32">
        <f t="shared" si="23"/>
        <v>0</v>
      </c>
      <c r="CK34" s="32">
        <f t="shared" si="24"/>
        <v>0</v>
      </c>
      <c r="CL34" s="32">
        <f t="shared" si="25"/>
        <v>0</v>
      </c>
      <c r="CZ34" s="3"/>
      <c r="DN34" s="2"/>
    </row>
    <row r="35" spans="1:118" ht="16.149999999999999" customHeight="1" x14ac:dyDescent="0.2">
      <c r="A35" s="868"/>
      <c r="B35" s="869"/>
      <c r="C35" s="870"/>
      <c r="D35" s="101"/>
      <c r="E35" s="102"/>
      <c r="F35" s="103"/>
      <c r="G35" s="104"/>
      <c r="H35" s="105"/>
      <c r="I35" s="104"/>
      <c r="J35" s="106"/>
      <c r="K35" s="104"/>
      <c r="L35" s="105"/>
      <c r="M35" s="104"/>
      <c r="N35" s="105"/>
      <c r="O35" s="104"/>
      <c r="P35" s="106"/>
      <c r="Q35" s="104"/>
      <c r="R35" s="105"/>
      <c r="S35" s="104"/>
      <c r="T35" s="106"/>
      <c r="U35" s="104"/>
      <c r="V35" s="105"/>
      <c r="W35" s="104"/>
      <c r="X35" s="105"/>
      <c r="Y35" s="104"/>
      <c r="Z35" s="105"/>
      <c r="AA35" s="104"/>
      <c r="AB35" s="105"/>
      <c r="AC35" s="104"/>
      <c r="AD35" s="107"/>
      <c r="AE35" s="105"/>
      <c r="AF35" s="108"/>
      <c r="AG35" s="109"/>
      <c r="AH35" s="109"/>
      <c r="AI35" s="109"/>
      <c r="AJ35" s="109"/>
      <c r="AK35" s="109"/>
      <c r="AL35" s="66" t="str">
        <f t="shared" si="14"/>
        <v/>
      </c>
      <c r="AM35" s="30"/>
      <c r="AN35" s="30"/>
      <c r="AO35" s="30"/>
      <c r="AP35" s="30"/>
      <c r="AQ35" s="30"/>
      <c r="AR35" s="30"/>
      <c r="AS35" s="30"/>
      <c r="AT35" s="30"/>
      <c r="AU35" s="8"/>
      <c r="AV35" s="8"/>
      <c r="AW35" s="8"/>
      <c r="AX35" s="8"/>
      <c r="BT35" s="3"/>
      <c r="BU35" s="3"/>
      <c r="BV35" s="3"/>
      <c r="BW35" s="4"/>
      <c r="CA35" s="31" t="str">
        <f t="shared" si="13"/>
        <v/>
      </c>
      <c r="CB35" s="31" t="str">
        <f t="shared" si="15"/>
        <v/>
      </c>
      <c r="CC35" s="31" t="str">
        <f t="shared" si="16"/>
        <v/>
      </c>
      <c r="CD35" s="31" t="str">
        <f t="shared" si="17"/>
        <v/>
      </c>
      <c r="CE35" s="31" t="str">
        <f t="shared" si="18"/>
        <v/>
      </c>
      <c r="CF35" s="31" t="str">
        <f t="shared" si="19"/>
        <v/>
      </c>
      <c r="CG35" s="32">
        <f t="shared" si="20"/>
        <v>0</v>
      </c>
      <c r="CH35" s="32">
        <f t="shared" si="21"/>
        <v>0</v>
      </c>
      <c r="CI35" s="32">
        <f t="shared" si="22"/>
        <v>0</v>
      </c>
      <c r="CJ35" s="32">
        <f t="shared" si="23"/>
        <v>0</v>
      </c>
      <c r="CK35" s="32">
        <f t="shared" si="24"/>
        <v>0</v>
      </c>
      <c r="CL35" s="32">
        <f t="shared" si="25"/>
        <v>0</v>
      </c>
      <c r="CZ35" s="3"/>
      <c r="DN35" s="2"/>
    </row>
    <row r="36" spans="1:118" ht="16.149999999999999" customHeight="1" x14ac:dyDescent="0.2">
      <c r="A36" s="882" t="s">
        <v>50</v>
      </c>
      <c r="B36" s="883"/>
      <c r="C36" s="884"/>
      <c r="D36" s="83">
        <f t="shared" si="28"/>
        <v>0</v>
      </c>
      <c r="E36" s="84">
        <f t="shared" ref="E36:F37" si="30">SUM(G36+I36+K36+M36+O36+Q36+S36+U36+W36+Y36+AA36+AC36)</f>
        <v>0</v>
      </c>
      <c r="F36" s="85">
        <f t="shared" si="30"/>
        <v>0</v>
      </c>
      <c r="G36" s="33"/>
      <c r="H36" s="34"/>
      <c r="I36" s="33"/>
      <c r="J36" s="86"/>
      <c r="K36" s="33"/>
      <c r="L36" s="34"/>
      <c r="M36" s="33"/>
      <c r="N36" s="34"/>
      <c r="O36" s="33"/>
      <c r="P36" s="86"/>
      <c r="Q36" s="33"/>
      <c r="R36" s="34"/>
      <c r="S36" s="33"/>
      <c r="T36" s="86"/>
      <c r="U36" s="33"/>
      <c r="V36" s="34"/>
      <c r="W36" s="33"/>
      <c r="X36" s="34"/>
      <c r="Y36" s="33"/>
      <c r="Z36" s="34"/>
      <c r="AA36" s="33"/>
      <c r="AB36" s="34"/>
      <c r="AC36" s="33"/>
      <c r="AD36" s="87"/>
      <c r="AE36" s="34">
        <v>0</v>
      </c>
      <c r="AF36" s="88">
        <v>0</v>
      </c>
      <c r="AG36" s="97">
        <v>0</v>
      </c>
      <c r="AH36" s="97">
        <v>0</v>
      </c>
      <c r="AI36" s="97">
        <v>0</v>
      </c>
      <c r="AJ36" s="97">
        <v>0</v>
      </c>
      <c r="AK36" s="97">
        <v>0</v>
      </c>
      <c r="AL36" s="66" t="str">
        <f t="shared" si="14"/>
        <v/>
      </c>
      <c r="AM36" s="30"/>
      <c r="AN36" s="30"/>
      <c r="AO36" s="30"/>
      <c r="AP36" s="30"/>
      <c r="AQ36" s="30"/>
      <c r="AR36" s="30"/>
      <c r="AS36" s="30"/>
      <c r="AT36" s="30"/>
      <c r="AU36" s="8"/>
      <c r="AV36" s="8"/>
      <c r="AW36" s="8"/>
      <c r="AX36" s="8"/>
      <c r="BT36" s="3"/>
      <c r="BU36" s="3"/>
      <c r="BV36" s="3"/>
      <c r="BW36" s="4"/>
      <c r="CA36" s="31" t="str">
        <f t="shared" si="13"/>
        <v/>
      </c>
      <c r="CB36" s="31" t="str">
        <f t="shared" si="15"/>
        <v/>
      </c>
      <c r="CC36" s="31" t="str">
        <f t="shared" si="16"/>
        <v/>
      </c>
      <c r="CD36" s="31" t="str">
        <f t="shared" si="17"/>
        <v/>
      </c>
      <c r="CE36" s="31" t="str">
        <f t="shared" si="18"/>
        <v/>
      </c>
      <c r="CF36" s="31" t="str">
        <f t="shared" si="19"/>
        <v/>
      </c>
      <c r="CG36" s="32">
        <f t="shared" si="20"/>
        <v>0</v>
      </c>
      <c r="CH36" s="32">
        <f t="shared" si="21"/>
        <v>0</v>
      </c>
      <c r="CI36" s="32">
        <f t="shared" si="22"/>
        <v>0</v>
      </c>
      <c r="CJ36" s="32">
        <f t="shared" si="23"/>
        <v>0</v>
      </c>
      <c r="CK36" s="32">
        <f t="shared" si="24"/>
        <v>0</v>
      </c>
      <c r="CL36" s="32">
        <f t="shared" si="25"/>
        <v>0</v>
      </c>
      <c r="CZ36" s="3"/>
      <c r="DN36" s="2"/>
    </row>
    <row r="37" spans="1:118" ht="16.149999999999999" customHeight="1" x14ac:dyDescent="0.2">
      <c r="A37" s="1004" t="s">
        <v>51</v>
      </c>
      <c r="B37" s="1005"/>
      <c r="C37" s="1006"/>
      <c r="D37" s="110">
        <f t="shared" si="28"/>
        <v>628</v>
      </c>
      <c r="E37" s="111">
        <f t="shared" si="30"/>
        <v>195</v>
      </c>
      <c r="F37" s="112">
        <f t="shared" si="30"/>
        <v>433</v>
      </c>
      <c r="G37" s="113">
        <v>0</v>
      </c>
      <c r="H37" s="114">
        <v>0</v>
      </c>
      <c r="I37" s="115">
        <v>0</v>
      </c>
      <c r="J37" s="116">
        <v>0</v>
      </c>
      <c r="K37" s="113">
        <v>1</v>
      </c>
      <c r="L37" s="114">
        <v>0</v>
      </c>
      <c r="M37" s="113">
        <v>2</v>
      </c>
      <c r="N37" s="114">
        <v>0</v>
      </c>
      <c r="O37" s="113">
        <v>0</v>
      </c>
      <c r="P37" s="116">
        <v>2</v>
      </c>
      <c r="Q37" s="113">
        <v>2</v>
      </c>
      <c r="R37" s="114">
        <v>1</v>
      </c>
      <c r="S37" s="113">
        <v>6</v>
      </c>
      <c r="T37" s="116">
        <v>1</v>
      </c>
      <c r="U37" s="113">
        <v>2</v>
      </c>
      <c r="V37" s="114">
        <v>3</v>
      </c>
      <c r="W37" s="113">
        <v>5</v>
      </c>
      <c r="X37" s="114">
        <v>12</v>
      </c>
      <c r="Y37" s="113">
        <v>28</v>
      </c>
      <c r="Z37" s="114">
        <v>37</v>
      </c>
      <c r="AA37" s="113">
        <v>90</v>
      </c>
      <c r="AB37" s="114">
        <v>292</v>
      </c>
      <c r="AC37" s="113">
        <v>59</v>
      </c>
      <c r="AD37" s="117">
        <v>85</v>
      </c>
      <c r="AE37" s="114">
        <v>0</v>
      </c>
      <c r="AF37" s="114">
        <v>628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66" t="str">
        <f t="shared" si="14"/>
        <v/>
      </c>
      <c r="AM37" s="30"/>
      <c r="AN37" s="30"/>
      <c r="AO37" s="30"/>
      <c r="AP37" s="30"/>
      <c r="AQ37" s="30"/>
      <c r="AR37" s="30"/>
      <c r="AS37" s="30"/>
      <c r="AT37" s="30"/>
      <c r="AU37" s="8"/>
      <c r="AV37" s="8"/>
      <c r="AW37" s="8"/>
      <c r="AX37" s="8"/>
      <c r="BT37" s="3"/>
      <c r="BU37" s="3"/>
      <c r="BV37" s="3"/>
      <c r="BW37" s="4"/>
      <c r="CA37" s="31" t="str">
        <f t="shared" si="13"/>
        <v/>
      </c>
      <c r="CB37" s="31" t="str">
        <f t="shared" si="15"/>
        <v/>
      </c>
      <c r="CC37" s="31" t="str">
        <f t="shared" si="16"/>
        <v/>
      </c>
      <c r="CD37" s="31" t="str">
        <f t="shared" si="17"/>
        <v/>
      </c>
      <c r="CE37" s="31" t="str">
        <f t="shared" si="18"/>
        <v/>
      </c>
      <c r="CF37" s="31" t="str">
        <f t="shared" si="19"/>
        <v/>
      </c>
      <c r="CG37" s="32">
        <f t="shared" si="20"/>
        <v>0</v>
      </c>
      <c r="CH37" s="32">
        <f t="shared" si="21"/>
        <v>0</v>
      </c>
      <c r="CI37" s="32">
        <f t="shared" si="22"/>
        <v>0</v>
      </c>
      <c r="CJ37" s="32">
        <f t="shared" si="23"/>
        <v>0</v>
      </c>
      <c r="CK37" s="32">
        <f t="shared" si="24"/>
        <v>0</v>
      </c>
      <c r="CL37" s="32">
        <f t="shared" si="25"/>
        <v>0</v>
      </c>
      <c r="CZ37" s="3"/>
      <c r="DN37" s="2"/>
    </row>
    <row r="38" spans="1:118" ht="16.149999999999999" customHeight="1" x14ac:dyDescent="0.2">
      <c r="A38" s="1055" t="s">
        <v>52</v>
      </c>
      <c r="B38" s="1055"/>
      <c r="C38" s="1055"/>
      <c r="D38" s="118">
        <f t="shared" ref="D38:AK38" si="31">SUM(D19:D37)</f>
        <v>709</v>
      </c>
      <c r="E38" s="119">
        <f t="shared" si="31"/>
        <v>233</v>
      </c>
      <c r="F38" s="120">
        <f t="shared" si="31"/>
        <v>476</v>
      </c>
      <c r="G38" s="118">
        <f t="shared" si="31"/>
        <v>0</v>
      </c>
      <c r="H38" s="120">
        <f t="shared" si="31"/>
        <v>0</v>
      </c>
      <c r="I38" s="118">
        <f t="shared" si="31"/>
        <v>0</v>
      </c>
      <c r="J38" s="120">
        <f t="shared" si="31"/>
        <v>0</v>
      </c>
      <c r="K38" s="118">
        <f t="shared" si="31"/>
        <v>1</v>
      </c>
      <c r="L38" s="120">
        <f t="shared" si="31"/>
        <v>2</v>
      </c>
      <c r="M38" s="118">
        <f t="shared" si="31"/>
        <v>2</v>
      </c>
      <c r="N38" s="120">
        <f t="shared" si="31"/>
        <v>0</v>
      </c>
      <c r="O38" s="118">
        <f t="shared" si="31"/>
        <v>0</v>
      </c>
      <c r="P38" s="120">
        <f t="shared" si="31"/>
        <v>4</v>
      </c>
      <c r="Q38" s="118">
        <f t="shared" si="31"/>
        <v>5</v>
      </c>
      <c r="R38" s="120">
        <f t="shared" si="31"/>
        <v>1</v>
      </c>
      <c r="S38" s="118">
        <f t="shared" si="31"/>
        <v>7</v>
      </c>
      <c r="T38" s="120">
        <f t="shared" si="31"/>
        <v>2</v>
      </c>
      <c r="U38" s="118">
        <f t="shared" si="31"/>
        <v>6</v>
      </c>
      <c r="V38" s="120">
        <f t="shared" si="31"/>
        <v>5</v>
      </c>
      <c r="W38" s="118">
        <f t="shared" si="31"/>
        <v>25</v>
      </c>
      <c r="X38" s="120">
        <f t="shared" si="31"/>
        <v>28</v>
      </c>
      <c r="Y38" s="118">
        <f t="shared" si="31"/>
        <v>34</v>
      </c>
      <c r="Z38" s="120">
        <f t="shared" si="31"/>
        <v>41</v>
      </c>
      <c r="AA38" s="118">
        <f t="shared" si="31"/>
        <v>92</v>
      </c>
      <c r="AB38" s="120">
        <f t="shared" si="31"/>
        <v>305</v>
      </c>
      <c r="AC38" s="118">
        <f t="shared" si="31"/>
        <v>61</v>
      </c>
      <c r="AD38" s="120">
        <f t="shared" si="31"/>
        <v>88</v>
      </c>
      <c r="AE38" s="121">
        <f t="shared" si="31"/>
        <v>0</v>
      </c>
      <c r="AF38" s="121">
        <f t="shared" si="31"/>
        <v>709</v>
      </c>
      <c r="AG38" s="121">
        <f t="shared" si="31"/>
        <v>0</v>
      </c>
      <c r="AH38" s="121">
        <f t="shared" si="31"/>
        <v>0</v>
      </c>
      <c r="AI38" s="121">
        <f t="shared" si="31"/>
        <v>0</v>
      </c>
      <c r="AJ38" s="121">
        <f t="shared" si="31"/>
        <v>0</v>
      </c>
      <c r="AK38" s="121">
        <f t="shared" si="31"/>
        <v>0</v>
      </c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BT38" s="3"/>
      <c r="BU38" s="3"/>
      <c r="BV38" s="3"/>
      <c r="BW38" s="4"/>
      <c r="CG38" s="13"/>
      <c r="CH38" s="13"/>
      <c r="CI38" s="13"/>
      <c r="CJ38" s="13"/>
      <c r="CK38" s="13"/>
      <c r="CZ38" s="3"/>
      <c r="DN38" s="2"/>
    </row>
    <row r="39" spans="1:118" ht="31.9" customHeight="1" x14ac:dyDescent="0.2">
      <c r="A39" s="122" t="s">
        <v>53</v>
      </c>
      <c r="B39" s="123"/>
      <c r="C39" s="123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5"/>
      <c r="Q39" s="125"/>
      <c r="R39" s="684"/>
      <c r="S39" s="685"/>
      <c r="T39" s="685"/>
      <c r="U39" s="685"/>
      <c r="V39" s="685"/>
      <c r="W39" s="685"/>
      <c r="X39" s="685"/>
      <c r="Y39" s="685"/>
      <c r="Z39" s="685"/>
      <c r="AA39" s="685"/>
      <c r="AB39" s="685"/>
      <c r="AC39" s="685"/>
      <c r="AD39" s="685"/>
      <c r="AE39" s="685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BU39" s="3"/>
      <c r="BV39" s="3"/>
      <c r="BW39" s="3"/>
      <c r="CG39" s="13"/>
      <c r="CH39" s="13"/>
      <c r="CI39" s="13"/>
      <c r="CJ39" s="13"/>
      <c r="CK39" s="13"/>
      <c r="CL39" s="13"/>
    </row>
    <row r="40" spans="1:118" ht="26.25" customHeight="1" x14ac:dyDescent="0.2">
      <c r="A40" s="1090" t="s">
        <v>54</v>
      </c>
      <c r="B40" s="1091"/>
      <c r="C40" s="1091"/>
      <c r="D40" s="1090" t="s">
        <v>55</v>
      </c>
      <c r="E40" s="1091"/>
      <c r="F40" s="903"/>
      <c r="G40" s="940" t="s">
        <v>56</v>
      </c>
      <c r="H40" s="942"/>
      <c r="I40" s="942"/>
      <c r="J40" s="942"/>
      <c r="K40" s="942"/>
      <c r="L40" s="942"/>
      <c r="M40" s="942"/>
      <c r="N40" s="942"/>
      <c r="O40" s="942"/>
      <c r="P40" s="942"/>
      <c r="Q40" s="942"/>
      <c r="R40" s="942"/>
      <c r="S40" s="942"/>
      <c r="T40" s="942"/>
      <c r="U40" s="942"/>
      <c r="V40" s="942"/>
      <c r="W40" s="942"/>
      <c r="X40" s="942"/>
      <c r="Y40" s="942"/>
      <c r="Z40" s="942"/>
      <c r="AA40" s="942"/>
      <c r="AB40" s="942"/>
      <c r="AC40" s="942"/>
      <c r="AD40" s="962"/>
      <c r="AE40" s="1093" t="s">
        <v>6</v>
      </c>
      <c r="AF40" s="896" t="s">
        <v>7</v>
      </c>
      <c r="AG40" s="896" t="s">
        <v>8</v>
      </c>
      <c r="AH40" s="985" t="s">
        <v>9</v>
      </c>
      <c r="AI40" s="985" t="s">
        <v>10</v>
      </c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BU40" s="3"/>
      <c r="BV40" s="3"/>
      <c r="BW40" s="3"/>
      <c r="CG40" s="13"/>
      <c r="CH40" s="13"/>
      <c r="CI40" s="13"/>
      <c r="CJ40" s="13"/>
      <c r="CK40" s="13"/>
      <c r="CL40" s="13"/>
    </row>
    <row r="41" spans="1:118" ht="27" customHeight="1" x14ac:dyDescent="0.2">
      <c r="A41" s="1041"/>
      <c r="B41" s="1042"/>
      <c r="C41" s="1043"/>
      <c r="D41" s="1045"/>
      <c r="E41" s="1046"/>
      <c r="F41" s="1092"/>
      <c r="G41" s="1037" t="s">
        <v>11</v>
      </c>
      <c r="H41" s="1038"/>
      <c r="I41" s="942" t="s">
        <v>12</v>
      </c>
      <c r="J41" s="942"/>
      <c r="K41" s="940" t="s">
        <v>13</v>
      </c>
      <c r="L41" s="941"/>
      <c r="M41" s="940" t="s">
        <v>14</v>
      </c>
      <c r="N41" s="941"/>
      <c r="O41" s="940" t="s">
        <v>15</v>
      </c>
      <c r="P41" s="941"/>
      <c r="Q41" s="940" t="s">
        <v>16</v>
      </c>
      <c r="R41" s="941"/>
      <c r="S41" s="940" t="s">
        <v>17</v>
      </c>
      <c r="T41" s="941"/>
      <c r="U41" s="940" t="s">
        <v>57</v>
      </c>
      <c r="V41" s="941"/>
      <c r="W41" s="1094" t="s">
        <v>19</v>
      </c>
      <c r="X41" s="1094"/>
      <c r="Y41" s="940" t="s">
        <v>58</v>
      </c>
      <c r="Z41" s="941"/>
      <c r="AA41" s="1052" t="s">
        <v>21</v>
      </c>
      <c r="AB41" s="1053"/>
      <c r="AC41" s="1094" t="s">
        <v>22</v>
      </c>
      <c r="AD41" s="1054"/>
      <c r="AE41" s="1049"/>
      <c r="AF41" s="902"/>
      <c r="AG41" s="902"/>
      <c r="AH41" s="986"/>
      <c r="AI41" s="986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BU41" s="3"/>
      <c r="BV41" s="3"/>
      <c r="BW41" s="3"/>
      <c r="CG41" s="13"/>
      <c r="CH41" s="13"/>
      <c r="CI41" s="13"/>
      <c r="CJ41" s="13"/>
      <c r="CK41" s="13"/>
      <c r="CL41" s="13"/>
    </row>
    <row r="42" spans="1:118" ht="24" customHeight="1" x14ac:dyDescent="0.2">
      <c r="A42" s="1043"/>
      <c r="B42" s="1043"/>
      <c r="C42" s="904"/>
      <c r="D42" s="127" t="s">
        <v>23</v>
      </c>
      <c r="E42" s="128" t="s">
        <v>24</v>
      </c>
      <c r="F42" s="818" t="s">
        <v>25</v>
      </c>
      <c r="G42" s="128" t="s">
        <v>24</v>
      </c>
      <c r="H42" s="818" t="s">
        <v>25</v>
      </c>
      <c r="I42" s="128" t="s">
        <v>24</v>
      </c>
      <c r="J42" s="817" t="s">
        <v>25</v>
      </c>
      <c r="K42" s="128" t="s">
        <v>24</v>
      </c>
      <c r="L42" s="818" t="s">
        <v>25</v>
      </c>
      <c r="M42" s="128" t="s">
        <v>24</v>
      </c>
      <c r="N42" s="818" t="s">
        <v>25</v>
      </c>
      <c r="O42" s="128" t="s">
        <v>24</v>
      </c>
      <c r="P42" s="818" t="s">
        <v>25</v>
      </c>
      <c r="Q42" s="128" t="s">
        <v>24</v>
      </c>
      <c r="R42" s="818" t="s">
        <v>25</v>
      </c>
      <c r="S42" s="128" t="s">
        <v>24</v>
      </c>
      <c r="T42" s="818" t="s">
        <v>25</v>
      </c>
      <c r="U42" s="128" t="s">
        <v>24</v>
      </c>
      <c r="V42" s="818" t="s">
        <v>25</v>
      </c>
      <c r="W42" s="128" t="s">
        <v>24</v>
      </c>
      <c r="X42" s="818" t="s">
        <v>25</v>
      </c>
      <c r="Y42" s="128" t="s">
        <v>24</v>
      </c>
      <c r="Z42" s="818" t="s">
        <v>25</v>
      </c>
      <c r="AA42" s="128" t="s">
        <v>24</v>
      </c>
      <c r="AB42" s="827" t="s">
        <v>25</v>
      </c>
      <c r="AC42" s="817" t="s">
        <v>24</v>
      </c>
      <c r="AD42" s="820" t="s">
        <v>25</v>
      </c>
      <c r="AE42" s="1050"/>
      <c r="AF42" s="1081"/>
      <c r="AG42" s="1081"/>
      <c r="AH42" s="987"/>
      <c r="AI42" s="987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BU42" s="3"/>
      <c r="BV42" s="3"/>
      <c r="BW42" s="3"/>
      <c r="CG42" s="13"/>
      <c r="CH42" s="13"/>
      <c r="CI42" s="13"/>
      <c r="CJ42" s="13"/>
      <c r="CK42" s="13"/>
      <c r="CL42" s="13"/>
    </row>
    <row r="43" spans="1:118" ht="16.149999999999999" customHeight="1" x14ac:dyDescent="0.2">
      <c r="A43" s="967" t="s">
        <v>59</v>
      </c>
      <c r="B43" s="968"/>
      <c r="C43" s="969"/>
      <c r="D43" s="133">
        <f>SUM(E43+F43)</f>
        <v>0</v>
      </c>
      <c r="E43" s="134">
        <f>SUM(U43+W43+Y43+AA43+AC43)</f>
        <v>0</v>
      </c>
      <c r="F43" s="135">
        <f>SUM(V43+X43+Z43+AB43+AD43)</f>
        <v>0</v>
      </c>
      <c r="G43" s="98"/>
      <c r="H43" s="99"/>
      <c r="I43" s="98"/>
      <c r="J43" s="99"/>
      <c r="K43" s="98"/>
      <c r="L43" s="99"/>
      <c r="M43" s="98"/>
      <c r="N43" s="99"/>
      <c r="O43" s="98"/>
      <c r="P43" s="99"/>
      <c r="Q43" s="98"/>
      <c r="R43" s="99"/>
      <c r="S43" s="98"/>
      <c r="T43" s="99"/>
      <c r="U43" s="136"/>
      <c r="V43" s="137"/>
      <c r="W43" s="136"/>
      <c r="X43" s="137"/>
      <c r="Y43" s="136"/>
      <c r="Z43" s="137"/>
      <c r="AA43" s="138"/>
      <c r="AB43" s="137"/>
      <c r="AC43" s="139"/>
      <c r="AD43" s="140"/>
      <c r="AE43" s="141"/>
      <c r="AF43" s="141"/>
      <c r="AG43" s="141"/>
      <c r="AH43" s="141"/>
      <c r="AI43" s="141"/>
      <c r="AJ43" s="66" t="str">
        <f>CA43&amp;CB43&amp;CC43&amp;CD43&amp;CE43</f>
        <v/>
      </c>
      <c r="AK43" s="30"/>
      <c r="AL43" s="30"/>
      <c r="AM43" s="30"/>
      <c r="AN43" s="30"/>
      <c r="AO43" s="30"/>
      <c r="AP43" s="30"/>
      <c r="AQ43" s="30"/>
      <c r="AR43" s="30"/>
      <c r="AS43" s="30"/>
      <c r="AT43" s="8"/>
      <c r="AU43" s="8"/>
      <c r="BU43" s="3"/>
      <c r="BV43" s="3"/>
      <c r="BW43" s="3"/>
      <c r="CA43" s="31" t="str">
        <f>IF(CG43=1,"* Las consultas de 60 años NO DEBEN ser mayor que el total de Consultas entre 20-64 Años. ","")</f>
        <v/>
      </c>
      <c r="CB43" s="31" t="str">
        <f>IF(CH43=1,"* Las actividades de usuarios en situación de discapacidad NO DEBEN superar el total. ","")</f>
        <v/>
      </c>
      <c r="CC43" s="31"/>
      <c r="CD43" s="31" t="str">
        <f>IF(AND(AH43="",D43&lt;&gt;0),"* No olvide digitar la población SENAME (Digite CEROS si no tiene). ",IF(D43&lt;AH43,"* La Población SENAME NO DEBE ser mayor al Total. ",""))</f>
        <v/>
      </c>
      <c r="CE43" s="31" t="str">
        <f>IF(AND(AI43="",D43&lt;&gt;0),"* No olvide digitar la población Migrante (Digite CEROS si no tiene). ",IF(D43&lt;AI43,"* La Población Migrante NO DEBE ser mayor al Total. ",""))</f>
        <v/>
      </c>
      <c r="CG43" s="32">
        <f>IF((AA43+AB43)&lt;AF43,1,0)</f>
        <v>0</v>
      </c>
      <c r="CH43" s="32">
        <f>IF(D43&lt;AG43,1,0)</f>
        <v>0</v>
      </c>
      <c r="CI43" s="32">
        <f>IF(AND(AE43="",D43&lt;&gt;0),1,IF(F43&lt;AE43,1,0))</f>
        <v>0</v>
      </c>
      <c r="CJ43" s="32">
        <f>IF(AND(AH43="",D43&lt;&gt;0),1,IF(D43&lt;AH43,1,0))</f>
        <v>0</v>
      </c>
      <c r="CK43" s="32">
        <f>IF(AND(AI43="",D43&lt;&gt;0),1,IF(D43&lt;AI43,1,0))</f>
        <v>0</v>
      </c>
      <c r="CL43" s="13"/>
    </row>
    <row r="44" spans="1:118" ht="16.149999999999999" customHeight="1" x14ac:dyDescent="0.2">
      <c r="A44" s="882" t="s">
        <v>60</v>
      </c>
      <c r="B44" s="883"/>
      <c r="C44" s="884"/>
      <c r="D44" s="142">
        <f>SUM(E44+F44)</f>
        <v>0</v>
      </c>
      <c r="E44" s="143">
        <f>SUM(G44+I44+K44+M44+O44+Q44+S44)</f>
        <v>0</v>
      </c>
      <c r="F44" s="828">
        <f>SUM(H44+J44+L44+N44+P44+R44+T44)</f>
        <v>0</v>
      </c>
      <c r="G44" s="145"/>
      <c r="H44" s="146"/>
      <c r="I44" s="145"/>
      <c r="J44" s="147"/>
      <c r="K44" s="145"/>
      <c r="L44" s="146"/>
      <c r="M44" s="145"/>
      <c r="N44" s="146"/>
      <c r="O44" s="145"/>
      <c r="P44" s="146"/>
      <c r="Q44" s="145"/>
      <c r="R44" s="148"/>
      <c r="S44" s="145"/>
      <c r="T44" s="148"/>
      <c r="U44" s="98"/>
      <c r="V44" s="149"/>
      <c r="W44" s="98"/>
      <c r="X44" s="99"/>
      <c r="Y44" s="98"/>
      <c r="Z44" s="99"/>
      <c r="AA44" s="100"/>
      <c r="AB44" s="150"/>
      <c r="AC44" s="98"/>
      <c r="AD44" s="151"/>
      <c r="AE44" s="99"/>
      <c r="AF44" s="99"/>
      <c r="AG44" s="146"/>
      <c r="AH44" s="146"/>
      <c r="AI44" s="146"/>
      <c r="AJ44" s="66" t="str">
        <f t="shared" ref="AJ44:AJ59" si="32">CA44&amp;CB44&amp;CC44&amp;CD44&amp;CE44</f>
        <v/>
      </c>
      <c r="AK44" s="30"/>
      <c r="AL44" s="30"/>
      <c r="AM44" s="30"/>
      <c r="AN44" s="30"/>
      <c r="AO44" s="30"/>
      <c r="AP44" s="30"/>
      <c r="AQ44" s="30"/>
      <c r="AR44" s="30"/>
      <c r="AS44" s="30"/>
      <c r="AT44" s="8"/>
      <c r="AU44" s="8"/>
      <c r="BU44" s="3"/>
      <c r="BV44" s="3"/>
      <c r="BW44" s="3"/>
      <c r="CA44" s="31"/>
      <c r="CB44" s="31" t="str">
        <f t="shared" ref="CB44:CB59" si="33">IF(CH44=1,"* Las actividades de usuarios en situación de discapacidad NO DEBEN superar el total. ","")</f>
        <v/>
      </c>
      <c r="CC44" s="31"/>
      <c r="CD44" s="31" t="str">
        <f t="shared" ref="CD44:CD59" si="34">IF(AND(AH44="",D44&lt;&gt;0),"* No olvide digitar la población SENAME (Digite CEROS si no tiene). ",IF(D44&lt;AH44,"* La Población SENAME NO DEBE ser mayor al Total. ",""))</f>
        <v/>
      </c>
      <c r="CE44" s="31" t="str">
        <f t="shared" ref="CE44:CE59" si="35">IF(AND(AI44="",D44&lt;&gt;0),"* No olvide digitar la población Migrante (Digite CEROS si no tiene). ",IF(D44&lt;AI44,"* La Población Migrante NO DEBE ser mayor al Total. ",""))</f>
        <v/>
      </c>
      <c r="CG44" s="32"/>
      <c r="CH44" s="32">
        <f t="shared" ref="CH44:CH59" si="36">IF(D44&lt;AG44,1,0)</f>
        <v>0</v>
      </c>
      <c r="CI44" s="32"/>
      <c r="CJ44" s="32">
        <f t="shared" ref="CJ44:CJ59" si="37">IF(AND(AH44="",D44&lt;&gt;0),1,IF(D44&lt;AH44,1,0))</f>
        <v>0</v>
      </c>
      <c r="CK44" s="32">
        <f t="shared" ref="CK44:CK59" si="38">IF(AND(AI44="",D44&lt;&gt;0),1,IF(D44&lt;AI44,1,0))</f>
        <v>0</v>
      </c>
      <c r="CL44" s="13"/>
    </row>
    <row r="45" spans="1:118" ht="16.149999999999999" customHeight="1" x14ac:dyDescent="0.2">
      <c r="A45" s="882" t="s">
        <v>61</v>
      </c>
      <c r="B45" s="883"/>
      <c r="C45" s="884"/>
      <c r="D45" s="142">
        <f>SUM(E45+F45)</f>
        <v>0</v>
      </c>
      <c r="E45" s="143">
        <f>SUM(G45+I45+K45+M45+O45+Q45+S45)</f>
        <v>0</v>
      </c>
      <c r="F45" s="828">
        <f>SUM(H45+J45+L45+N45+P45+R45+T45)</f>
        <v>0</v>
      </c>
      <c r="G45" s="145"/>
      <c r="H45" s="146"/>
      <c r="I45" s="145"/>
      <c r="J45" s="147"/>
      <c r="K45" s="145"/>
      <c r="L45" s="146"/>
      <c r="M45" s="145"/>
      <c r="N45" s="146"/>
      <c r="O45" s="145"/>
      <c r="P45" s="146"/>
      <c r="Q45" s="145"/>
      <c r="R45" s="148"/>
      <c r="S45" s="145"/>
      <c r="T45" s="148"/>
      <c r="U45" s="98"/>
      <c r="V45" s="149"/>
      <c r="W45" s="98"/>
      <c r="X45" s="99"/>
      <c r="Y45" s="98"/>
      <c r="Z45" s="99"/>
      <c r="AA45" s="100"/>
      <c r="AB45" s="150"/>
      <c r="AC45" s="98"/>
      <c r="AD45" s="151"/>
      <c r="AE45" s="99"/>
      <c r="AF45" s="99"/>
      <c r="AG45" s="146"/>
      <c r="AH45" s="146"/>
      <c r="AI45" s="146"/>
      <c r="AJ45" s="66" t="str">
        <f t="shared" si="32"/>
        <v/>
      </c>
      <c r="AK45" s="30"/>
      <c r="AL45" s="30"/>
      <c r="AM45" s="30"/>
      <c r="AN45" s="30"/>
      <c r="AO45" s="30"/>
      <c r="AP45" s="30"/>
      <c r="AQ45" s="30"/>
      <c r="AR45" s="30"/>
      <c r="AS45" s="30"/>
      <c r="AT45" s="8"/>
      <c r="AU45" s="8"/>
      <c r="BU45" s="3"/>
      <c r="BV45" s="3"/>
      <c r="BW45" s="3"/>
      <c r="CA45" s="31"/>
      <c r="CB45" s="31" t="str">
        <f t="shared" si="33"/>
        <v/>
      </c>
      <c r="CC45" s="31"/>
      <c r="CD45" s="31" t="str">
        <f t="shared" si="34"/>
        <v/>
      </c>
      <c r="CE45" s="31" t="str">
        <f t="shared" si="35"/>
        <v/>
      </c>
      <c r="CG45" s="32"/>
      <c r="CH45" s="32">
        <f t="shared" si="36"/>
        <v>0</v>
      </c>
      <c r="CI45" s="32"/>
      <c r="CJ45" s="32">
        <f>IF(AND(AH45="",D45&lt;&gt;0),1,IF(D45&lt;AH45,1,0))</f>
        <v>0</v>
      </c>
      <c r="CK45" s="32">
        <f t="shared" si="38"/>
        <v>0</v>
      </c>
      <c r="CL45" s="13"/>
    </row>
    <row r="46" spans="1:118" ht="16.149999999999999" customHeight="1" x14ac:dyDescent="0.2">
      <c r="A46" s="882" t="s">
        <v>62</v>
      </c>
      <c r="B46" s="883"/>
      <c r="C46" s="884"/>
      <c r="D46" s="152">
        <f>SUM(E46+F46)</f>
        <v>0</v>
      </c>
      <c r="E46" s="153">
        <f t="shared" ref="E46:F48" si="39">SUM(U46+W46+Y46+AA46+AC46)</f>
        <v>0</v>
      </c>
      <c r="F46" s="154">
        <f t="shared" si="39"/>
        <v>0</v>
      </c>
      <c r="G46" s="98"/>
      <c r="H46" s="99"/>
      <c r="I46" s="98"/>
      <c r="J46" s="99"/>
      <c r="K46" s="98"/>
      <c r="L46" s="99"/>
      <c r="M46" s="98"/>
      <c r="N46" s="99"/>
      <c r="O46" s="98"/>
      <c r="P46" s="99"/>
      <c r="Q46" s="98"/>
      <c r="R46" s="99"/>
      <c r="S46" s="98"/>
      <c r="T46" s="99"/>
      <c r="U46" s="155"/>
      <c r="V46" s="156"/>
      <c r="W46" s="155"/>
      <c r="X46" s="156"/>
      <c r="Y46" s="155"/>
      <c r="Z46" s="156"/>
      <c r="AA46" s="157"/>
      <c r="AB46" s="158"/>
      <c r="AC46" s="155"/>
      <c r="AD46" s="159"/>
      <c r="AE46" s="160"/>
      <c r="AF46" s="160"/>
      <c r="AG46" s="160"/>
      <c r="AH46" s="160"/>
      <c r="AI46" s="160"/>
      <c r="AJ46" s="66" t="str">
        <f t="shared" si="32"/>
        <v/>
      </c>
      <c r="AK46" s="30"/>
      <c r="AL46" s="30"/>
      <c r="AM46" s="30"/>
      <c r="AN46" s="30"/>
      <c r="AO46" s="30"/>
      <c r="AP46" s="30"/>
      <c r="AQ46" s="30"/>
      <c r="AR46" s="30"/>
      <c r="AS46" s="30"/>
      <c r="AT46" s="8"/>
      <c r="AU46" s="8"/>
      <c r="BU46" s="3"/>
      <c r="BV46" s="3"/>
      <c r="BW46" s="3"/>
      <c r="CA46" s="31" t="str">
        <f t="shared" ref="CA46:CA59" si="40">IF(CG46=1,"* Las consultas de 60 años NO DEBEN ser mayor que el total de Consultas entre 20-64 Años. ","")</f>
        <v/>
      </c>
      <c r="CB46" s="31" t="str">
        <f t="shared" si="33"/>
        <v/>
      </c>
      <c r="CC46" s="31" t="str">
        <f t="shared" ref="CC46:CC59" si="41">IF(AND(AE46="",D46&lt;&gt;0),"* Recuerde que las Embarazadas deben ser incluídas en el ingreso por rango Etario (Digite CEROS si no tiene). ",IF(F46&lt;AE46,"* Las Embarazadas NO DEBEN ser mayor al total de mujeres. ",""))</f>
        <v/>
      </c>
      <c r="CD46" s="31" t="str">
        <f t="shared" si="34"/>
        <v/>
      </c>
      <c r="CE46" s="31" t="str">
        <f t="shared" si="35"/>
        <v/>
      </c>
      <c r="CG46" s="32">
        <f t="shared" ref="CG46:CG59" si="42">IF((AA46+AB46)&lt;AF46,1,0)</f>
        <v>0</v>
      </c>
      <c r="CH46" s="32">
        <f t="shared" si="36"/>
        <v>0</v>
      </c>
      <c r="CI46" s="32">
        <f t="shared" ref="CI46:CI59" si="43">IF(AND(AE46="",D46&lt;&gt;0),1,IF(F46&lt;AE46,1,0))</f>
        <v>0</v>
      </c>
      <c r="CJ46" s="32">
        <f t="shared" si="37"/>
        <v>0</v>
      </c>
      <c r="CK46" s="32">
        <f t="shared" si="38"/>
        <v>0</v>
      </c>
      <c r="CL46" s="13"/>
    </row>
    <row r="47" spans="1:118" ht="16.149999999999999" customHeight="1" x14ac:dyDescent="0.2">
      <c r="A47" s="882" t="s">
        <v>63</v>
      </c>
      <c r="B47" s="883"/>
      <c r="C47" s="884"/>
      <c r="D47" s="161">
        <f>SUM(E47+F47)</f>
        <v>0</v>
      </c>
      <c r="E47" s="162">
        <f t="shared" si="39"/>
        <v>0</v>
      </c>
      <c r="F47" s="163">
        <f t="shared" si="39"/>
        <v>0</v>
      </c>
      <c r="G47" s="70"/>
      <c r="H47" s="71"/>
      <c r="I47" s="70"/>
      <c r="J47" s="71"/>
      <c r="K47" s="70"/>
      <c r="L47" s="71"/>
      <c r="M47" s="70"/>
      <c r="N47" s="71"/>
      <c r="O47" s="70"/>
      <c r="P47" s="71"/>
      <c r="Q47" s="70"/>
      <c r="R47" s="71"/>
      <c r="S47" s="70"/>
      <c r="T47" s="71"/>
      <c r="U47" s="164"/>
      <c r="V47" s="165"/>
      <c r="W47" s="164"/>
      <c r="X47" s="165"/>
      <c r="Y47" s="164"/>
      <c r="Z47" s="165"/>
      <c r="AA47" s="166"/>
      <c r="AB47" s="167"/>
      <c r="AC47" s="164"/>
      <c r="AD47" s="168"/>
      <c r="AE47" s="169"/>
      <c r="AF47" s="170"/>
      <c r="AG47" s="171"/>
      <c r="AH47" s="171"/>
      <c r="AI47" s="171"/>
      <c r="AJ47" s="66" t="str">
        <f t="shared" si="32"/>
        <v/>
      </c>
      <c r="AK47" s="30"/>
      <c r="AL47" s="30"/>
      <c r="AM47" s="30"/>
      <c r="AN47" s="30"/>
      <c r="AO47" s="30"/>
      <c r="AP47" s="30"/>
      <c r="AQ47" s="30"/>
      <c r="AR47" s="30"/>
      <c r="AS47" s="30"/>
      <c r="AT47" s="8"/>
      <c r="AU47" s="8"/>
      <c r="BU47" s="3"/>
      <c r="BV47" s="3"/>
      <c r="BW47" s="3"/>
      <c r="CA47" s="31"/>
      <c r="CB47" s="31" t="str">
        <f t="shared" si="33"/>
        <v/>
      </c>
      <c r="CC47" s="31" t="str">
        <f t="shared" si="41"/>
        <v/>
      </c>
      <c r="CD47" s="31" t="str">
        <f t="shared" si="34"/>
        <v/>
      </c>
      <c r="CE47" s="31" t="str">
        <f t="shared" si="35"/>
        <v/>
      </c>
      <c r="CG47" s="32"/>
      <c r="CH47" s="32">
        <f t="shared" si="36"/>
        <v>0</v>
      </c>
      <c r="CI47" s="32">
        <f t="shared" si="43"/>
        <v>0</v>
      </c>
      <c r="CJ47" s="32">
        <f t="shared" si="37"/>
        <v>0</v>
      </c>
      <c r="CK47" s="32">
        <f t="shared" si="38"/>
        <v>0</v>
      </c>
      <c r="CL47" s="13"/>
    </row>
    <row r="48" spans="1:118" ht="16.149999999999999" customHeight="1" x14ac:dyDescent="0.2">
      <c r="A48" s="862" t="s">
        <v>64</v>
      </c>
      <c r="B48" s="900"/>
      <c r="C48" s="970"/>
      <c r="D48" s="50">
        <f t="shared" ref="D48:D55" si="44">SUM(E48+F48)</f>
        <v>0</v>
      </c>
      <c r="E48" s="51">
        <f t="shared" si="39"/>
        <v>0</v>
      </c>
      <c r="F48" s="821">
        <f t="shared" si="39"/>
        <v>0</v>
      </c>
      <c r="G48" s="172"/>
      <c r="H48" s="173"/>
      <c r="I48" s="172"/>
      <c r="J48" s="173"/>
      <c r="K48" s="172"/>
      <c r="L48" s="173"/>
      <c r="M48" s="172"/>
      <c r="N48" s="173"/>
      <c r="O48" s="172"/>
      <c r="P48" s="173"/>
      <c r="Q48" s="172"/>
      <c r="R48" s="173"/>
      <c r="S48" s="172"/>
      <c r="T48" s="173"/>
      <c r="U48" s="50">
        <f>SUM(U46:U47)</f>
        <v>0</v>
      </c>
      <c r="V48" s="174">
        <f t="shared" ref="V48:AE48" si="45">SUM(V46:V47)</f>
        <v>0</v>
      </c>
      <c r="W48" s="50">
        <f t="shared" si="45"/>
        <v>0</v>
      </c>
      <c r="X48" s="174">
        <f t="shared" si="45"/>
        <v>0</v>
      </c>
      <c r="Y48" s="50">
        <f t="shared" si="45"/>
        <v>0</v>
      </c>
      <c r="Z48" s="174">
        <f t="shared" si="45"/>
        <v>0</v>
      </c>
      <c r="AA48" s="50">
        <f t="shared" si="45"/>
        <v>0</v>
      </c>
      <c r="AB48" s="174">
        <f t="shared" si="45"/>
        <v>0</v>
      </c>
      <c r="AC48" s="50">
        <f t="shared" si="45"/>
        <v>0</v>
      </c>
      <c r="AD48" s="174">
        <f t="shared" si="45"/>
        <v>0</v>
      </c>
      <c r="AE48" s="175">
        <f t="shared" si="45"/>
        <v>0</v>
      </c>
      <c r="AF48" s="821">
        <f>SUM(AF46)</f>
        <v>0</v>
      </c>
      <c r="AG48" s="821">
        <f>SUM(AG46:AG47)</f>
        <v>0</v>
      </c>
      <c r="AH48" s="821">
        <f>SUM(AH46:AH47)</f>
        <v>0</v>
      </c>
      <c r="AI48" s="821">
        <f>SUM(AI46:AI47)</f>
        <v>0</v>
      </c>
      <c r="AJ48" s="66"/>
      <c r="AK48" s="176"/>
      <c r="AL48" s="176"/>
      <c r="AM48" s="176"/>
      <c r="AN48" s="176"/>
      <c r="AO48" s="176"/>
      <c r="AP48" s="176"/>
      <c r="AQ48" s="176"/>
      <c r="AR48" s="176"/>
      <c r="AS48" s="176"/>
      <c r="AT48" s="8"/>
      <c r="AU48" s="8"/>
      <c r="BU48" s="3"/>
      <c r="BV48" s="3"/>
      <c r="BW48" s="3"/>
      <c r="CA48" s="31"/>
      <c r="CB48" s="31"/>
      <c r="CC48" s="31"/>
      <c r="CD48" s="31"/>
      <c r="CE48" s="31"/>
      <c r="CG48" s="32"/>
      <c r="CH48" s="32"/>
      <c r="CI48" s="32"/>
      <c r="CJ48" s="32"/>
      <c r="CK48" s="32"/>
      <c r="CL48" s="13"/>
    </row>
    <row r="49" spans="1:90" ht="16.149999999999999" customHeight="1" x14ac:dyDescent="0.2">
      <c r="A49" s="1027" t="s">
        <v>65</v>
      </c>
      <c r="B49" s="1028"/>
      <c r="C49" s="1029"/>
      <c r="D49" s="50">
        <f t="shared" si="44"/>
        <v>0</v>
      </c>
      <c r="E49" s="51">
        <f t="shared" ref="E49:F55" si="46">SUM(G49+I49+K49+M49+O49+Q49+S49+U49+W49+Y49+AA49+AC49)</f>
        <v>0</v>
      </c>
      <c r="F49" s="821">
        <f t="shared" si="46"/>
        <v>0</v>
      </c>
      <c r="G49" s="172"/>
      <c r="H49" s="173"/>
      <c r="I49" s="172"/>
      <c r="J49" s="173"/>
      <c r="K49" s="172"/>
      <c r="L49" s="173"/>
      <c r="M49" s="172"/>
      <c r="N49" s="173"/>
      <c r="O49" s="172"/>
      <c r="P49" s="173"/>
      <c r="Q49" s="172"/>
      <c r="R49" s="173"/>
      <c r="S49" s="172"/>
      <c r="T49" s="173"/>
      <c r="U49" s="177"/>
      <c r="V49" s="178"/>
      <c r="W49" s="177"/>
      <c r="X49" s="178"/>
      <c r="Y49" s="177"/>
      <c r="Z49" s="178"/>
      <c r="AA49" s="177"/>
      <c r="AB49" s="178"/>
      <c r="AC49" s="179"/>
      <c r="AD49" s="180"/>
      <c r="AE49" s="181"/>
      <c r="AF49" s="182"/>
      <c r="AG49" s="182"/>
      <c r="AH49" s="182"/>
      <c r="AI49" s="182"/>
      <c r="AJ49" s="66" t="str">
        <f t="shared" si="32"/>
        <v/>
      </c>
      <c r="AK49" s="30"/>
      <c r="AL49" s="30"/>
      <c r="AM49" s="30"/>
      <c r="AN49" s="30"/>
      <c r="AO49" s="30"/>
      <c r="AP49" s="30"/>
      <c r="AQ49" s="30"/>
      <c r="AR49" s="30"/>
      <c r="AS49" s="30"/>
      <c r="AT49" s="8"/>
      <c r="AU49" s="8"/>
      <c r="BU49" s="3"/>
      <c r="BV49" s="3"/>
      <c r="BW49" s="3"/>
      <c r="CA49" s="31" t="str">
        <f t="shared" si="40"/>
        <v/>
      </c>
      <c r="CB49" s="31" t="str">
        <f t="shared" si="33"/>
        <v/>
      </c>
      <c r="CC49" s="31" t="str">
        <f t="shared" si="41"/>
        <v/>
      </c>
      <c r="CD49" s="31" t="str">
        <f t="shared" si="34"/>
        <v/>
      </c>
      <c r="CE49" s="31" t="str">
        <f t="shared" si="35"/>
        <v/>
      </c>
      <c r="CG49" s="32">
        <f t="shared" si="42"/>
        <v>0</v>
      </c>
      <c r="CH49" s="32">
        <f t="shared" si="36"/>
        <v>0</v>
      </c>
      <c r="CI49" s="32">
        <f t="shared" si="43"/>
        <v>0</v>
      </c>
      <c r="CJ49" s="32">
        <f t="shared" si="37"/>
        <v>0</v>
      </c>
      <c r="CK49" s="32">
        <f t="shared" si="38"/>
        <v>0</v>
      </c>
      <c r="CL49" s="13"/>
    </row>
    <row r="50" spans="1:90" ht="16.149999999999999" customHeight="1" x14ac:dyDescent="0.2">
      <c r="A50" s="956" t="s">
        <v>66</v>
      </c>
      <c r="B50" s="958"/>
      <c r="C50" s="183">
        <v>0</v>
      </c>
      <c r="D50" s="184">
        <f t="shared" si="44"/>
        <v>0</v>
      </c>
      <c r="E50" s="185">
        <f t="shared" si="46"/>
        <v>0</v>
      </c>
      <c r="F50" s="828">
        <f t="shared" si="46"/>
        <v>0</v>
      </c>
      <c r="G50" s="145"/>
      <c r="H50" s="146"/>
      <c r="I50" s="145"/>
      <c r="J50" s="147"/>
      <c r="K50" s="145"/>
      <c r="L50" s="146"/>
      <c r="M50" s="145"/>
      <c r="N50" s="146"/>
      <c r="O50" s="145"/>
      <c r="P50" s="146"/>
      <c r="Q50" s="145"/>
      <c r="R50" s="148"/>
      <c r="S50" s="145"/>
      <c r="T50" s="148"/>
      <c r="U50" s="145"/>
      <c r="V50" s="148"/>
      <c r="W50" s="145"/>
      <c r="X50" s="148"/>
      <c r="Y50" s="145"/>
      <c r="Z50" s="148"/>
      <c r="AA50" s="145"/>
      <c r="AB50" s="148"/>
      <c r="AC50" s="147"/>
      <c r="AD50" s="186"/>
      <c r="AE50" s="187"/>
      <c r="AF50" s="146"/>
      <c r="AG50" s="146"/>
      <c r="AH50" s="146"/>
      <c r="AI50" s="146"/>
      <c r="AJ50" s="66" t="str">
        <f t="shared" si="32"/>
        <v/>
      </c>
      <c r="AK50" s="30"/>
      <c r="AL50" s="30"/>
      <c r="AM50" s="30"/>
      <c r="AN50" s="30"/>
      <c r="AO50" s="30"/>
      <c r="AP50" s="30"/>
      <c r="AQ50" s="30"/>
      <c r="AR50" s="30"/>
      <c r="AS50" s="30"/>
      <c r="AT50" s="8"/>
      <c r="AU50" s="8"/>
      <c r="BU50" s="3"/>
      <c r="BV50" s="3"/>
      <c r="BW50" s="3"/>
      <c r="CA50" s="31" t="str">
        <f t="shared" si="40"/>
        <v/>
      </c>
      <c r="CB50" s="31" t="str">
        <f t="shared" si="33"/>
        <v/>
      </c>
      <c r="CC50" s="31" t="str">
        <f t="shared" si="41"/>
        <v/>
      </c>
      <c r="CD50" s="31" t="str">
        <f t="shared" si="34"/>
        <v/>
      </c>
      <c r="CE50" s="31" t="str">
        <f t="shared" si="35"/>
        <v/>
      </c>
      <c r="CG50" s="32">
        <f t="shared" si="42"/>
        <v>0</v>
      </c>
      <c r="CH50" s="32">
        <f t="shared" si="36"/>
        <v>0</v>
      </c>
      <c r="CI50" s="32">
        <f t="shared" si="43"/>
        <v>0</v>
      </c>
      <c r="CJ50" s="32">
        <f t="shared" si="37"/>
        <v>0</v>
      </c>
      <c r="CK50" s="32">
        <f t="shared" si="38"/>
        <v>0</v>
      </c>
      <c r="CL50" s="13"/>
    </row>
    <row r="51" spans="1:90" ht="16.149999999999999" customHeight="1" x14ac:dyDescent="0.2">
      <c r="A51" s="956"/>
      <c r="B51" s="958"/>
      <c r="C51" s="188" t="s">
        <v>67</v>
      </c>
      <c r="D51" s="152">
        <f t="shared" si="44"/>
        <v>0</v>
      </c>
      <c r="E51" s="153">
        <f t="shared" si="46"/>
        <v>0</v>
      </c>
      <c r="F51" s="154">
        <f t="shared" si="46"/>
        <v>0</v>
      </c>
      <c r="G51" s="155"/>
      <c r="H51" s="160"/>
      <c r="I51" s="155"/>
      <c r="J51" s="189"/>
      <c r="K51" s="155"/>
      <c r="L51" s="160"/>
      <c r="M51" s="155"/>
      <c r="N51" s="160"/>
      <c r="O51" s="155"/>
      <c r="P51" s="160"/>
      <c r="Q51" s="155"/>
      <c r="R51" s="156"/>
      <c r="S51" s="155"/>
      <c r="T51" s="156"/>
      <c r="U51" s="155"/>
      <c r="V51" s="156"/>
      <c r="W51" s="155"/>
      <c r="X51" s="156"/>
      <c r="Y51" s="155"/>
      <c r="Z51" s="156"/>
      <c r="AA51" s="155"/>
      <c r="AB51" s="156"/>
      <c r="AC51" s="189"/>
      <c r="AD51" s="159"/>
      <c r="AE51" s="190"/>
      <c r="AF51" s="160"/>
      <c r="AG51" s="160"/>
      <c r="AH51" s="160"/>
      <c r="AI51" s="160"/>
      <c r="AJ51" s="66" t="str">
        <f t="shared" si="32"/>
        <v/>
      </c>
      <c r="AK51" s="30"/>
      <c r="AL51" s="30"/>
      <c r="AM51" s="30"/>
      <c r="AN51" s="30"/>
      <c r="AO51" s="30"/>
      <c r="AP51" s="30"/>
      <c r="AQ51" s="30"/>
      <c r="AR51" s="30"/>
      <c r="AS51" s="30"/>
      <c r="AT51" s="8"/>
      <c r="AU51" s="8"/>
      <c r="BU51" s="3"/>
      <c r="BV51" s="3"/>
      <c r="BW51" s="3"/>
      <c r="CA51" s="31" t="str">
        <f t="shared" si="40"/>
        <v/>
      </c>
      <c r="CB51" s="31" t="str">
        <f t="shared" si="33"/>
        <v/>
      </c>
      <c r="CC51" s="31" t="str">
        <f t="shared" si="41"/>
        <v/>
      </c>
      <c r="CD51" s="31" t="str">
        <f t="shared" si="34"/>
        <v/>
      </c>
      <c r="CE51" s="31" t="str">
        <f t="shared" si="35"/>
        <v/>
      </c>
      <c r="CG51" s="32">
        <f t="shared" si="42"/>
        <v>0</v>
      </c>
      <c r="CH51" s="32">
        <f t="shared" si="36"/>
        <v>0</v>
      </c>
      <c r="CI51" s="32">
        <f t="shared" si="43"/>
        <v>0</v>
      </c>
      <c r="CJ51" s="32">
        <f t="shared" si="37"/>
        <v>0</v>
      </c>
      <c r="CK51" s="32">
        <f t="shared" si="38"/>
        <v>0</v>
      </c>
      <c r="CL51" s="13"/>
    </row>
    <row r="52" spans="1:90" ht="16.149999999999999" customHeight="1" x14ac:dyDescent="0.2">
      <c r="A52" s="956"/>
      <c r="B52" s="958"/>
      <c r="C52" s="188" t="s">
        <v>68</v>
      </c>
      <c r="D52" s="152">
        <f t="shared" si="44"/>
        <v>0</v>
      </c>
      <c r="E52" s="153">
        <f t="shared" si="46"/>
        <v>0</v>
      </c>
      <c r="F52" s="154">
        <f t="shared" si="46"/>
        <v>0</v>
      </c>
      <c r="G52" s="155"/>
      <c r="H52" s="160"/>
      <c r="I52" s="155"/>
      <c r="J52" s="189"/>
      <c r="K52" s="155"/>
      <c r="L52" s="160"/>
      <c r="M52" s="155"/>
      <c r="N52" s="160"/>
      <c r="O52" s="155"/>
      <c r="P52" s="160"/>
      <c r="Q52" s="155"/>
      <c r="R52" s="156"/>
      <c r="S52" s="155"/>
      <c r="T52" s="156"/>
      <c r="U52" s="155"/>
      <c r="V52" s="156"/>
      <c r="W52" s="155"/>
      <c r="X52" s="156"/>
      <c r="Y52" s="155"/>
      <c r="Z52" s="156"/>
      <c r="AA52" s="155"/>
      <c r="AB52" s="156"/>
      <c r="AC52" s="189"/>
      <c r="AD52" s="159"/>
      <c r="AE52" s="190"/>
      <c r="AF52" s="160"/>
      <c r="AG52" s="160"/>
      <c r="AH52" s="160"/>
      <c r="AI52" s="160"/>
      <c r="AJ52" s="66" t="str">
        <f t="shared" si="32"/>
        <v/>
      </c>
      <c r="AK52" s="30"/>
      <c r="AL52" s="30"/>
      <c r="AM52" s="30"/>
      <c r="AN52" s="30"/>
      <c r="AO52" s="30"/>
      <c r="AP52" s="30"/>
      <c r="AQ52" s="30"/>
      <c r="AR52" s="30"/>
      <c r="AS52" s="30"/>
      <c r="AT52" s="8"/>
      <c r="AU52" s="8"/>
      <c r="BU52" s="3"/>
      <c r="BV52" s="3"/>
      <c r="BW52" s="3"/>
      <c r="CA52" s="31" t="str">
        <f t="shared" si="40"/>
        <v/>
      </c>
      <c r="CB52" s="31" t="str">
        <f t="shared" si="33"/>
        <v/>
      </c>
      <c r="CC52" s="31" t="str">
        <f t="shared" si="41"/>
        <v/>
      </c>
      <c r="CD52" s="31" t="str">
        <f t="shared" si="34"/>
        <v/>
      </c>
      <c r="CE52" s="31" t="str">
        <f t="shared" si="35"/>
        <v/>
      </c>
      <c r="CG52" s="32">
        <f t="shared" si="42"/>
        <v>0</v>
      </c>
      <c r="CH52" s="32">
        <f t="shared" si="36"/>
        <v>0</v>
      </c>
      <c r="CI52" s="32">
        <f t="shared" si="43"/>
        <v>0</v>
      </c>
      <c r="CJ52" s="32">
        <f t="shared" si="37"/>
        <v>0</v>
      </c>
      <c r="CK52" s="32">
        <f t="shared" si="38"/>
        <v>0</v>
      </c>
      <c r="CL52" s="13"/>
    </row>
    <row r="53" spans="1:90" ht="16.149999999999999" customHeight="1" x14ac:dyDescent="0.2">
      <c r="A53" s="956"/>
      <c r="B53" s="958"/>
      <c r="C53" s="188" t="s">
        <v>69</v>
      </c>
      <c r="D53" s="152">
        <f t="shared" si="44"/>
        <v>0</v>
      </c>
      <c r="E53" s="153">
        <f t="shared" si="46"/>
        <v>0</v>
      </c>
      <c r="F53" s="154">
        <f t="shared" si="46"/>
        <v>0</v>
      </c>
      <c r="G53" s="155"/>
      <c r="H53" s="160"/>
      <c r="I53" s="155"/>
      <c r="J53" s="189"/>
      <c r="K53" s="155"/>
      <c r="L53" s="160"/>
      <c r="M53" s="155"/>
      <c r="N53" s="160"/>
      <c r="O53" s="155"/>
      <c r="P53" s="160"/>
      <c r="Q53" s="155"/>
      <c r="R53" s="156"/>
      <c r="S53" s="155"/>
      <c r="T53" s="156"/>
      <c r="U53" s="155"/>
      <c r="V53" s="156"/>
      <c r="W53" s="155"/>
      <c r="X53" s="156"/>
      <c r="Y53" s="155"/>
      <c r="Z53" s="156"/>
      <c r="AA53" s="155"/>
      <c r="AB53" s="156"/>
      <c r="AC53" s="189"/>
      <c r="AD53" s="159"/>
      <c r="AE53" s="190"/>
      <c r="AF53" s="160"/>
      <c r="AG53" s="160"/>
      <c r="AH53" s="160"/>
      <c r="AI53" s="160"/>
      <c r="AJ53" s="66" t="str">
        <f t="shared" si="32"/>
        <v/>
      </c>
      <c r="AK53" s="30"/>
      <c r="AL53" s="30"/>
      <c r="AM53" s="30"/>
      <c r="AN53" s="30"/>
      <c r="AO53" s="30"/>
      <c r="AP53" s="30"/>
      <c r="AQ53" s="30"/>
      <c r="AR53" s="30"/>
      <c r="AS53" s="30"/>
      <c r="AT53" s="8"/>
      <c r="AU53" s="8"/>
      <c r="BU53" s="3"/>
      <c r="BV53" s="3"/>
      <c r="BW53" s="3"/>
      <c r="CA53" s="31" t="str">
        <f t="shared" si="40"/>
        <v/>
      </c>
      <c r="CB53" s="31" t="str">
        <f t="shared" si="33"/>
        <v/>
      </c>
      <c r="CC53" s="31" t="str">
        <f t="shared" si="41"/>
        <v/>
      </c>
      <c r="CD53" s="31" t="str">
        <f t="shared" si="34"/>
        <v/>
      </c>
      <c r="CE53" s="31" t="str">
        <f t="shared" si="35"/>
        <v/>
      </c>
      <c r="CG53" s="32">
        <f t="shared" si="42"/>
        <v>0</v>
      </c>
      <c r="CH53" s="32">
        <f t="shared" si="36"/>
        <v>0</v>
      </c>
      <c r="CI53" s="32">
        <f t="shared" si="43"/>
        <v>0</v>
      </c>
      <c r="CJ53" s="32">
        <f t="shared" si="37"/>
        <v>0</v>
      </c>
      <c r="CK53" s="32">
        <f t="shared" si="38"/>
        <v>0</v>
      </c>
      <c r="CL53" s="13"/>
    </row>
    <row r="54" spans="1:90" ht="16.149999999999999" customHeight="1" x14ac:dyDescent="0.2">
      <c r="A54" s="956"/>
      <c r="B54" s="958"/>
      <c r="C54" s="191" t="s">
        <v>70</v>
      </c>
      <c r="D54" s="161">
        <f>SUM(E54+F54)</f>
        <v>0</v>
      </c>
      <c r="E54" s="162">
        <f t="shared" si="46"/>
        <v>0</v>
      </c>
      <c r="F54" s="154">
        <f t="shared" si="46"/>
        <v>0</v>
      </c>
      <c r="G54" s="192"/>
      <c r="H54" s="171"/>
      <c r="I54" s="192"/>
      <c r="J54" s="193"/>
      <c r="K54" s="192"/>
      <c r="L54" s="171"/>
      <c r="M54" s="192"/>
      <c r="N54" s="171"/>
      <c r="O54" s="192"/>
      <c r="P54" s="171"/>
      <c r="Q54" s="192"/>
      <c r="R54" s="194"/>
      <c r="S54" s="192"/>
      <c r="T54" s="194"/>
      <c r="U54" s="192"/>
      <c r="V54" s="194"/>
      <c r="W54" s="192"/>
      <c r="X54" s="194"/>
      <c r="Y54" s="192"/>
      <c r="Z54" s="194"/>
      <c r="AA54" s="192"/>
      <c r="AB54" s="194"/>
      <c r="AC54" s="193"/>
      <c r="AD54" s="195"/>
      <c r="AE54" s="196"/>
      <c r="AF54" s="171"/>
      <c r="AG54" s="171"/>
      <c r="AH54" s="171"/>
      <c r="AI54" s="171"/>
      <c r="AJ54" s="66" t="str">
        <f t="shared" si="32"/>
        <v/>
      </c>
      <c r="AK54" s="30"/>
      <c r="AL54" s="30"/>
      <c r="AM54" s="30"/>
      <c r="AN54" s="30"/>
      <c r="AO54" s="30"/>
      <c r="AP54" s="30"/>
      <c r="AQ54" s="30"/>
      <c r="AR54" s="30"/>
      <c r="AS54" s="30"/>
      <c r="AT54" s="8"/>
      <c r="AU54" s="8"/>
      <c r="BU54" s="3"/>
      <c r="BV54" s="3"/>
      <c r="BW54" s="3"/>
      <c r="CA54" s="31" t="str">
        <f t="shared" si="40"/>
        <v/>
      </c>
      <c r="CB54" s="31" t="str">
        <f t="shared" si="33"/>
        <v/>
      </c>
      <c r="CC54" s="31" t="str">
        <f t="shared" si="41"/>
        <v/>
      </c>
      <c r="CD54" s="31" t="str">
        <f t="shared" si="34"/>
        <v/>
      </c>
      <c r="CE54" s="31" t="str">
        <f t="shared" si="35"/>
        <v/>
      </c>
      <c r="CG54" s="32">
        <f t="shared" si="42"/>
        <v>0</v>
      </c>
      <c r="CH54" s="32">
        <f t="shared" si="36"/>
        <v>0</v>
      </c>
      <c r="CI54" s="32">
        <f t="shared" si="43"/>
        <v>0</v>
      </c>
      <c r="CJ54" s="32">
        <f t="shared" si="37"/>
        <v>0</v>
      </c>
      <c r="CK54" s="32">
        <f t="shared" si="38"/>
        <v>0</v>
      </c>
      <c r="CL54" s="13"/>
    </row>
    <row r="55" spans="1:90" ht="16.149999999999999" customHeight="1" x14ac:dyDescent="0.2">
      <c r="A55" s="956"/>
      <c r="B55" s="958"/>
      <c r="C55" s="191" t="s">
        <v>71</v>
      </c>
      <c r="D55" s="161">
        <f t="shared" si="44"/>
        <v>0</v>
      </c>
      <c r="E55" s="162">
        <f t="shared" si="46"/>
        <v>0</v>
      </c>
      <c r="F55" s="154">
        <f t="shared" si="46"/>
        <v>0</v>
      </c>
      <c r="G55" s="192"/>
      <c r="H55" s="171"/>
      <c r="I55" s="192"/>
      <c r="J55" s="193"/>
      <c r="K55" s="164"/>
      <c r="L55" s="171"/>
      <c r="M55" s="192"/>
      <c r="N55" s="171"/>
      <c r="O55" s="192"/>
      <c r="P55" s="171"/>
      <c r="Q55" s="192"/>
      <c r="R55" s="194"/>
      <c r="S55" s="192"/>
      <c r="T55" s="194"/>
      <c r="U55" s="192"/>
      <c r="V55" s="194"/>
      <c r="W55" s="192"/>
      <c r="X55" s="194"/>
      <c r="Y55" s="192"/>
      <c r="Z55" s="194"/>
      <c r="AA55" s="192"/>
      <c r="AB55" s="194"/>
      <c r="AC55" s="193"/>
      <c r="AD55" s="195"/>
      <c r="AE55" s="197"/>
      <c r="AF55" s="171"/>
      <c r="AG55" s="171"/>
      <c r="AH55" s="171"/>
      <c r="AI55" s="171"/>
      <c r="AJ55" s="66" t="str">
        <f t="shared" si="32"/>
        <v/>
      </c>
      <c r="AK55" s="30"/>
      <c r="AL55" s="30"/>
      <c r="AM55" s="30"/>
      <c r="AN55" s="30"/>
      <c r="AO55" s="30"/>
      <c r="AP55" s="30"/>
      <c r="AQ55" s="30"/>
      <c r="AR55" s="30"/>
      <c r="AS55" s="30"/>
      <c r="AT55" s="8"/>
      <c r="AU55" s="8"/>
      <c r="BU55" s="3"/>
      <c r="BV55" s="3"/>
      <c r="BW55" s="3"/>
      <c r="CA55" s="31" t="str">
        <f t="shared" si="40"/>
        <v/>
      </c>
      <c r="CB55" s="31" t="str">
        <f t="shared" si="33"/>
        <v/>
      </c>
      <c r="CC55" s="31" t="str">
        <f t="shared" si="41"/>
        <v/>
      </c>
      <c r="CD55" s="31" t="str">
        <f t="shared" si="34"/>
        <v/>
      </c>
      <c r="CE55" s="31" t="str">
        <f t="shared" si="35"/>
        <v/>
      </c>
      <c r="CG55" s="32">
        <f t="shared" si="42"/>
        <v>0</v>
      </c>
      <c r="CH55" s="32">
        <f t="shared" si="36"/>
        <v>0</v>
      </c>
      <c r="CI55" s="32">
        <f t="shared" si="43"/>
        <v>0</v>
      </c>
      <c r="CJ55" s="32">
        <f t="shared" si="37"/>
        <v>0</v>
      </c>
      <c r="CK55" s="32">
        <f t="shared" si="38"/>
        <v>0</v>
      </c>
      <c r="CL55" s="13"/>
    </row>
    <row r="56" spans="1:90" ht="16.149999999999999" customHeight="1" x14ac:dyDescent="0.2">
      <c r="A56" s="959"/>
      <c r="B56" s="1079"/>
      <c r="C56" s="198" t="s">
        <v>4</v>
      </c>
      <c r="D56" s="199">
        <f t="shared" ref="D56:AG56" si="47">SUM(D50:D55)</f>
        <v>0</v>
      </c>
      <c r="E56" s="200">
        <f>SUM(E50:E55)</f>
        <v>0</v>
      </c>
      <c r="F56" s="821">
        <f t="shared" si="47"/>
        <v>0</v>
      </c>
      <c r="G56" s="50">
        <f t="shared" si="47"/>
        <v>0</v>
      </c>
      <c r="H56" s="821">
        <f t="shared" si="47"/>
        <v>0</v>
      </c>
      <c r="I56" s="50">
        <f t="shared" si="47"/>
        <v>0</v>
      </c>
      <c r="J56" s="814">
        <f t="shared" si="47"/>
        <v>0</v>
      </c>
      <c r="K56" s="811">
        <f t="shared" si="47"/>
        <v>0</v>
      </c>
      <c r="L56" s="821">
        <f t="shared" si="47"/>
        <v>0</v>
      </c>
      <c r="M56" s="50">
        <f t="shared" si="47"/>
        <v>0</v>
      </c>
      <c r="N56" s="821">
        <f t="shared" si="47"/>
        <v>0</v>
      </c>
      <c r="O56" s="50">
        <f t="shared" si="47"/>
        <v>0</v>
      </c>
      <c r="P56" s="821">
        <f t="shared" si="47"/>
        <v>0</v>
      </c>
      <c r="Q56" s="50">
        <f t="shared" si="47"/>
        <v>0</v>
      </c>
      <c r="R56" s="202">
        <f t="shared" si="47"/>
        <v>0</v>
      </c>
      <c r="S56" s="50">
        <f t="shared" si="47"/>
        <v>0</v>
      </c>
      <c r="T56" s="202">
        <f t="shared" si="47"/>
        <v>0</v>
      </c>
      <c r="U56" s="50">
        <f t="shared" si="47"/>
        <v>0</v>
      </c>
      <c r="V56" s="202">
        <f t="shared" si="47"/>
        <v>0</v>
      </c>
      <c r="W56" s="50">
        <f>SUM(W50:W55)</f>
        <v>0</v>
      </c>
      <c r="X56" s="202">
        <f t="shared" si="47"/>
        <v>0</v>
      </c>
      <c r="Y56" s="50">
        <f>SUM(Y50:Y55)</f>
        <v>0</v>
      </c>
      <c r="Z56" s="202">
        <f t="shared" si="47"/>
        <v>0</v>
      </c>
      <c r="AA56" s="50">
        <f t="shared" si="47"/>
        <v>0</v>
      </c>
      <c r="AB56" s="202">
        <f t="shared" si="47"/>
        <v>0</v>
      </c>
      <c r="AC56" s="174">
        <f t="shared" si="47"/>
        <v>0</v>
      </c>
      <c r="AD56" s="203">
        <f t="shared" si="47"/>
        <v>0</v>
      </c>
      <c r="AE56" s="204">
        <f t="shared" si="47"/>
        <v>0</v>
      </c>
      <c r="AF56" s="821">
        <f>SUM(AF50:AF55)</f>
        <v>0</v>
      </c>
      <c r="AG56" s="821">
        <f t="shared" si="47"/>
        <v>0</v>
      </c>
      <c r="AH56" s="821">
        <f t="shared" ref="AH56" si="48">SUM(AH50:AH55)</f>
        <v>0</v>
      </c>
      <c r="AI56" s="821">
        <f>SUM(AI50:AI55)</f>
        <v>0</v>
      </c>
      <c r="AJ56" s="66"/>
      <c r="AK56" s="176"/>
      <c r="AL56" s="176"/>
      <c r="AM56" s="176"/>
      <c r="AN56" s="176"/>
      <c r="AO56" s="176"/>
      <c r="AP56" s="176"/>
      <c r="AQ56" s="176"/>
      <c r="AR56" s="176"/>
      <c r="AS56" s="176"/>
      <c r="AT56" s="8"/>
      <c r="AU56" s="8"/>
      <c r="BU56" s="3"/>
      <c r="BV56" s="3"/>
      <c r="BW56" s="3"/>
      <c r="CA56" s="31"/>
      <c r="CB56" s="31"/>
      <c r="CC56" s="31"/>
      <c r="CD56" s="31"/>
      <c r="CE56" s="31"/>
      <c r="CG56" s="32"/>
      <c r="CH56" s="32"/>
      <c r="CI56" s="32"/>
      <c r="CJ56" s="32"/>
      <c r="CK56" s="32"/>
      <c r="CL56" s="13"/>
    </row>
    <row r="57" spans="1:90" ht="16.149999999999999" customHeight="1" x14ac:dyDescent="0.25">
      <c r="A57" s="1087" t="s">
        <v>72</v>
      </c>
      <c r="B57" s="1088"/>
      <c r="C57" s="205">
        <v>0</v>
      </c>
      <c r="D57" s="161">
        <f>SUM(E57:F57)</f>
        <v>0</v>
      </c>
      <c r="E57" s="162">
        <f>+Y57+AA57+AC57</f>
        <v>0</v>
      </c>
      <c r="F57" s="154">
        <f>+Z57+AB57+AD57</f>
        <v>0</v>
      </c>
      <c r="G57" s="206"/>
      <c r="H57" s="207"/>
      <c r="I57" s="208"/>
      <c r="J57" s="207"/>
      <c r="K57" s="208"/>
      <c r="L57" s="207"/>
      <c r="M57" s="208"/>
      <c r="N57" s="207"/>
      <c r="O57" s="208"/>
      <c r="P57" s="207"/>
      <c r="Q57" s="208"/>
      <c r="R57" s="207"/>
      <c r="S57" s="209"/>
      <c r="T57" s="210"/>
      <c r="U57" s="209"/>
      <c r="V57" s="210"/>
      <c r="W57" s="209"/>
      <c r="X57" s="210"/>
      <c r="Y57" s="192"/>
      <c r="Z57" s="194"/>
      <c r="AA57" s="192"/>
      <c r="AB57" s="194"/>
      <c r="AC57" s="192"/>
      <c r="AD57" s="578"/>
      <c r="AE57" s="171"/>
      <c r="AF57" s="171"/>
      <c r="AG57" s="579"/>
      <c r="AH57" s="171"/>
      <c r="AI57" s="579"/>
      <c r="AJ57" s="66" t="str">
        <f t="shared" si="32"/>
        <v/>
      </c>
      <c r="AK57" s="176"/>
      <c r="AL57" s="176"/>
      <c r="AM57" s="176"/>
      <c r="AN57" s="176"/>
      <c r="AO57" s="176"/>
      <c r="AP57" s="176"/>
      <c r="AQ57" s="176"/>
      <c r="AR57" s="176"/>
      <c r="AS57" s="176"/>
      <c r="AT57" s="8"/>
      <c r="AU57" s="8"/>
      <c r="BU57" s="3"/>
      <c r="BV57" s="3"/>
      <c r="BW57" s="3"/>
      <c r="CA57" s="31" t="str">
        <f t="shared" si="40"/>
        <v/>
      </c>
      <c r="CB57" s="31" t="str">
        <f t="shared" si="33"/>
        <v/>
      </c>
      <c r="CC57" s="31" t="str">
        <f t="shared" si="41"/>
        <v/>
      </c>
      <c r="CD57" s="31" t="str">
        <f t="shared" si="34"/>
        <v/>
      </c>
      <c r="CE57" s="31" t="str">
        <f t="shared" si="35"/>
        <v/>
      </c>
      <c r="CG57" s="32">
        <f t="shared" si="42"/>
        <v>0</v>
      </c>
      <c r="CH57" s="32">
        <f t="shared" si="36"/>
        <v>0</v>
      </c>
      <c r="CI57" s="32">
        <f t="shared" si="43"/>
        <v>0</v>
      </c>
      <c r="CJ57" s="32">
        <f t="shared" si="37"/>
        <v>0</v>
      </c>
      <c r="CK57" s="32">
        <f t="shared" si="38"/>
        <v>0</v>
      </c>
      <c r="CL57" s="13"/>
    </row>
    <row r="58" spans="1:90" ht="16.149999999999999" customHeight="1" x14ac:dyDescent="0.25">
      <c r="A58" s="1032"/>
      <c r="B58" s="1033"/>
      <c r="C58" s="205" t="s">
        <v>73</v>
      </c>
      <c r="D58" s="161">
        <f t="shared" ref="D58" si="49">SUM(E58:F58)</f>
        <v>0</v>
      </c>
      <c r="E58" s="162">
        <f t="shared" ref="E58:F59" si="50">+Y58+AA58+AC58</f>
        <v>0</v>
      </c>
      <c r="F58" s="154">
        <f t="shared" si="50"/>
        <v>0</v>
      </c>
      <c r="G58" s="213"/>
      <c r="H58" s="214"/>
      <c r="I58" s="213"/>
      <c r="J58" s="214"/>
      <c r="K58" s="213"/>
      <c r="L58" s="214"/>
      <c r="M58" s="213"/>
      <c r="N58" s="214"/>
      <c r="O58" s="213"/>
      <c r="P58" s="214"/>
      <c r="Q58" s="213"/>
      <c r="R58" s="214"/>
      <c r="S58" s="209"/>
      <c r="T58" s="210"/>
      <c r="U58" s="209"/>
      <c r="V58" s="210"/>
      <c r="W58" s="209"/>
      <c r="X58" s="210"/>
      <c r="Y58" s="192"/>
      <c r="Z58" s="194"/>
      <c r="AA58" s="192"/>
      <c r="AB58" s="194"/>
      <c r="AC58" s="192"/>
      <c r="AD58" s="195"/>
      <c r="AE58" s="171"/>
      <c r="AF58" s="171"/>
      <c r="AG58" s="215"/>
      <c r="AH58" s="171"/>
      <c r="AI58" s="215"/>
      <c r="AJ58" s="66" t="str">
        <f t="shared" si="32"/>
        <v/>
      </c>
      <c r="AK58" s="176"/>
      <c r="AL58" s="176"/>
      <c r="AM58" s="176"/>
      <c r="AN58" s="176"/>
      <c r="AO58" s="176"/>
      <c r="AP58" s="176"/>
      <c r="AQ58" s="176"/>
      <c r="AR58" s="176"/>
      <c r="AS58" s="176"/>
      <c r="AT58" s="8"/>
      <c r="AU58" s="8"/>
      <c r="BU58" s="3"/>
      <c r="BV58" s="3"/>
      <c r="BW58" s="3"/>
      <c r="CA58" s="31" t="str">
        <f t="shared" si="40"/>
        <v/>
      </c>
      <c r="CB58" s="31" t="str">
        <f t="shared" si="33"/>
        <v/>
      </c>
      <c r="CC58" s="31" t="str">
        <f t="shared" si="41"/>
        <v/>
      </c>
      <c r="CD58" s="31" t="str">
        <f t="shared" si="34"/>
        <v/>
      </c>
      <c r="CE58" s="31" t="str">
        <f t="shared" si="35"/>
        <v/>
      </c>
      <c r="CG58" s="32">
        <f t="shared" si="42"/>
        <v>0</v>
      </c>
      <c r="CH58" s="32">
        <f t="shared" si="36"/>
        <v>0</v>
      </c>
      <c r="CI58" s="32">
        <f t="shared" si="43"/>
        <v>0</v>
      </c>
      <c r="CJ58" s="32">
        <f t="shared" si="37"/>
        <v>0</v>
      </c>
      <c r="CK58" s="32">
        <f t="shared" si="38"/>
        <v>0</v>
      </c>
      <c r="CL58" s="13"/>
    </row>
    <row r="59" spans="1:90" ht="16.149999999999999" customHeight="1" x14ac:dyDescent="0.25">
      <c r="A59" s="1032"/>
      <c r="B59" s="1033"/>
      <c r="C59" s="216" t="s">
        <v>74</v>
      </c>
      <c r="D59" s="161">
        <f>SUM(E59:F59)</f>
        <v>0</v>
      </c>
      <c r="E59" s="162">
        <f>+Y59+AA59+AC59</f>
        <v>0</v>
      </c>
      <c r="F59" s="154">
        <f t="shared" si="50"/>
        <v>0</v>
      </c>
      <c r="G59" s="213"/>
      <c r="H59" s="214"/>
      <c r="I59" s="213"/>
      <c r="J59" s="214"/>
      <c r="K59" s="213"/>
      <c r="L59" s="214"/>
      <c r="M59" s="213"/>
      <c r="N59" s="214"/>
      <c r="O59" s="213"/>
      <c r="P59" s="214"/>
      <c r="Q59" s="213"/>
      <c r="R59" s="214"/>
      <c r="S59" s="209"/>
      <c r="T59" s="210"/>
      <c r="U59" s="209"/>
      <c r="V59" s="210"/>
      <c r="W59" s="209"/>
      <c r="X59" s="210"/>
      <c r="Y59" s="192"/>
      <c r="Z59" s="194"/>
      <c r="AA59" s="192"/>
      <c r="AB59" s="194"/>
      <c r="AC59" s="192"/>
      <c r="AD59" s="195"/>
      <c r="AE59" s="171"/>
      <c r="AF59" s="171"/>
      <c r="AG59" s="215"/>
      <c r="AH59" s="171"/>
      <c r="AI59" s="215"/>
      <c r="AJ59" s="66" t="str">
        <f t="shared" si="32"/>
        <v/>
      </c>
      <c r="AK59" s="176"/>
      <c r="AL59" s="176"/>
      <c r="AM59" s="176"/>
      <c r="AN59" s="176"/>
      <c r="AO59" s="176"/>
      <c r="AP59" s="176"/>
      <c r="AQ59" s="176"/>
      <c r="AR59" s="176"/>
      <c r="AS59" s="176"/>
      <c r="AT59" s="8"/>
      <c r="AU59" s="8"/>
      <c r="BU59" s="3"/>
      <c r="BV59" s="3"/>
      <c r="BW59" s="3"/>
      <c r="CA59" s="31" t="str">
        <f t="shared" si="40"/>
        <v/>
      </c>
      <c r="CB59" s="31" t="str">
        <f t="shared" si="33"/>
        <v/>
      </c>
      <c r="CC59" s="31" t="str">
        <f t="shared" si="41"/>
        <v/>
      </c>
      <c r="CD59" s="31" t="str">
        <f t="shared" si="34"/>
        <v/>
      </c>
      <c r="CE59" s="31" t="str">
        <f t="shared" si="35"/>
        <v/>
      </c>
      <c r="CG59" s="32">
        <f t="shared" si="42"/>
        <v>0</v>
      </c>
      <c r="CH59" s="32">
        <f t="shared" si="36"/>
        <v>0</v>
      </c>
      <c r="CI59" s="32">
        <f t="shared" si="43"/>
        <v>0</v>
      </c>
      <c r="CJ59" s="32">
        <f t="shared" si="37"/>
        <v>0</v>
      </c>
      <c r="CK59" s="32">
        <f t="shared" si="38"/>
        <v>0</v>
      </c>
      <c r="CL59" s="13"/>
    </row>
    <row r="60" spans="1:90" ht="16.149999999999999" customHeight="1" x14ac:dyDescent="0.2">
      <c r="A60" s="1034"/>
      <c r="B60" s="1089"/>
      <c r="C60" s="217" t="s">
        <v>4</v>
      </c>
      <c r="D60" s="199">
        <f>SUM(E60:F60)</f>
        <v>0</v>
      </c>
      <c r="E60" s="200">
        <f>SUM(E57:E59)</f>
        <v>0</v>
      </c>
      <c r="F60" s="821">
        <f>SUM(F57:F59)</f>
        <v>0</v>
      </c>
      <c r="G60" s="218"/>
      <c r="H60" s="219"/>
      <c r="I60" s="218"/>
      <c r="J60" s="219"/>
      <c r="K60" s="218"/>
      <c r="L60" s="219"/>
      <c r="M60" s="218"/>
      <c r="N60" s="219"/>
      <c r="O60" s="218"/>
      <c r="P60" s="219"/>
      <c r="Q60" s="218"/>
      <c r="R60" s="219"/>
      <c r="S60" s="218"/>
      <c r="T60" s="219"/>
      <c r="U60" s="218"/>
      <c r="V60" s="219"/>
      <c r="W60" s="218"/>
      <c r="X60" s="219"/>
      <c r="Y60" s="50">
        <f>SUM(Y57:Y59)</f>
        <v>0</v>
      </c>
      <c r="Z60" s="821">
        <f t="shared" ref="Z60:AI60" si="51">SUM(Z57:Z59)</f>
        <v>0</v>
      </c>
      <c r="AA60" s="50">
        <f t="shared" si="51"/>
        <v>0</v>
      </c>
      <c r="AB60" s="821">
        <f t="shared" si="51"/>
        <v>0</v>
      </c>
      <c r="AC60" s="50">
        <f t="shared" si="51"/>
        <v>0</v>
      </c>
      <c r="AD60" s="203">
        <f t="shared" si="51"/>
        <v>0</v>
      </c>
      <c r="AE60" s="821">
        <f t="shared" si="51"/>
        <v>0</v>
      </c>
      <c r="AF60" s="821">
        <f t="shared" si="51"/>
        <v>0</v>
      </c>
      <c r="AG60" s="175">
        <f t="shared" si="51"/>
        <v>0</v>
      </c>
      <c r="AH60" s="821">
        <f t="shared" si="51"/>
        <v>0</v>
      </c>
      <c r="AI60" s="175">
        <f t="shared" si="51"/>
        <v>0</v>
      </c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8"/>
      <c r="AU60" s="8"/>
      <c r="BU60" s="3"/>
      <c r="BV60" s="3"/>
      <c r="BW60" s="3"/>
      <c r="CG60" s="13"/>
      <c r="CH60" s="13"/>
      <c r="CI60" s="13"/>
      <c r="CJ60" s="13"/>
      <c r="CK60" s="13"/>
      <c r="CL60" s="13"/>
    </row>
    <row r="61" spans="1:90" ht="31.9" customHeight="1" x14ac:dyDescent="0.2">
      <c r="A61" s="220" t="s">
        <v>75</v>
      </c>
      <c r="B61" s="221"/>
      <c r="C61" s="221"/>
      <c r="D61" s="222"/>
      <c r="E61" s="124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BU61" s="3"/>
      <c r="BV61" s="3"/>
      <c r="BW61" s="3"/>
      <c r="CG61" s="13"/>
      <c r="CH61" s="13"/>
      <c r="CI61" s="13"/>
      <c r="CJ61" s="13"/>
      <c r="CK61" s="13"/>
      <c r="CL61" s="13"/>
    </row>
    <row r="62" spans="1:90" ht="16.149999999999999" customHeight="1" x14ac:dyDescent="0.2">
      <c r="A62" s="982" t="s">
        <v>76</v>
      </c>
      <c r="B62" s="1019"/>
      <c r="C62" s="983"/>
      <c r="D62" s="223" t="s">
        <v>4</v>
      </c>
      <c r="E62" s="223" t="s">
        <v>77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BU62" s="3"/>
      <c r="BV62" s="3"/>
      <c r="BW62" s="3"/>
      <c r="CG62" s="13"/>
      <c r="CH62" s="13"/>
      <c r="CI62" s="13"/>
      <c r="CJ62" s="13"/>
      <c r="CK62" s="13"/>
      <c r="CL62" s="13"/>
    </row>
    <row r="63" spans="1:90" ht="16.149999999999999" customHeight="1" x14ac:dyDescent="0.2">
      <c r="A63" s="1027" t="s">
        <v>78</v>
      </c>
      <c r="B63" s="1028"/>
      <c r="C63" s="1029"/>
      <c r="D63" s="224"/>
      <c r="E63" s="224"/>
      <c r="F63" s="225" t="str">
        <f>CA63</f>
        <v/>
      </c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8"/>
      <c r="BV63" s="3"/>
      <c r="BW63" s="3"/>
      <c r="CA63" s="31" t="str">
        <f>IF(CG63=1,"* Las Interconsultas a Gestantes NO DEBEN ser mayor al Total de Interconsultas. ","")</f>
        <v/>
      </c>
      <c r="CB63" s="31"/>
      <c r="CC63" s="31"/>
      <c r="CD63" s="31"/>
      <c r="CE63" s="31"/>
      <c r="CF63" s="31"/>
      <c r="CG63" s="32">
        <f>IF(D63&lt;E63,1,0)</f>
        <v>0</v>
      </c>
      <c r="CH63" s="13"/>
      <c r="CI63" s="13"/>
      <c r="CJ63" s="13"/>
      <c r="CK63" s="13"/>
      <c r="CL63" s="13"/>
    </row>
    <row r="64" spans="1:90" ht="16.149999999999999" customHeight="1" x14ac:dyDescent="0.2">
      <c r="A64" s="860" t="s">
        <v>79</v>
      </c>
      <c r="B64" s="1025" t="s">
        <v>80</v>
      </c>
      <c r="C64" s="1026"/>
      <c r="D64" s="226"/>
      <c r="E64" s="226"/>
      <c r="F64" s="225" t="str">
        <f t="shared" ref="F64:F73" si="52">CA64</f>
        <v/>
      </c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8"/>
      <c r="BV64" s="3"/>
      <c r="BW64" s="3"/>
      <c r="CA64" s="31" t="str">
        <f t="shared" ref="CA64:CA73" si="53">IF(CG64=1,"* Las Interconsultas a Gestantes NO DEBEN ser mayor al Total de Interconsultas. ","")</f>
        <v/>
      </c>
      <c r="CB64" s="31"/>
      <c r="CC64" s="31"/>
      <c r="CD64" s="31"/>
      <c r="CE64" s="31"/>
      <c r="CF64" s="31"/>
      <c r="CG64" s="32">
        <f t="shared" ref="CG64:CG73" si="54">IF(D64&lt;E64,1,0)</f>
        <v>0</v>
      </c>
      <c r="CH64" s="13"/>
      <c r="CI64" s="13"/>
      <c r="CJ64" s="13"/>
      <c r="CK64" s="13"/>
      <c r="CL64" s="13"/>
    </row>
    <row r="65" spans="1:90" ht="16.149999999999999" customHeight="1" x14ac:dyDescent="0.2">
      <c r="A65" s="861"/>
      <c r="B65" s="1017" t="s">
        <v>81</v>
      </c>
      <c r="C65" s="1018"/>
      <c r="D65" s="227"/>
      <c r="E65" s="227"/>
      <c r="F65" s="225" t="str">
        <f t="shared" si="52"/>
        <v/>
      </c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8"/>
      <c r="BV65" s="3"/>
      <c r="BW65" s="3"/>
      <c r="CA65" s="31" t="str">
        <f t="shared" si="53"/>
        <v/>
      </c>
      <c r="CB65" s="31"/>
      <c r="CC65" s="31"/>
      <c r="CD65" s="31"/>
      <c r="CE65" s="31"/>
      <c r="CF65" s="31"/>
      <c r="CG65" s="32">
        <f t="shared" si="54"/>
        <v>0</v>
      </c>
      <c r="CH65" s="13"/>
      <c r="CI65" s="13"/>
      <c r="CJ65" s="13"/>
      <c r="CK65" s="13"/>
      <c r="CL65" s="13"/>
    </row>
    <row r="66" spans="1:90" ht="16.149999999999999" customHeight="1" x14ac:dyDescent="0.2">
      <c r="A66" s="1024" t="s">
        <v>82</v>
      </c>
      <c r="B66" s="1025"/>
      <c r="C66" s="1026"/>
      <c r="D66" s="228"/>
      <c r="E66" s="228"/>
      <c r="F66" s="225" t="str">
        <f t="shared" si="52"/>
        <v/>
      </c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8"/>
      <c r="BV66" s="3"/>
      <c r="BW66" s="3"/>
      <c r="CA66" s="31" t="str">
        <f t="shared" si="53"/>
        <v/>
      </c>
      <c r="CB66" s="31"/>
      <c r="CC66" s="31"/>
      <c r="CD66" s="31"/>
      <c r="CE66" s="31"/>
      <c r="CF66" s="31"/>
      <c r="CG66" s="32">
        <f t="shared" si="54"/>
        <v>0</v>
      </c>
      <c r="CH66" s="13"/>
      <c r="CI66" s="13"/>
      <c r="CJ66" s="13"/>
      <c r="CK66" s="13"/>
      <c r="CL66" s="13"/>
    </row>
    <row r="67" spans="1:90" ht="16.149999999999999" customHeight="1" x14ac:dyDescent="0.2">
      <c r="A67" s="882" t="s">
        <v>83</v>
      </c>
      <c r="B67" s="883"/>
      <c r="C67" s="884"/>
      <c r="D67" s="228"/>
      <c r="E67" s="228"/>
      <c r="F67" s="225" t="str">
        <f t="shared" si="52"/>
        <v/>
      </c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8"/>
      <c r="BV67" s="3"/>
      <c r="BW67" s="3"/>
      <c r="CA67" s="31" t="str">
        <f t="shared" si="53"/>
        <v/>
      </c>
      <c r="CB67" s="31"/>
      <c r="CC67" s="31"/>
      <c r="CD67" s="31"/>
      <c r="CE67" s="31"/>
      <c r="CF67" s="31"/>
      <c r="CG67" s="32">
        <f t="shared" si="54"/>
        <v>0</v>
      </c>
      <c r="CH67" s="13"/>
      <c r="CI67" s="13"/>
      <c r="CJ67" s="13"/>
      <c r="CK67" s="13"/>
      <c r="CL67" s="13"/>
    </row>
    <row r="68" spans="1:90" ht="16.149999999999999" customHeight="1" x14ac:dyDescent="0.2">
      <c r="A68" s="882" t="s">
        <v>84</v>
      </c>
      <c r="B68" s="883"/>
      <c r="C68" s="884"/>
      <c r="D68" s="228"/>
      <c r="E68" s="228"/>
      <c r="F68" s="225" t="str">
        <f t="shared" si="52"/>
        <v/>
      </c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8"/>
      <c r="BV68" s="3"/>
      <c r="BW68" s="3"/>
      <c r="CA68" s="31" t="str">
        <f t="shared" si="53"/>
        <v/>
      </c>
      <c r="CB68" s="31"/>
      <c r="CC68" s="31"/>
      <c r="CD68" s="31"/>
      <c r="CE68" s="31"/>
      <c r="CF68" s="31"/>
      <c r="CG68" s="32">
        <f t="shared" si="54"/>
        <v>0</v>
      </c>
      <c r="CH68" s="13"/>
      <c r="CI68" s="13"/>
      <c r="CJ68" s="13"/>
      <c r="CK68" s="13"/>
      <c r="CL68" s="13"/>
    </row>
    <row r="69" spans="1:90" ht="16.149999999999999" customHeight="1" x14ac:dyDescent="0.2">
      <c r="A69" s="1007" t="s">
        <v>85</v>
      </c>
      <c r="B69" s="1008"/>
      <c r="C69" s="1009"/>
      <c r="D69" s="228"/>
      <c r="E69" s="228"/>
      <c r="F69" s="225" t="str">
        <f t="shared" si="52"/>
        <v/>
      </c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8"/>
      <c r="BV69" s="3"/>
      <c r="BW69" s="3"/>
      <c r="CA69" s="31" t="str">
        <f t="shared" si="53"/>
        <v/>
      </c>
      <c r="CB69" s="31"/>
      <c r="CC69" s="31"/>
      <c r="CD69" s="31"/>
      <c r="CE69" s="31"/>
      <c r="CF69" s="31"/>
      <c r="CG69" s="32">
        <f t="shared" si="54"/>
        <v>0</v>
      </c>
      <c r="CH69" s="13"/>
      <c r="CI69" s="13"/>
      <c r="CJ69" s="13"/>
      <c r="CK69" s="13"/>
      <c r="CL69" s="13"/>
    </row>
    <row r="70" spans="1:90" ht="16.149999999999999" customHeight="1" x14ac:dyDescent="0.2">
      <c r="A70" s="882" t="s">
        <v>86</v>
      </c>
      <c r="B70" s="883"/>
      <c r="C70" s="884"/>
      <c r="D70" s="228"/>
      <c r="E70" s="228"/>
      <c r="F70" s="225" t="str">
        <f t="shared" si="52"/>
        <v/>
      </c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8"/>
      <c r="BV70" s="3"/>
      <c r="BW70" s="3"/>
      <c r="CA70" s="31" t="str">
        <f t="shared" si="53"/>
        <v/>
      </c>
      <c r="CB70" s="31"/>
      <c r="CC70" s="31"/>
      <c r="CD70" s="31"/>
      <c r="CE70" s="31"/>
      <c r="CF70" s="31"/>
      <c r="CG70" s="32">
        <f t="shared" si="54"/>
        <v>0</v>
      </c>
      <c r="CH70" s="13"/>
      <c r="CI70" s="13"/>
      <c r="CJ70" s="13"/>
      <c r="CK70" s="13"/>
      <c r="CL70" s="13"/>
    </row>
    <row r="71" spans="1:90" ht="16.149999999999999" customHeight="1" x14ac:dyDescent="0.2">
      <c r="A71" s="928" t="s">
        <v>87</v>
      </c>
      <c r="B71" s="929"/>
      <c r="C71" s="930"/>
      <c r="D71" s="228"/>
      <c r="E71" s="228"/>
      <c r="F71" s="225" t="str">
        <f t="shared" si="52"/>
        <v/>
      </c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8"/>
      <c r="BV71" s="3"/>
      <c r="BW71" s="3"/>
      <c r="CA71" s="31" t="str">
        <f t="shared" si="53"/>
        <v/>
      </c>
      <c r="CB71" s="31"/>
      <c r="CC71" s="31"/>
      <c r="CD71" s="31"/>
      <c r="CE71" s="31"/>
      <c r="CF71" s="31"/>
      <c r="CG71" s="32">
        <f t="shared" si="54"/>
        <v>0</v>
      </c>
      <c r="CH71" s="13"/>
      <c r="CI71" s="13"/>
      <c r="CJ71" s="13"/>
      <c r="CK71" s="13"/>
      <c r="CL71" s="13"/>
    </row>
    <row r="72" spans="1:90" ht="16.149999999999999" customHeight="1" x14ac:dyDescent="0.2">
      <c r="A72" s="928" t="s">
        <v>88</v>
      </c>
      <c r="B72" s="929"/>
      <c r="C72" s="930"/>
      <c r="D72" s="228"/>
      <c r="E72" s="228"/>
      <c r="F72" s="225" t="str">
        <f t="shared" si="52"/>
        <v/>
      </c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8"/>
      <c r="BV72" s="3"/>
      <c r="BW72" s="3"/>
      <c r="CA72" s="31" t="str">
        <f t="shared" si="53"/>
        <v/>
      </c>
      <c r="CB72" s="31"/>
      <c r="CC72" s="31"/>
      <c r="CD72" s="31"/>
      <c r="CE72" s="31"/>
      <c r="CF72" s="31"/>
      <c r="CG72" s="32">
        <f t="shared" si="54"/>
        <v>0</v>
      </c>
      <c r="CH72" s="13"/>
      <c r="CI72" s="13"/>
      <c r="CJ72" s="13"/>
      <c r="CK72" s="13"/>
      <c r="CL72" s="13"/>
    </row>
    <row r="73" spans="1:90" ht="16.149999999999999" customHeight="1" x14ac:dyDescent="0.2">
      <c r="A73" s="1016" t="s">
        <v>89</v>
      </c>
      <c r="B73" s="1017"/>
      <c r="C73" s="1018"/>
      <c r="D73" s="227"/>
      <c r="E73" s="227"/>
      <c r="F73" s="225" t="str">
        <f t="shared" si="52"/>
        <v/>
      </c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8"/>
      <c r="BV73" s="3"/>
      <c r="BW73" s="3"/>
      <c r="CA73" s="31" t="str">
        <f t="shared" si="53"/>
        <v/>
      </c>
      <c r="CB73" s="31"/>
      <c r="CC73" s="31"/>
      <c r="CD73" s="31"/>
      <c r="CE73" s="31"/>
      <c r="CF73" s="31"/>
      <c r="CG73" s="32">
        <f t="shared" si="54"/>
        <v>0</v>
      </c>
      <c r="CH73" s="13"/>
      <c r="CI73" s="13"/>
      <c r="CJ73" s="13"/>
      <c r="CK73" s="13"/>
      <c r="CL73" s="13"/>
    </row>
    <row r="74" spans="1:90" ht="31.9" customHeight="1" x14ac:dyDescent="0.2">
      <c r="A74" s="229" t="s">
        <v>90</v>
      </c>
      <c r="B74" s="230"/>
      <c r="C74" s="231"/>
      <c r="D74" s="230"/>
      <c r="E74" s="230"/>
      <c r="F74" s="232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BV74" s="3"/>
      <c r="BW74" s="3"/>
      <c r="CG74" s="13"/>
      <c r="CH74" s="13"/>
      <c r="CI74" s="13"/>
      <c r="CJ74" s="13"/>
      <c r="CK74" s="13"/>
      <c r="CL74" s="13"/>
    </row>
    <row r="75" spans="1:90" ht="16.149999999999999" customHeight="1" x14ac:dyDescent="0.2">
      <c r="A75" s="885" t="s">
        <v>91</v>
      </c>
      <c r="B75" s="886"/>
      <c r="C75" s="887"/>
      <c r="D75" s="982" t="s">
        <v>92</v>
      </c>
      <c r="E75" s="1019"/>
      <c r="F75" s="983"/>
      <c r="BV75" s="3"/>
      <c r="BW75" s="3"/>
      <c r="CG75" s="13"/>
      <c r="CH75" s="13"/>
      <c r="CI75" s="13"/>
      <c r="CJ75" s="13"/>
      <c r="CK75" s="13"/>
      <c r="CL75" s="13"/>
    </row>
    <row r="76" spans="1:90" ht="16.149999999999999" customHeight="1" x14ac:dyDescent="0.2">
      <c r="A76" s="891"/>
      <c r="B76" s="1084"/>
      <c r="C76" s="1085"/>
      <c r="D76" s="223" t="s">
        <v>4</v>
      </c>
      <c r="E76" s="14" t="s">
        <v>24</v>
      </c>
      <c r="F76" s="233" t="s">
        <v>25</v>
      </c>
      <c r="BV76" s="3"/>
      <c r="BW76" s="3"/>
      <c r="CG76" s="13"/>
      <c r="CH76" s="13"/>
      <c r="CI76" s="13"/>
      <c r="CJ76" s="13"/>
      <c r="CK76" s="13"/>
      <c r="CL76" s="13"/>
    </row>
    <row r="77" spans="1:90" ht="16.149999999999999" customHeight="1" x14ac:dyDescent="0.2">
      <c r="A77" s="1086" t="s">
        <v>93</v>
      </c>
      <c r="B77" s="1022" t="s">
        <v>94</v>
      </c>
      <c r="C77" s="1023"/>
      <c r="D77" s="234">
        <f>SUM(E77+F77)</f>
        <v>0</v>
      </c>
      <c r="E77" s="22"/>
      <c r="F77" s="25"/>
      <c r="BV77" s="3"/>
      <c r="BW77" s="3"/>
      <c r="CG77" s="13"/>
      <c r="CH77" s="13"/>
      <c r="CI77" s="13"/>
      <c r="CJ77" s="13"/>
      <c r="CK77" s="13"/>
      <c r="CL77" s="13"/>
    </row>
    <row r="78" spans="1:90" ht="16.149999999999999" customHeight="1" x14ac:dyDescent="0.2">
      <c r="A78" s="1021"/>
      <c r="B78" s="874" t="s">
        <v>95</v>
      </c>
      <c r="C78" s="876"/>
      <c r="D78" s="235">
        <f>SUM(E78+F78)</f>
        <v>0</v>
      </c>
      <c r="E78" s="42"/>
      <c r="F78" s="44"/>
      <c r="BV78" s="3"/>
      <c r="BW78" s="3"/>
      <c r="CG78" s="13"/>
      <c r="CH78" s="13"/>
      <c r="CI78" s="13"/>
      <c r="CJ78" s="13"/>
      <c r="CK78" s="13"/>
      <c r="CL78" s="13"/>
    </row>
    <row r="79" spans="1:90" ht="31.9" customHeight="1" x14ac:dyDescent="0.2">
      <c r="A79" s="236" t="s">
        <v>96</v>
      </c>
      <c r="B79" s="123"/>
      <c r="C79" s="123"/>
      <c r="D79" s="123"/>
      <c r="E79" s="124"/>
      <c r="F79" s="124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BV79" s="3"/>
      <c r="BW79" s="3"/>
      <c r="CG79" s="13"/>
      <c r="CH79" s="13"/>
      <c r="CI79" s="13"/>
      <c r="CJ79" s="13"/>
      <c r="CK79" s="13"/>
      <c r="CL79" s="13"/>
    </row>
    <row r="80" spans="1:90" ht="16.149999999999999" customHeight="1" x14ac:dyDescent="0.2">
      <c r="A80" s="885" t="s">
        <v>97</v>
      </c>
      <c r="B80" s="886"/>
      <c r="C80" s="887"/>
      <c r="D80" s="862" t="s">
        <v>4</v>
      </c>
      <c r="E80" s="900"/>
      <c r="F80" s="970"/>
      <c r="G80" s="862" t="s">
        <v>56</v>
      </c>
      <c r="H80" s="900"/>
      <c r="I80" s="900"/>
      <c r="J80" s="900"/>
      <c r="K80" s="900"/>
      <c r="L80" s="900"/>
      <c r="M80" s="900"/>
      <c r="N80" s="901"/>
      <c r="O80" s="887" t="s">
        <v>6</v>
      </c>
      <c r="P80" s="859" t="s">
        <v>33</v>
      </c>
      <c r="Q80" s="859" t="s">
        <v>7</v>
      </c>
      <c r="R80" s="859" t="s">
        <v>98</v>
      </c>
      <c r="S80" s="1083" t="s">
        <v>99</v>
      </c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BV80" s="3"/>
      <c r="BW80" s="3"/>
      <c r="CG80" s="13"/>
      <c r="CH80" s="13"/>
      <c r="CI80" s="13"/>
      <c r="CJ80" s="13"/>
      <c r="CK80" s="13"/>
      <c r="CL80" s="13"/>
    </row>
    <row r="81" spans="1:90" ht="31.5" customHeight="1" x14ac:dyDescent="0.2">
      <c r="A81" s="891"/>
      <c r="B81" s="1084"/>
      <c r="C81" s="1085"/>
      <c r="D81" s="822" t="s">
        <v>23</v>
      </c>
      <c r="E81" s="50" t="s">
        <v>24</v>
      </c>
      <c r="F81" s="821" t="s">
        <v>25</v>
      </c>
      <c r="G81" s="14" t="s">
        <v>100</v>
      </c>
      <c r="H81" s="15" t="s">
        <v>101</v>
      </c>
      <c r="I81" s="15" t="s">
        <v>102</v>
      </c>
      <c r="J81" s="15" t="s">
        <v>18</v>
      </c>
      <c r="K81" s="15" t="s">
        <v>19</v>
      </c>
      <c r="L81" s="15" t="s">
        <v>20</v>
      </c>
      <c r="M81" s="237" t="s">
        <v>21</v>
      </c>
      <c r="N81" s="825" t="s">
        <v>22</v>
      </c>
      <c r="O81" s="1085"/>
      <c r="P81" s="861"/>
      <c r="Q81" s="861"/>
      <c r="R81" s="861"/>
      <c r="S81" s="1011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BV81" s="3"/>
      <c r="BW81" s="3"/>
      <c r="CG81" s="13"/>
      <c r="CH81" s="13"/>
      <c r="CI81" s="13"/>
      <c r="CJ81" s="13"/>
      <c r="CK81" s="13"/>
      <c r="CL81" s="13"/>
    </row>
    <row r="82" spans="1:90" ht="16.149999999999999" customHeight="1" x14ac:dyDescent="0.2">
      <c r="A82" s="1012" t="s">
        <v>103</v>
      </c>
      <c r="B82" s="1012"/>
      <c r="C82" s="1012"/>
      <c r="D82" s="239">
        <f>SUM(G82:N82)</f>
        <v>103</v>
      </c>
      <c r="E82" s="22">
        <v>32</v>
      </c>
      <c r="F82" s="240">
        <v>71</v>
      </c>
      <c r="G82" s="24">
        <v>6</v>
      </c>
      <c r="H82" s="241">
        <v>3</v>
      </c>
      <c r="I82" s="241">
        <v>5</v>
      </c>
      <c r="J82" s="241">
        <v>2</v>
      </c>
      <c r="K82" s="241">
        <v>11</v>
      </c>
      <c r="L82" s="241">
        <v>21</v>
      </c>
      <c r="M82" s="242">
        <v>40</v>
      </c>
      <c r="N82" s="64">
        <v>15</v>
      </c>
      <c r="O82" s="62">
        <v>3</v>
      </c>
      <c r="P82" s="243">
        <v>103</v>
      </c>
      <c r="Q82" s="243">
        <v>1</v>
      </c>
      <c r="R82" s="243"/>
      <c r="S82" s="62"/>
      <c r="T82" s="225" t="str">
        <f>CA82&amp;CB82&amp;CC82&amp;CD82&amp;CE82</f>
        <v/>
      </c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8"/>
      <c r="AG82" s="8"/>
      <c r="BV82" s="3"/>
      <c r="BW82" s="3"/>
      <c r="CA82" s="31" t="str">
        <f>IF(CG82=1,"* La suma de los sexos NO DEBE ser diferente al Total. ","")</f>
        <v/>
      </c>
      <c r="CB82" s="31" t="str">
        <f>IF(AND(D82&lt;&gt;0,P82=""),"* No olvide digitar la columna Beneficiarios (Digite CEROS si no tiene).",IF(D82&lt;P82,"* El número de Beneficiarios NO DEBE ser mayor que el total. ",""))</f>
        <v/>
      </c>
      <c r="CC82" s="31" t="str">
        <f>IF(CI82=1,"* Las actividades de 60 Años NO DEBE ser mayor que el grupo etario 20-64 años. ","")</f>
        <v/>
      </c>
      <c r="CD82" s="31" t="str">
        <f>IF(AND(D82&lt;&gt;0,O82=""),"* Recuerde que las Embarazadas deben ser incluídas en el ingreso por rango Etario (Digite CEROS si no tiene). ",IF(F82&lt;O82,"* Las Embarazadas NO DEBEN ser mayor al total de Mujeres. ",""))</f>
        <v/>
      </c>
      <c r="CE82" s="31" t="str">
        <f>IF(CK82=1,"* Los usuario en situación de discapacidad NO DEBE ser mayor que el Total. ","")</f>
        <v/>
      </c>
      <c r="CG82" s="32">
        <f>IF(D82&lt;&gt;(E82+F82),1,0)</f>
        <v>0</v>
      </c>
      <c r="CH82" s="32">
        <f>IF(AND(D82&lt;&gt;0,P82=""),1,IF(D82&lt;P82,1,0))</f>
        <v>0</v>
      </c>
      <c r="CI82" s="32">
        <f>IF(M82&lt;Q82,1,0)</f>
        <v>0</v>
      </c>
      <c r="CJ82" s="32">
        <f>IF(AND(D82&lt;&gt;0,O82=""),1,IF(F82&lt;O82,1,0))</f>
        <v>0</v>
      </c>
      <c r="CK82" s="32">
        <f>IF(D82&lt;S82,1,0)</f>
        <v>0</v>
      </c>
      <c r="CL82" s="13"/>
    </row>
    <row r="83" spans="1:90" ht="16.149999999999999" customHeight="1" x14ac:dyDescent="0.2">
      <c r="A83" s="995" t="s">
        <v>104</v>
      </c>
      <c r="B83" s="995"/>
      <c r="C83" s="995"/>
      <c r="D83" s="244">
        <f t="shared" ref="D83:D110" si="55">SUM(G83:N83)</f>
        <v>62</v>
      </c>
      <c r="E83" s="33">
        <v>14</v>
      </c>
      <c r="F83" s="245">
        <v>48</v>
      </c>
      <c r="G83" s="33">
        <v>5</v>
      </c>
      <c r="H83" s="246">
        <v>3</v>
      </c>
      <c r="I83" s="246">
        <v>5</v>
      </c>
      <c r="J83" s="246">
        <v>0</v>
      </c>
      <c r="K83" s="246">
        <v>7</v>
      </c>
      <c r="L83" s="246">
        <v>3</v>
      </c>
      <c r="M83" s="245">
        <v>31</v>
      </c>
      <c r="N83" s="87">
        <v>8</v>
      </c>
      <c r="O83" s="34">
        <v>0</v>
      </c>
      <c r="P83" s="38">
        <v>62</v>
      </c>
      <c r="Q83" s="38">
        <v>0</v>
      </c>
      <c r="R83" s="38"/>
      <c r="S83" s="34"/>
      <c r="T83" s="225" t="str">
        <f t="shared" ref="T83:T110" si="56">CA83&amp;CB83&amp;CC83&amp;CD83&amp;CE83</f>
        <v/>
      </c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8"/>
      <c r="AG83" s="8"/>
      <c r="BV83" s="3"/>
      <c r="BW83" s="3"/>
      <c r="CA83" s="31" t="str">
        <f t="shared" ref="CA83:CA110" si="57">IF(CG83=1,"* La suma de los sexos NO DEBE ser diferente al Total. ","")</f>
        <v/>
      </c>
      <c r="CB83" s="31" t="str">
        <f t="shared" ref="CB83:CB110" si="58">IF(AND(D83&lt;&gt;0,P83=""),"* No olvide digitar la columna Beneficiarios (Digite CEROS si no tiene).",IF(D83&lt;P83,"* El número de Beneficiarios NO DEBE ser mayor que el total. ",""))</f>
        <v/>
      </c>
      <c r="CC83" s="31" t="str">
        <f t="shared" ref="CC83:CC110" si="59">IF(CI83=1,"* Las actividades de 60 Años NO DEBE ser mayor que el grupo etario 20-64 años. ","")</f>
        <v/>
      </c>
      <c r="CD83" s="31" t="str">
        <f t="shared" ref="CD83:CD110" si="60">IF(AND(D83&lt;&gt;0,O83=""),"* Recuerde que las Embarazadas deben ser incluídas en el ingreso por rango Etario (Digite CEROS si no tiene). ",IF(F83&lt;O83,"* Las Embarazadas NO DEBEN ser mayor al total de Mujeres. ",""))</f>
        <v/>
      </c>
      <c r="CE83" s="31" t="str">
        <f t="shared" ref="CE83:CE110" si="61">IF(CK83=1,"* Los usuario en situación de discapacidad NO DEBE ser mayor que el Total. ","")</f>
        <v/>
      </c>
      <c r="CG83" s="32">
        <f t="shared" ref="CG83:CG109" si="62">IF(D83&lt;&gt;(E83+F83),1,0)</f>
        <v>0</v>
      </c>
      <c r="CH83" s="32">
        <f t="shared" ref="CH83:CH109" si="63">IF(AND(D83&lt;&gt;0,P83=""),1,IF(D83&lt;P83,1,0))</f>
        <v>0</v>
      </c>
      <c r="CI83" s="32">
        <f t="shared" ref="CI83:CI109" si="64">IF(M83&lt;Q83,1,0)</f>
        <v>0</v>
      </c>
      <c r="CJ83" s="32">
        <f t="shared" ref="CJ83:CJ109" si="65">IF(AND(D83&lt;&gt;0,O83=""),1,IF(F83&lt;O83,1,0))</f>
        <v>0</v>
      </c>
      <c r="CK83" s="32">
        <f t="shared" ref="CK83:CK109" si="66">IF(D83&lt;S83,1,0)</f>
        <v>0</v>
      </c>
      <c r="CL83" s="13"/>
    </row>
    <row r="84" spans="1:90" ht="16.149999999999999" customHeight="1" x14ac:dyDescent="0.2">
      <c r="A84" s="882" t="s">
        <v>105</v>
      </c>
      <c r="B84" s="883"/>
      <c r="C84" s="884"/>
      <c r="D84" s="247">
        <f t="shared" si="55"/>
        <v>256</v>
      </c>
      <c r="E84" s="33">
        <v>93</v>
      </c>
      <c r="F84" s="245">
        <v>163</v>
      </c>
      <c r="G84" s="33">
        <v>35</v>
      </c>
      <c r="H84" s="248">
        <v>22</v>
      </c>
      <c r="I84" s="248">
        <v>14</v>
      </c>
      <c r="J84" s="248">
        <v>4</v>
      </c>
      <c r="K84" s="248">
        <v>37</v>
      </c>
      <c r="L84" s="248">
        <v>13</v>
      </c>
      <c r="M84" s="240">
        <v>119</v>
      </c>
      <c r="N84" s="73">
        <v>12</v>
      </c>
      <c r="O84" s="23">
        <v>0</v>
      </c>
      <c r="P84" s="28">
        <v>256</v>
      </c>
      <c r="Q84" s="28">
        <v>1</v>
      </c>
      <c r="R84" s="28"/>
      <c r="S84" s="23"/>
      <c r="T84" s="225" t="str">
        <f t="shared" si="56"/>
        <v/>
      </c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8"/>
      <c r="AG84" s="8"/>
      <c r="BV84" s="3"/>
      <c r="BW84" s="3"/>
      <c r="CA84" s="31" t="str">
        <f t="shared" si="57"/>
        <v/>
      </c>
      <c r="CB84" s="31" t="str">
        <f t="shared" si="58"/>
        <v/>
      </c>
      <c r="CC84" s="31" t="str">
        <f t="shared" si="59"/>
        <v/>
      </c>
      <c r="CD84" s="31" t="str">
        <f t="shared" si="60"/>
        <v/>
      </c>
      <c r="CE84" s="31" t="str">
        <f t="shared" si="61"/>
        <v/>
      </c>
      <c r="CG84" s="32">
        <f t="shared" si="62"/>
        <v>0</v>
      </c>
      <c r="CH84" s="32">
        <f t="shared" si="63"/>
        <v>0</v>
      </c>
      <c r="CI84" s="32">
        <f t="shared" si="64"/>
        <v>0</v>
      </c>
      <c r="CJ84" s="32">
        <f t="shared" si="65"/>
        <v>0</v>
      </c>
      <c r="CK84" s="32">
        <f t="shared" si="66"/>
        <v>0</v>
      </c>
      <c r="CL84" s="13"/>
    </row>
    <row r="85" spans="1:90" ht="16.149999999999999" customHeight="1" x14ac:dyDescent="0.2">
      <c r="A85" s="995" t="s">
        <v>106</v>
      </c>
      <c r="B85" s="995"/>
      <c r="C85" s="995"/>
      <c r="D85" s="244">
        <f t="shared" si="55"/>
        <v>0</v>
      </c>
      <c r="E85" s="33">
        <v>0</v>
      </c>
      <c r="F85" s="245">
        <v>0</v>
      </c>
      <c r="G85" s="33">
        <v>0</v>
      </c>
      <c r="H85" s="246">
        <v>0</v>
      </c>
      <c r="I85" s="246">
        <v>0</v>
      </c>
      <c r="J85" s="246">
        <v>0</v>
      </c>
      <c r="K85" s="246">
        <v>0</v>
      </c>
      <c r="L85" s="246">
        <v>0</v>
      </c>
      <c r="M85" s="245">
        <v>0</v>
      </c>
      <c r="N85" s="87">
        <v>0</v>
      </c>
      <c r="O85" s="34">
        <v>0</v>
      </c>
      <c r="P85" s="38">
        <v>0</v>
      </c>
      <c r="Q85" s="38">
        <v>0</v>
      </c>
      <c r="R85" s="38"/>
      <c r="S85" s="34"/>
      <c r="T85" s="225" t="str">
        <f t="shared" si="56"/>
        <v/>
      </c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8"/>
      <c r="AG85" s="8"/>
      <c r="BV85" s="3"/>
      <c r="BW85" s="3"/>
      <c r="CA85" s="31" t="str">
        <f t="shared" si="57"/>
        <v/>
      </c>
      <c r="CB85" s="31" t="str">
        <f t="shared" si="58"/>
        <v/>
      </c>
      <c r="CC85" s="31" t="str">
        <f t="shared" si="59"/>
        <v/>
      </c>
      <c r="CD85" s="31" t="str">
        <f t="shared" si="60"/>
        <v/>
      </c>
      <c r="CE85" s="31" t="str">
        <f t="shared" si="61"/>
        <v/>
      </c>
      <c r="CG85" s="32">
        <f t="shared" si="62"/>
        <v>0</v>
      </c>
      <c r="CH85" s="32">
        <f t="shared" si="63"/>
        <v>0</v>
      </c>
      <c r="CI85" s="32">
        <f t="shared" si="64"/>
        <v>0</v>
      </c>
      <c r="CJ85" s="32">
        <f t="shared" si="65"/>
        <v>0</v>
      </c>
      <c r="CK85" s="32">
        <f t="shared" si="66"/>
        <v>0</v>
      </c>
      <c r="CL85" s="13"/>
    </row>
    <row r="86" spans="1:90" ht="16.149999999999999" customHeight="1" x14ac:dyDescent="0.2">
      <c r="A86" s="995" t="s">
        <v>107</v>
      </c>
      <c r="B86" s="995"/>
      <c r="C86" s="995"/>
      <c r="D86" s="244">
        <f t="shared" si="55"/>
        <v>232</v>
      </c>
      <c r="E86" s="33">
        <v>79</v>
      </c>
      <c r="F86" s="245">
        <v>153</v>
      </c>
      <c r="G86" s="98"/>
      <c r="H86" s="249"/>
      <c r="I86" s="249"/>
      <c r="J86" s="246">
        <v>1</v>
      </c>
      <c r="K86" s="246">
        <v>11</v>
      </c>
      <c r="L86" s="246">
        <v>9</v>
      </c>
      <c r="M86" s="245">
        <v>163</v>
      </c>
      <c r="N86" s="87">
        <v>48</v>
      </c>
      <c r="O86" s="34">
        <v>7</v>
      </c>
      <c r="P86" s="38">
        <v>232</v>
      </c>
      <c r="Q86" s="38">
        <v>2</v>
      </c>
      <c r="R86" s="38"/>
      <c r="S86" s="34"/>
      <c r="T86" s="225" t="str">
        <f t="shared" si="56"/>
        <v/>
      </c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8"/>
      <c r="AG86" s="8"/>
      <c r="BV86" s="3"/>
      <c r="BW86" s="3"/>
      <c r="CA86" s="31" t="str">
        <f t="shared" si="57"/>
        <v/>
      </c>
      <c r="CB86" s="31" t="str">
        <f t="shared" si="58"/>
        <v/>
      </c>
      <c r="CC86" s="31" t="str">
        <f t="shared" si="59"/>
        <v/>
      </c>
      <c r="CD86" s="31" t="str">
        <f t="shared" si="60"/>
        <v/>
      </c>
      <c r="CE86" s="31" t="str">
        <f t="shared" si="61"/>
        <v/>
      </c>
      <c r="CG86" s="32">
        <f t="shared" si="62"/>
        <v>0</v>
      </c>
      <c r="CH86" s="32">
        <f t="shared" si="63"/>
        <v>0</v>
      </c>
      <c r="CI86" s="32">
        <f t="shared" si="64"/>
        <v>0</v>
      </c>
      <c r="CJ86" s="32">
        <f t="shared" si="65"/>
        <v>0</v>
      </c>
      <c r="CK86" s="32">
        <f t="shared" si="66"/>
        <v>0</v>
      </c>
      <c r="CL86" s="13"/>
    </row>
    <row r="87" spans="1:90" ht="16.149999999999999" customHeight="1" x14ac:dyDescent="0.2">
      <c r="A87" s="911" t="s">
        <v>108</v>
      </c>
      <c r="B87" s="911"/>
      <c r="C87" s="911"/>
      <c r="D87" s="250">
        <f t="shared" si="55"/>
        <v>28</v>
      </c>
      <c r="E87" s="33">
        <v>5</v>
      </c>
      <c r="F87" s="245">
        <v>23</v>
      </c>
      <c r="G87" s="98"/>
      <c r="H87" s="249"/>
      <c r="I87" s="249"/>
      <c r="J87" s="246">
        <v>0</v>
      </c>
      <c r="K87" s="246">
        <v>10</v>
      </c>
      <c r="L87" s="246">
        <v>1</v>
      </c>
      <c r="M87" s="245">
        <v>16</v>
      </c>
      <c r="N87" s="87">
        <v>1</v>
      </c>
      <c r="O87" s="34">
        <v>0</v>
      </c>
      <c r="P87" s="38">
        <v>28</v>
      </c>
      <c r="Q87" s="38"/>
      <c r="R87" s="38"/>
      <c r="S87" s="34"/>
      <c r="T87" s="225" t="str">
        <f t="shared" si="56"/>
        <v/>
      </c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8"/>
      <c r="AG87" s="8"/>
      <c r="BV87" s="3"/>
      <c r="BW87" s="3"/>
      <c r="CA87" s="31" t="str">
        <f t="shared" si="57"/>
        <v/>
      </c>
      <c r="CB87" s="31" t="str">
        <f t="shared" si="58"/>
        <v/>
      </c>
      <c r="CC87" s="31" t="str">
        <f t="shared" si="59"/>
        <v/>
      </c>
      <c r="CD87" s="31" t="str">
        <f t="shared" si="60"/>
        <v/>
      </c>
      <c r="CE87" s="31" t="str">
        <f t="shared" si="61"/>
        <v/>
      </c>
      <c r="CG87" s="32">
        <f t="shared" si="62"/>
        <v>0</v>
      </c>
      <c r="CH87" s="32">
        <f t="shared" si="63"/>
        <v>0</v>
      </c>
      <c r="CI87" s="32">
        <f t="shared" si="64"/>
        <v>0</v>
      </c>
      <c r="CJ87" s="32">
        <f t="shared" si="65"/>
        <v>0</v>
      </c>
      <c r="CK87" s="32">
        <f t="shared" si="66"/>
        <v>0</v>
      </c>
      <c r="CL87" s="13"/>
    </row>
    <row r="88" spans="1:90" ht="16.149999999999999" customHeight="1" x14ac:dyDescent="0.2">
      <c r="A88" s="911" t="s">
        <v>109</v>
      </c>
      <c r="B88" s="911"/>
      <c r="C88" s="911"/>
      <c r="D88" s="250">
        <f t="shared" si="55"/>
        <v>12</v>
      </c>
      <c r="E88" s="33">
        <v>6</v>
      </c>
      <c r="F88" s="245">
        <v>6</v>
      </c>
      <c r="G88" s="98"/>
      <c r="H88" s="249"/>
      <c r="I88" s="249"/>
      <c r="J88" s="246">
        <v>0</v>
      </c>
      <c r="K88" s="246">
        <v>0</v>
      </c>
      <c r="L88" s="246">
        <v>3</v>
      </c>
      <c r="M88" s="245">
        <v>8</v>
      </c>
      <c r="N88" s="87">
        <v>1</v>
      </c>
      <c r="O88" s="34">
        <v>0</v>
      </c>
      <c r="P88" s="38">
        <v>12</v>
      </c>
      <c r="Q88" s="38"/>
      <c r="R88" s="38"/>
      <c r="S88" s="34"/>
      <c r="T88" s="225" t="str">
        <f t="shared" si="56"/>
        <v/>
      </c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8"/>
      <c r="AG88" s="8"/>
      <c r="BV88" s="3"/>
      <c r="BW88" s="3"/>
      <c r="CA88" s="31" t="str">
        <f t="shared" si="57"/>
        <v/>
      </c>
      <c r="CB88" s="31" t="str">
        <f t="shared" si="58"/>
        <v/>
      </c>
      <c r="CC88" s="31" t="str">
        <f t="shared" si="59"/>
        <v/>
      </c>
      <c r="CD88" s="31" t="str">
        <f t="shared" si="60"/>
        <v/>
      </c>
      <c r="CE88" s="31" t="str">
        <f t="shared" si="61"/>
        <v/>
      </c>
      <c r="CG88" s="32">
        <f t="shared" si="62"/>
        <v>0</v>
      </c>
      <c r="CH88" s="32">
        <f t="shared" si="63"/>
        <v>0</v>
      </c>
      <c r="CI88" s="32">
        <f t="shared" si="64"/>
        <v>0</v>
      </c>
      <c r="CJ88" s="32">
        <f t="shared" si="65"/>
        <v>0</v>
      </c>
      <c r="CK88" s="32">
        <f t="shared" si="66"/>
        <v>0</v>
      </c>
      <c r="CL88" s="13"/>
    </row>
    <row r="89" spans="1:90" ht="16.149999999999999" customHeight="1" x14ac:dyDescent="0.2">
      <c r="A89" s="911" t="s">
        <v>110</v>
      </c>
      <c r="B89" s="911"/>
      <c r="C89" s="911"/>
      <c r="D89" s="250">
        <f t="shared" si="55"/>
        <v>14</v>
      </c>
      <c r="E89" s="33">
        <v>0</v>
      </c>
      <c r="F89" s="245">
        <v>14</v>
      </c>
      <c r="G89" s="98"/>
      <c r="H89" s="249"/>
      <c r="I89" s="249"/>
      <c r="J89" s="246">
        <v>0</v>
      </c>
      <c r="K89" s="246">
        <v>0</v>
      </c>
      <c r="L89" s="246">
        <v>4</v>
      </c>
      <c r="M89" s="245">
        <v>10</v>
      </c>
      <c r="N89" s="87">
        <v>0</v>
      </c>
      <c r="O89" s="34">
        <v>0</v>
      </c>
      <c r="P89" s="38">
        <v>14</v>
      </c>
      <c r="Q89" s="38"/>
      <c r="R89" s="38"/>
      <c r="S89" s="34"/>
      <c r="T89" s="225" t="str">
        <f t="shared" si="56"/>
        <v/>
      </c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8"/>
      <c r="AG89" s="8"/>
      <c r="BV89" s="3"/>
      <c r="BW89" s="3"/>
      <c r="CA89" s="31" t="str">
        <f t="shared" si="57"/>
        <v/>
      </c>
      <c r="CB89" s="31" t="str">
        <f t="shared" si="58"/>
        <v/>
      </c>
      <c r="CC89" s="31" t="str">
        <f t="shared" si="59"/>
        <v/>
      </c>
      <c r="CD89" s="31" t="str">
        <f t="shared" si="60"/>
        <v/>
      </c>
      <c r="CE89" s="31" t="str">
        <f t="shared" si="61"/>
        <v/>
      </c>
      <c r="CG89" s="32">
        <f t="shared" si="62"/>
        <v>0</v>
      </c>
      <c r="CH89" s="32">
        <f t="shared" si="63"/>
        <v>0</v>
      </c>
      <c r="CI89" s="32">
        <f t="shared" si="64"/>
        <v>0</v>
      </c>
      <c r="CJ89" s="32">
        <f t="shared" si="65"/>
        <v>0</v>
      </c>
      <c r="CK89" s="32">
        <f t="shared" si="66"/>
        <v>0</v>
      </c>
      <c r="CL89" s="13"/>
    </row>
    <row r="90" spans="1:90" ht="16.149999999999999" customHeight="1" x14ac:dyDescent="0.2">
      <c r="A90" s="911" t="s">
        <v>49</v>
      </c>
      <c r="B90" s="911"/>
      <c r="C90" s="911"/>
      <c r="D90" s="250">
        <f t="shared" si="55"/>
        <v>0</v>
      </c>
      <c r="E90" s="33">
        <v>0</v>
      </c>
      <c r="F90" s="245">
        <v>0</v>
      </c>
      <c r="G90" s="98"/>
      <c r="H90" s="249"/>
      <c r="I90" s="249"/>
      <c r="J90" s="246"/>
      <c r="K90" s="246"/>
      <c r="L90" s="246"/>
      <c r="M90" s="245"/>
      <c r="N90" s="87"/>
      <c r="O90" s="34">
        <v>0</v>
      </c>
      <c r="P90" s="38">
        <v>0</v>
      </c>
      <c r="Q90" s="38"/>
      <c r="R90" s="38"/>
      <c r="S90" s="34"/>
      <c r="T90" s="225" t="str">
        <f t="shared" si="56"/>
        <v/>
      </c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8"/>
      <c r="AG90" s="8"/>
      <c r="BV90" s="3"/>
      <c r="BW90" s="3"/>
      <c r="CA90" s="31" t="str">
        <f t="shared" si="57"/>
        <v/>
      </c>
      <c r="CB90" s="31" t="str">
        <f t="shared" si="58"/>
        <v/>
      </c>
      <c r="CC90" s="31" t="str">
        <f t="shared" si="59"/>
        <v/>
      </c>
      <c r="CD90" s="31" t="str">
        <f t="shared" si="60"/>
        <v/>
      </c>
      <c r="CE90" s="31" t="str">
        <f t="shared" si="61"/>
        <v/>
      </c>
      <c r="CG90" s="32">
        <f t="shared" si="62"/>
        <v>0</v>
      </c>
      <c r="CH90" s="32">
        <f t="shared" si="63"/>
        <v>0</v>
      </c>
      <c r="CI90" s="32">
        <f t="shared" si="64"/>
        <v>0</v>
      </c>
      <c r="CJ90" s="32">
        <f t="shared" si="65"/>
        <v>0</v>
      </c>
      <c r="CK90" s="32">
        <f t="shared" si="66"/>
        <v>0</v>
      </c>
      <c r="CL90" s="13"/>
    </row>
    <row r="91" spans="1:90" ht="16.149999999999999" customHeight="1" x14ac:dyDescent="0.2">
      <c r="A91" s="995" t="s">
        <v>111</v>
      </c>
      <c r="B91" s="995"/>
      <c r="C91" s="995"/>
      <c r="D91" s="244">
        <f t="shared" si="55"/>
        <v>0</v>
      </c>
      <c r="E91" s="33">
        <v>0</v>
      </c>
      <c r="F91" s="245">
        <v>0</v>
      </c>
      <c r="G91" s="98"/>
      <c r="H91" s="249"/>
      <c r="I91" s="249"/>
      <c r="J91" s="246"/>
      <c r="K91" s="246"/>
      <c r="L91" s="246"/>
      <c r="M91" s="245"/>
      <c r="N91" s="87"/>
      <c r="O91" s="34">
        <v>0</v>
      </c>
      <c r="P91" s="38">
        <v>0</v>
      </c>
      <c r="Q91" s="38"/>
      <c r="R91" s="38"/>
      <c r="S91" s="34"/>
      <c r="T91" s="225" t="str">
        <f t="shared" si="56"/>
        <v/>
      </c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8"/>
      <c r="AG91" s="8"/>
      <c r="BV91" s="3"/>
      <c r="BW91" s="3"/>
      <c r="CA91" s="31" t="str">
        <f t="shared" si="57"/>
        <v/>
      </c>
      <c r="CB91" s="31" t="str">
        <f t="shared" si="58"/>
        <v/>
      </c>
      <c r="CC91" s="31" t="str">
        <f t="shared" si="59"/>
        <v/>
      </c>
      <c r="CD91" s="31" t="str">
        <f t="shared" si="60"/>
        <v/>
      </c>
      <c r="CE91" s="31" t="str">
        <f t="shared" si="61"/>
        <v/>
      </c>
      <c r="CG91" s="32">
        <f t="shared" si="62"/>
        <v>0</v>
      </c>
      <c r="CH91" s="32">
        <f t="shared" si="63"/>
        <v>0</v>
      </c>
      <c r="CI91" s="32">
        <f t="shared" si="64"/>
        <v>0</v>
      </c>
      <c r="CJ91" s="32">
        <f t="shared" si="65"/>
        <v>0</v>
      </c>
      <c r="CK91" s="32">
        <f t="shared" si="66"/>
        <v>0</v>
      </c>
      <c r="CL91" s="13"/>
    </row>
    <row r="92" spans="1:90" ht="16.149999999999999" customHeight="1" x14ac:dyDescent="0.2">
      <c r="A92" s="995" t="s">
        <v>112</v>
      </c>
      <c r="B92" s="995"/>
      <c r="C92" s="995"/>
      <c r="D92" s="244">
        <f t="shared" si="55"/>
        <v>0</v>
      </c>
      <c r="E92" s="33">
        <v>0</v>
      </c>
      <c r="F92" s="245">
        <v>0</v>
      </c>
      <c r="G92" s="98"/>
      <c r="H92" s="249"/>
      <c r="I92" s="249"/>
      <c r="J92" s="249"/>
      <c r="K92" s="249"/>
      <c r="L92" s="246"/>
      <c r="M92" s="245"/>
      <c r="N92" s="87"/>
      <c r="O92" s="34">
        <v>0</v>
      </c>
      <c r="P92" s="38">
        <v>0</v>
      </c>
      <c r="Q92" s="38"/>
      <c r="R92" s="38"/>
      <c r="S92" s="34"/>
      <c r="T92" s="225" t="str">
        <f t="shared" si="56"/>
        <v/>
      </c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8"/>
      <c r="AG92" s="8"/>
      <c r="BV92" s="3"/>
      <c r="BW92" s="3"/>
      <c r="CA92" s="31" t="str">
        <f t="shared" si="57"/>
        <v/>
      </c>
      <c r="CB92" s="31" t="str">
        <f t="shared" si="58"/>
        <v/>
      </c>
      <c r="CC92" s="31" t="str">
        <f t="shared" si="59"/>
        <v/>
      </c>
      <c r="CD92" s="31" t="str">
        <f t="shared" si="60"/>
        <v/>
      </c>
      <c r="CE92" s="31" t="str">
        <f t="shared" si="61"/>
        <v/>
      </c>
      <c r="CG92" s="32">
        <f t="shared" si="62"/>
        <v>0</v>
      </c>
      <c r="CH92" s="32">
        <f t="shared" si="63"/>
        <v>0</v>
      </c>
      <c r="CI92" s="32">
        <f t="shared" si="64"/>
        <v>0</v>
      </c>
      <c r="CJ92" s="32">
        <f t="shared" si="65"/>
        <v>0</v>
      </c>
      <c r="CK92" s="32">
        <f t="shared" si="66"/>
        <v>0</v>
      </c>
      <c r="CL92" s="13"/>
    </row>
    <row r="93" spans="1:90" ht="16.149999999999999" customHeight="1" x14ac:dyDescent="0.2">
      <c r="A93" s="995" t="s">
        <v>113</v>
      </c>
      <c r="B93" s="995"/>
      <c r="C93" s="995"/>
      <c r="D93" s="244">
        <f t="shared" si="55"/>
        <v>13</v>
      </c>
      <c r="E93" s="33">
        <v>2</v>
      </c>
      <c r="F93" s="245">
        <v>11</v>
      </c>
      <c r="G93" s="98"/>
      <c r="H93" s="249"/>
      <c r="I93" s="246"/>
      <c r="J93" s="246"/>
      <c r="K93" s="246"/>
      <c r="L93" s="246">
        <v>0</v>
      </c>
      <c r="M93" s="245">
        <v>10</v>
      </c>
      <c r="N93" s="87">
        <v>3</v>
      </c>
      <c r="O93" s="34">
        <v>0</v>
      </c>
      <c r="P93" s="38">
        <v>13</v>
      </c>
      <c r="Q93" s="38"/>
      <c r="R93" s="38"/>
      <c r="S93" s="34"/>
      <c r="T93" s="225" t="str">
        <f t="shared" si="56"/>
        <v/>
      </c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8"/>
      <c r="AG93" s="8"/>
      <c r="BV93" s="3"/>
      <c r="BW93" s="3"/>
      <c r="CA93" s="31" t="str">
        <f t="shared" si="57"/>
        <v/>
      </c>
      <c r="CB93" s="31" t="str">
        <f t="shared" si="58"/>
        <v/>
      </c>
      <c r="CC93" s="31" t="str">
        <f t="shared" si="59"/>
        <v/>
      </c>
      <c r="CD93" s="31" t="str">
        <f t="shared" si="60"/>
        <v/>
      </c>
      <c r="CE93" s="31" t="str">
        <f t="shared" si="61"/>
        <v/>
      </c>
      <c r="CG93" s="32">
        <f t="shared" si="62"/>
        <v>0</v>
      </c>
      <c r="CH93" s="32">
        <f t="shared" si="63"/>
        <v>0</v>
      </c>
      <c r="CI93" s="32">
        <f t="shared" si="64"/>
        <v>0</v>
      </c>
      <c r="CJ93" s="32">
        <f t="shared" si="65"/>
        <v>0</v>
      </c>
      <c r="CK93" s="32">
        <f t="shared" si="66"/>
        <v>0</v>
      </c>
      <c r="CL93" s="13"/>
    </row>
    <row r="94" spans="1:90" ht="16.149999999999999" customHeight="1" x14ac:dyDescent="0.2">
      <c r="A94" s="995" t="s">
        <v>114</v>
      </c>
      <c r="B94" s="995"/>
      <c r="C94" s="995"/>
      <c r="D94" s="244">
        <f t="shared" si="55"/>
        <v>0</v>
      </c>
      <c r="E94" s="33">
        <v>0</v>
      </c>
      <c r="F94" s="245">
        <v>0</v>
      </c>
      <c r="G94" s="33"/>
      <c r="H94" s="249"/>
      <c r="I94" s="249"/>
      <c r="J94" s="249"/>
      <c r="K94" s="246"/>
      <c r="L94" s="249"/>
      <c r="M94" s="100"/>
      <c r="N94" s="251"/>
      <c r="O94" s="99"/>
      <c r="P94" s="38">
        <v>0</v>
      </c>
      <c r="Q94" s="252"/>
      <c r="R94" s="38"/>
      <c r="S94" s="34"/>
      <c r="T94" s="225" t="str">
        <f t="shared" si="56"/>
        <v/>
      </c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8"/>
      <c r="AG94" s="8"/>
      <c r="BV94" s="3"/>
      <c r="BW94" s="3"/>
      <c r="CA94" s="31" t="str">
        <f t="shared" si="57"/>
        <v/>
      </c>
      <c r="CB94" s="31" t="str">
        <f t="shared" si="58"/>
        <v/>
      </c>
      <c r="CC94" s="31"/>
      <c r="CD94" s="31"/>
      <c r="CE94" s="31" t="str">
        <f t="shared" si="61"/>
        <v/>
      </c>
      <c r="CG94" s="32">
        <f t="shared" si="62"/>
        <v>0</v>
      </c>
      <c r="CH94" s="32">
        <f t="shared" si="63"/>
        <v>0</v>
      </c>
      <c r="CI94" s="32"/>
      <c r="CJ94" s="32"/>
      <c r="CK94" s="32">
        <f t="shared" si="66"/>
        <v>0</v>
      </c>
      <c r="CL94" s="13"/>
    </row>
    <row r="95" spans="1:90" ht="16.149999999999999" customHeight="1" x14ac:dyDescent="0.2">
      <c r="A95" s="995" t="s">
        <v>115</v>
      </c>
      <c r="B95" s="995"/>
      <c r="C95" s="995"/>
      <c r="D95" s="244">
        <f t="shared" si="55"/>
        <v>0</v>
      </c>
      <c r="E95" s="33">
        <v>0</v>
      </c>
      <c r="F95" s="245">
        <v>0</v>
      </c>
      <c r="G95" s="33"/>
      <c r="H95" s="249"/>
      <c r="I95" s="249"/>
      <c r="J95" s="249"/>
      <c r="K95" s="246"/>
      <c r="L95" s="249"/>
      <c r="M95" s="100"/>
      <c r="N95" s="251"/>
      <c r="O95" s="99"/>
      <c r="P95" s="38">
        <v>0</v>
      </c>
      <c r="Q95" s="252"/>
      <c r="R95" s="38"/>
      <c r="S95" s="34"/>
      <c r="T95" s="225" t="str">
        <f t="shared" si="56"/>
        <v/>
      </c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8"/>
      <c r="AG95" s="8"/>
      <c r="BV95" s="3"/>
      <c r="BW95" s="3"/>
      <c r="CA95" s="31" t="str">
        <f t="shared" si="57"/>
        <v/>
      </c>
      <c r="CB95" s="31" t="str">
        <f t="shared" si="58"/>
        <v/>
      </c>
      <c r="CC95" s="31"/>
      <c r="CD95" s="31"/>
      <c r="CE95" s="31" t="str">
        <f t="shared" si="61"/>
        <v/>
      </c>
      <c r="CG95" s="32">
        <f t="shared" si="62"/>
        <v>0</v>
      </c>
      <c r="CH95" s="32">
        <f t="shared" si="63"/>
        <v>0</v>
      </c>
      <c r="CI95" s="32"/>
      <c r="CJ95" s="32"/>
      <c r="CK95" s="32">
        <f t="shared" si="66"/>
        <v>0</v>
      </c>
      <c r="CL95" s="13"/>
    </row>
    <row r="96" spans="1:90" ht="16.149999999999999" customHeight="1" x14ac:dyDescent="0.2">
      <c r="A96" s="995" t="s">
        <v>116</v>
      </c>
      <c r="B96" s="995"/>
      <c r="C96" s="995"/>
      <c r="D96" s="244">
        <f t="shared" si="55"/>
        <v>394</v>
      </c>
      <c r="E96" s="33">
        <v>184</v>
      </c>
      <c r="F96" s="245">
        <v>210</v>
      </c>
      <c r="G96" s="33">
        <v>0</v>
      </c>
      <c r="H96" s="246">
        <v>0</v>
      </c>
      <c r="I96" s="246">
        <v>4</v>
      </c>
      <c r="J96" s="246">
        <v>17</v>
      </c>
      <c r="K96" s="246">
        <v>126</v>
      </c>
      <c r="L96" s="246">
        <v>231</v>
      </c>
      <c r="M96" s="245">
        <v>16</v>
      </c>
      <c r="N96" s="87">
        <v>0</v>
      </c>
      <c r="O96" s="99"/>
      <c r="P96" s="38">
        <v>394</v>
      </c>
      <c r="Q96" s="38"/>
      <c r="R96" s="38"/>
      <c r="S96" s="34"/>
      <c r="T96" s="225" t="str">
        <f t="shared" si="56"/>
        <v/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8"/>
      <c r="AG96" s="8"/>
      <c r="BV96" s="3"/>
      <c r="BW96" s="3"/>
      <c r="CA96" s="31" t="str">
        <f t="shared" si="57"/>
        <v/>
      </c>
      <c r="CB96" s="31" t="str">
        <f t="shared" si="58"/>
        <v/>
      </c>
      <c r="CC96" s="31" t="str">
        <f t="shared" si="59"/>
        <v/>
      </c>
      <c r="CD96" s="31"/>
      <c r="CE96" s="31" t="str">
        <f t="shared" si="61"/>
        <v/>
      </c>
      <c r="CG96" s="32">
        <f t="shared" si="62"/>
        <v>0</v>
      </c>
      <c r="CH96" s="32">
        <f t="shared" si="63"/>
        <v>0</v>
      </c>
      <c r="CI96" s="32">
        <f t="shared" si="64"/>
        <v>0</v>
      </c>
      <c r="CJ96" s="32"/>
      <c r="CK96" s="32">
        <f t="shared" si="66"/>
        <v>0</v>
      </c>
      <c r="CL96" s="13"/>
    </row>
    <row r="97" spans="1:90" ht="16.149999999999999" customHeight="1" x14ac:dyDescent="0.2">
      <c r="A97" s="995" t="s">
        <v>117</v>
      </c>
      <c r="B97" s="995"/>
      <c r="C97" s="995"/>
      <c r="D97" s="244">
        <f t="shared" si="55"/>
        <v>8</v>
      </c>
      <c r="E97" s="33">
        <v>6</v>
      </c>
      <c r="F97" s="245">
        <v>2</v>
      </c>
      <c r="G97" s="33">
        <v>0</v>
      </c>
      <c r="H97" s="246">
        <v>0</v>
      </c>
      <c r="I97" s="246">
        <v>0</v>
      </c>
      <c r="J97" s="246">
        <v>1</v>
      </c>
      <c r="K97" s="246">
        <v>3</v>
      </c>
      <c r="L97" s="246">
        <v>4</v>
      </c>
      <c r="M97" s="245">
        <v>0</v>
      </c>
      <c r="N97" s="87">
        <v>0</v>
      </c>
      <c r="O97" s="99"/>
      <c r="P97" s="38">
        <v>8</v>
      </c>
      <c r="Q97" s="38"/>
      <c r="R97" s="38"/>
      <c r="S97" s="34"/>
      <c r="T97" s="225" t="str">
        <f t="shared" si="56"/>
        <v/>
      </c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8"/>
      <c r="AG97" s="8"/>
      <c r="BV97" s="3"/>
      <c r="BW97" s="3"/>
      <c r="CA97" s="31" t="str">
        <f t="shared" si="57"/>
        <v/>
      </c>
      <c r="CB97" s="31" t="str">
        <f t="shared" si="58"/>
        <v/>
      </c>
      <c r="CC97" s="31" t="str">
        <f t="shared" si="59"/>
        <v/>
      </c>
      <c r="CD97" s="31"/>
      <c r="CE97" s="31" t="str">
        <f t="shared" si="61"/>
        <v/>
      </c>
      <c r="CG97" s="32">
        <f t="shared" si="62"/>
        <v>0</v>
      </c>
      <c r="CH97" s="32">
        <f t="shared" si="63"/>
        <v>0</v>
      </c>
      <c r="CI97" s="32">
        <f t="shared" si="64"/>
        <v>0</v>
      </c>
      <c r="CJ97" s="32"/>
      <c r="CK97" s="32">
        <f t="shared" si="66"/>
        <v>0</v>
      </c>
      <c r="CL97" s="13"/>
    </row>
    <row r="98" spans="1:90" ht="16.149999999999999" customHeight="1" x14ac:dyDescent="0.2">
      <c r="A98" s="1007" t="s">
        <v>118</v>
      </c>
      <c r="B98" s="1008"/>
      <c r="C98" s="1009"/>
      <c r="D98" s="253">
        <f t="shared" si="55"/>
        <v>8</v>
      </c>
      <c r="E98" s="33">
        <v>4</v>
      </c>
      <c r="F98" s="245">
        <v>4</v>
      </c>
      <c r="G98" s="33">
        <v>0</v>
      </c>
      <c r="H98" s="246">
        <v>0</v>
      </c>
      <c r="I98" s="246">
        <v>0</v>
      </c>
      <c r="J98" s="246">
        <v>0</v>
      </c>
      <c r="K98" s="246">
        <v>3</v>
      </c>
      <c r="L98" s="246">
        <v>4</v>
      </c>
      <c r="M98" s="245">
        <v>1</v>
      </c>
      <c r="N98" s="87">
        <v>0</v>
      </c>
      <c r="O98" s="99"/>
      <c r="P98" s="38">
        <v>8</v>
      </c>
      <c r="Q98" s="38"/>
      <c r="R98" s="38"/>
      <c r="S98" s="34"/>
      <c r="T98" s="225" t="str">
        <f t="shared" si="56"/>
        <v/>
      </c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8"/>
      <c r="AG98" s="8"/>
      <c r="BV98" s="3"/>
      <c r="BW98" s="3"/>
      <c r="CA98" s="31" t="str">
        <f t="shared" si="57"/>
        <v/>
      </c>
      <c r="CB98" s="31" t="str">
        <f t="shared" si="58"/>
        <v/>
      </c>
      <c r="CC98" s="31" t="str">
        <f t="shared" si="59"/>
        <v/>
      </c>
      <c r="CD98" s="31"/>
      <c r="CE98" s="31" t="str">
        <f t="shared" si="61"/>
        <v/>
      </c>
      <c r="CG98" s="32">
        <f t="shared" si="62"/>
        <v>0</v>
      </c>
      <c r="CH98" s="32">
        <f t="shared" si="63"/>
        <v>0</v>
      </c>
      <c r="CI98" s="32">
        <f t="shared" si="64"/>
        <v>0</v>
      </c>
      <c r="CJ98" s="32"/>
      <c r="CK98" s="32">
        <f t="shared" si="66"/>
        <v>0</v>
      </c>
      <c r="CL98" s="13"/>
    </row>
    <row r="99" spans="1:90" ht="16.149999999999999" customHeight="1" x14ac:dyDescent="0.2">
      <c r="A99" s="1004" t="s">
        <v>119</v>
      </c>
      <c r="B99" s="1005"/>
      <c r="C99" s="1006"/>
      <c r="D99" s="254">
        <f t="shared" si="55"/>
        <v>0</v>
      </c>
      <c r="E99" s="33">
        <v>0</v>
      </c>
      <c r="F99" s="245">
        <v>0</v>
      </c>
      <c r="G99" s="33"/>
      <c r="H99" s="246"/>
      <c r="I99" s="246"/>
      <c r="J99" s="246"/>
      <c r="K99" s="246"/>
      <c r="L99" s="246">
        <v>0</v>
      </c>
      <c r="M99" s="245">
        <v>0</v>
      </c>
      <c r="N99" s="87">
        <v>0</v>
      </c>
      <c r="O99" s="99"/>
      <c r="P99" s="38">
        <v>0</v>
      </c>
      <c r="Q99" s="38"/>
      <c r="R99" s="38"/>
      <c r="S99" s="34"/>
      <c r="T99" s="225" t="str">
        <f t="shared" si="56"/>
        <v/>
      </c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8"/>
      <c r="AG99" s="8"/>
      <c r="BV99" s="3"/>
      <c r="BW99" s="3"/>
      <c r="CA99" s="31" t="str">
        <f t="shared" si="57"/>
        <v/>
      </c>
      <c r="CB99" s="31" t="str">
        <f t="shared" si="58"/>
        <v/>
      </c>
      <c r="CC99" s="31" t="str">
        <f t="shared" si="59"/>
        <v/>
      </c>
      <c r="CD99" s="31"/>
      <c r="CE99" s="31" t="str">
        <f t="shared" si="61"/>
        <v/>
      </c>
      <c r="CG99" s="32">
        <f t="shared" si="62"/>
        <v>0</v>
      </c>
      <c r="CH99" s="32">
        <f t="shared" si="63"/>
        <v>0</v>
      </c>
      <c r="CI99" s="32">
        <f t="shared" si="64"/>
        <v>0</v>
      </c>
      <c r="CJ99" s="32"/>
      <c r="CK99" s="32">
        <f t="shared" si="66"/>
        <v>0</v>
      </c>
      <c r="CL99" s="13"/>
    </row>
    <row r="100" spans="1:90" ht="16.149999999999999" customHeight="1" x14ac:dyDescent="0.2">
      <c r="A100" s="995" t="s">
        <v>120</v>
      </c>
      <c r="B100" s="995"/>
      <c r="C100" s="995"/>
      <c r="D100" s="244">
        <f t="shared" si="55"/>
        <v>0</v>
      </c>
      <c r="E100" s="33">
        <v>0</v>
      </c>
      <c r="F100" s="245">
        <v>0</v>
      </c>
      <c r="G100" s="98"/>
      <c r="H100" s="249"/>
      <c r="I100" s="249"/>
      <c r="J100" s="246"/>
      <c r="K100" s="246"/>
      <c r="L100" s="246">
        <v>0</v>
      </c>
      <c r="M100" s="245">
        <v>0</v>
      </c>
      <c r="N100" s="87">
        <v>0</v>
      </c>
      <c r="O100" s="34"/>
      <c r="P100" s="38">
        <v>0</v>
      </c>
      <c r="Q100" s="38"/>
      <c r="R100" s="38"/>
      <c r="S100" s="34"/>
      <c r="T100" s="225" t="str">
        <f t="shared" si="56"/>
        <v/>
      </c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8"/>
      <c r="AG100" s="8"/>
      <c r="BV100" s="3"/>
      <c r="BW100" s="3"/>
      <c r="CA100" s="31" t="str">
        <f t="shared" si="57"/>
        <v/>
      </c>
      <c r="CB100" s="31" t="str">
        <f t="shared" si="58"/>
        <v/>
      </c>
      <c r="CC100" s="31" t="str">
        <f t="shared" si="59"/>
        <v/>
      </c>
      <c r="CD100" s="31" t="str">
        <f t="shared" si="60"/>
        <v/>
      </c>
      <c r="CE100" s="31" t="str">
        <f t="shared" si="61"/>
        <v/>
      </c>
      <c r="CG100" s="32">
        <f t="shared" si="62"/>
        <v>0</v>
      </c>
      <c r="CH100" s="32">
        <f t="shared" si="63"/>
        <v>0</v>
      </c>
      <c r="CI100" s="32">
        <f t="shared" si="64"/>
        <v>0</v>
      </c>
      <c r="CJ100" s="32">
        <f t="shared" si="65"/>
        <v>0</v>
      </c>
      <c r="CK100" s="32">
        <f t="shared" si="66"/>
        <v>0</v>
      </c>
      <c r="CL100" s="13"/>
    </row>
    <row r="101" spans="1:90" ht="16.149999999999999" customHeight="1" x14ac:dyDescent="0.2">
      <c r="A101" s="1004" t="s">
        <v>121</v>
      </c>
      <c r="B101" s="1005"/>
      <c r="C101" s="1006"/>
      <c r="D101" s="254">
        <f t="shared" si="55"/>
        <v>0</v>
      </c>
      <c r="E101" s="33">
        <v>0</v>
      </c>
      <c r="F101" s="245">
        <v>0</v>
      </c>
      <c r="G101" s="98"/>
      <c r="H101" s="249"/>
      <c r="I101" s="249"/>
      <c r="J101" s="246"/>
      <c r="K101" s="246"/>
      <c r="L101" s="246">
        <v>0</v>
      </c>
      <c r="M101" s="245">
        <v>0</v>
      </c>
      <c r="N101" s="87">
        <v>0</v>
      </c>
      <c r="O101" s="34"/>
      <c r="P101" s="38">
        <v>0</v>
      </c>
      <c r="Q101" s="38"/>
      <c r="R101" s="38"/>
      <c r="S101" s="34"/>
      <c r="T101" s="225" t="str">
        <f t="shared" si="56"/>
        <v/>
      </c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8"/>
      <c r="AG101" s="8"/>
      <c r="BV101" s="3"/>
      <c r="BW101" s="3"/>
      <c r="CA101" s="31" t="str">
        <f t="shared" si="57"/>
        <v/>
      </c>
      <c r="CB101" s="31" t="str">
        <f t="shared" si="58"/>
        <v/>
      </c>
      <c r="CC101" s="31" t="str">
        <f t="shared" si="59"/>
        <v/>
      </c>
      <c r="CD101" s="31" t="str">
        <f t="shared" si="60"/>
        <v/>
      </c>
      <c r="CE101" s="31" t="str">
        <f t="shared" si="61"/>
        <v/>
      </c>
      <c r="CG101" s="32">
        <f t="shared" si="62"/>
        <v>0</v>
      </c>
      <c r="CH101" s="32">
        <f t="shared" si="63"/>
        <v>0</v>
      </c>
      <c r="CI101" s="32">
        <f t="shared" si="64"/>
        <v>0</v>
      </c>
      <c r="CJ101" s="32">
        <f t="shared" si="65"/>
        <v>0</v>
      </c>
      <c r="CK101" s="32">
        <f t="shared" si="66"/>
        <v>0</v>
      </c>
      <c r="CL101" s="13"/>
    </row>
    <row r="102" spans="1:90" ht="16.149999999999999" customHeight="1" x14ac:dyDescent="0.2">
      <c r="A102" s="1004" t="s">
        <v>122</v>
      </c>
      <c r="B102" s="1005"/>
      <c r="C102" s="1006"/>
      <c r="D102" s="254">
        <f t="shared" si="55"/>
        <v>31</v>
      </c>
      <c r="E102" s="33">
        <v>8</v>
      </c>
      <c r="F102" s="245">
        <v>23</v>
      </c>
      <c r="G102" s="98"/>
      <c r="H102" s="249"/>
      <c r="I102" s="249"/>
      <c r="J102" s="249"/>
      <c r="K102" s="249"/>
      <c r="L102" s="246">
        <v>0</v>
      </c>
      <c r="M102" s="245">
        <v>6</v>
      </c>
      <c r="N102" s="87">
        <v>25</v>
      </c>
      <c r="O102" s="34">
        <v>1</v>
      </c>
      <c r="P102" s="38">
        <v>31</v>
      </c>
      <c r="Q102" s="252"/>
      <c r="R102" s="38"/>
      <c r="S102" s="34"/>
      <c r="T102" s="225" t="str">
        <f t="shared" si="56"/>
        <v/>
      </c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8"/>
      <c r="AG102" s="8"/>
      <c r="BV102" s="3"/>
      <c r="BW102" s="3"/>
      <c r="CA102" s="31" t="str">
        <f t="shared" si="57"/>
        <v/>
      </c>
      <c r="CB102" s="31" t="str">
        <f t="shared" si="58"/>
        <v/>
      </c>
      <c r="CC102" s="31"/>
      <c r="CD102" s="31" t="str">
        <f t="shared" si="60"/>
        <v/>
      </c>
      <c r="CE102" s="31" t="str">
        <f t="shared" si="61"/>
        <v/>
      </c>
      <c r="CG102" s="32">
        <f t="shared" si="62"/>
        <v>0</v>
      </c>
      <c r="CH102" s="32">
        <f t="shared" si="63"/>
        <v>0</v>
      </c>
      <c r="CI102" s="32"/>
      <c r="CJ102" s="32">
        <f t="shared" si="65"/>
        <v>0</v>
      </c>
      <c r="CK102" s="32">
        <f t="shared" si="66"/>
        <v>0</v>
      </c>
      <c r="CL102" s="13"/>
    </row>
    <row r="103" spans="1:90" ht="16.149999999999999" customHeight="1" x14ac:dyDescent="0.2">
      <c r="A103" s="1004" t="s">
        <v>123</v>
      </c>
      <c r="B103" s="1005"/>
      <c r="C103" s="1006"/>
      <c r="D103" s="254">
        <f t="shared" si="55"/>
        <v>0</v>
      </c>
      <c r="E103" s="33">
        <v>0</v>
      </c>
      <c r="F103" s="245">
        <v>0</v>
      </c>
      <c r="G103" s="98"/>
      <c r="H103" s="249"/>
      <c r="I103" s="249"/>
      <c r="J103" s="249"/>
      <c r="K103" s="249"/>
      <c r="L103" s="246">
        <v>0</v>
      </c>
      <c r="M103" s="245">
        <v>0</v>
      </c>
      <c r="N103" s="87">
        <v>0</v>
      </c>
      <c r="O103" s="34"/>
      <c r="P103" s="38">
        <v>0</v>
      </c>
      <c r="Q103" s="252"/>
      <c r="R103" s="38"/>
      <c r="S103" s="34"/>
      <c r="T103" s="225" t="str">
        <f t="shared" si="56"/>
        <v/>
      </c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8"/>
      <c r="AG103" s="8"/>
      <c r="BV103" s="3"/>
      <c r="BW103" s="3"/>
      <c r="CA103" s="31" t="str">
        <f t="shared" si="57"/>
        <v/>
      </c>
      <c r="CB103" s="31" t="str">
        <f t="shared" si="58"/>
        <v/>
      </c>
      <c r="CC103" s="31"/>
      <c r="CD103" s="31" t="str">
        <f t="shared" si="60"/>
        <v/>
      </c>
      <c r="CE103" s="31" t="str">
        <f t="shared" si="61"/>
        <v/>
      </c>
      <c r="CG103" s="32">
        <f t="shared" si="62"/>
        <v>0</v>
      </c>
      <c r="CH103" s="32">
        <f t="shared" si="63"/>
        <v>0</v>
      </c>
      <c r="CI103" s="32"/>
      <c r="CJ103" s="32">
        <f t="shared" si="65"/>
        <v>0</v>
      </c>
      <c r="CK103" s="32">
        <f t="shared" si="66"/>
        <v>0</v>
      </c>
      <c r="CL103" s="13"/>
    </row>
    <row r="104" spans="1:90" ht="16.149999999999999" customHeight="1" x14ac:dyDescent="0.2">
      <c r="A104" s="1004" t="s">
        <v>124</v>
      </c>
      <c r="B104" s="1005"/>
      <c r="C104" s="1006"/>
      <c r="D104" s="254">
        <f t="shared" si="55"/>
        <v>12</v>
      </c>
      <c r="E104" s="33">
        <v>6</v>
      </c>
      <c r="F104" s="245">
        <v>6</v>
      </c>
      <c r="G104" s="98"/>
      <c r="H104" s="249"/>
      <c r="I104" s="249"/>
      <c r="J104" s="249"/>
      <c r="K104" s="249"/>
      <c r="L104" s="246">
        <v>0</v>
      </c>
      <c r="M104" s="245">
        <v>3</v>
      </c>
      <c r="N104" s="87">
        <v>9</v>
      </c>
      <c r="O104" s="34">
        <v>0</v>
      </c>
      <c r="P104" s="38">
        <v>12</v>
      </c>
      <c r="Q104" s="252"/>
      <c r="R104" s="38"/>
      <c r="S104" s="34"/>
      <c r="T104" s="225" t="str">
        <f t="shared" si="56"/>
        <v/>
      </c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8"/>
      <c r="AG104" s="8"/>
      <c r="BV104" s="3"/>
      <c r="BW104" s="3"/>
      <c r="CA104" s="31" t="str">
        <f t="shared" si="57"/>
        <v/>
      </c>
      <c r="CB104" s="31" t="str">
        <f t="shared" si="58"/>
        <v/>
      </c>
      <c r="CC104" s="31"/>
      <c r="CD104" s="31" t="str">
        <f t="shared" si="60"/>
        <v/>
      </c>
      <c r="CE104" s="31" t="str">
        <f t="shared" si="61"/>
        <v/>
      </c>
      <c r="CG104" s="32">
        <f t="shared" si="62"/>
        <v>0</v>
      </c>
      <c r="CH104" s="32">
        <f t="shared" si="63"/>
        <v>0</v>
      </c>
      <c r="CI104" s="32"/>
      <c r="CJ104" s="32">
        <f t="shared" si="65"/>
        <v>0</v>
      </c>
      <c r="CK104" s="32">
        <f t="shared" si="66"/>
        <v>0</v>
      </c>
      <c r="CL104" s="13"/>
    </row>
    <row r="105" spans="1:90" ht="16.149999999999999" customHeight="1" x14ac:dyDescent="0.2">
      <c r="A105" s="995" t="s">
        <v>125</v>
      </c>
      <c r="B105" s="995"/>
      <c r="C105" s="995"/>
      <c r="D105" s="244">
        <f t="shared" si="55"/>
        <v>1</v>
      </c>
      <c r="E105" s="33">
        <v>0</v>
      </c>
      <c r="F105" s="245">
        <v>1</v>
      </c>
      <c r="G105" s="33">
        <v>0</v>
      </c>
      <c r="H105" s="246">
        <v>0</v>
      </c>
      <c r="I105" s="246">
        <v>0</v>
      </c>
      <c r="J105" s="246">
        <v>0</v>
      </c>
      <c r="K105" s="246">
        <v>0</v>
      </c>
      <c r="L105" s="246">
        <v>1</v>
      </c>
      <c r="M105" s="245">
        <v>0</v>
      </c>
      <c r="N105" s="87">
        <v>0</v>
      </c>
      <c r="O105" s="34">
        <v>0</v>
      </c>
      <c r="P105" s="38">
        <v>1</v>
      </c>
      <c r="Q105" s="38"/>
      <c r="R105" s="38"/>
      <c r="S105" s="34"/>
      <c r="T105" s="225" t="str">
        <f t="shared" si="56"/>
        <v/>
      </c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8"/>
      <c r="AG105" s="8"/>
      <c r="BV105" s="3"/>
      <c r="BW105" s="3"/>
      <c r="CA105" s="31" t="str">
        <f t="shared" si="57"/>
        <v/>
      </c>
      <c r="CB105" s="31" t="str">
        <f t="shared" si="58"/>
        <v/>
      </c>
      <c r="CC105" s="31" t="str">
        <f t="shared" si="59"/>
        <v/>
      </c>
      <c r="CD105" s="31" t="str">
        <f t="shared" si="60"/>
        <v/>
      </c>
      <c r="CE105" s="31" t="str">
        <f t="shared" si="61"/>
        <v/>
      </c>
      <c r="CG105" s="32">
        <f t="shared" si="62"/>
        <v>0</v>
      </c>
      <c r="CH105" s="32">
        <f t="shared" si="63"/>
        <v>0</v>
      </c>
      <c r="CI105" s="32">
        <f t="shared" si="64"/>
        <v>0</v>
      </c>
      <c r="CJ105" s="32">
        <f t="shared" si="65"/>
        <v>0</v>
      </c>
      <c r="CK105" s="32">
        <f t="shared" si="66"/>
        <v>0</v>
      </c>
      <c r="CL105" s="13"/>
    </row>
    <row r="106" spans="1:90" ht="16.149999999999999" customHeight="1" x14ac:dyDescent="0.2">
      <c r="A106" s="995" t="s">
        <v>126</v>
      </c>
      <c r="B106" s="995"/>
      <c r="C106" s="995"/>
      <c r="D106" s="244">
        <f t="shared" si="55"/>
        <v>48</v>
      </c>
      <c r="E106" s="33">
        <v>15</v>
      </c>
      <c r="F106" s="245">
        <v>33</v>
      </c>
      <c r="G106" s="33">
        <v>0</v>
      </c>
      <c r="H106" s="246">
        <v>0</v>
      </c>
      <c r="I106" s="246">
        <v>0</v>
      </c>
      <c r="J106" s="246">
        <v>0</v>
      </c>
      <c r="K106" s="246">
        <v>1</v>
      </c>
      <c r="L106" s="246">
        <v>17</v>
      </c>
      <c r="M106" s="245">
        <v>26</v>
      </c>
      <c r="N106" s="87">
        <v>4</v>
      </c>
      <c r="O106" s="34">
        <v>0</v>
      </c>
      <c r="P106" s="38">
        <v>48</v>
      </c>
      <c r="Q106" s="38"/>
      <c r="R106" s="38"/>
      <c r="S106" s="34"/>
      <c r="T106" s="225" t="str">
        <f t="shared" si="56"/>
        <v/>
      </c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8"/>
      <c r="AG106" s="8"/>
      <c r="BV106" s="3"/>
      <c r="BW106" s="3"/>
      <c r="CA106" s="31" t="str">
        <f t="shared" si="57"/>
        <v/>
      </c>
      <c r="CB106" s="31" t="str">
        <f t="shared" si="58"/>
        <v/>
      </c>
      <c r="CC106" s="31" t="str">
        <f t="shared" si="59"/>
        <v/>
      </c>
      <c r="CD106" s="31" t="str">
        <f t="shared" si="60"/>
        <v/>
      </c>
      <c r="CE106" s="31" t="str">
        <f t="shared" si="61"/>
        <v/>
      </c>
      <c r="CG106" s="32">
        <f t="shared" si="62"/>
        <v>0</v>
      </c>
      <c r="CH106" s="32">
        <f t="shared" si="63"/>
        <v>0</v>
      </c>
      <c r="CI106" s="32">
        <f t="shared" si="64"/>
        <v>0</v>
      </c>
      <c r="CJ106" s="32">
        <f t="shared" si="65"/>
        <v>0</v>
      </c>
      <c r="CK106" s="32">
        <f t="shared" si="66"/>
        <v>0</v>
      </c>
      <c r="CL106" s="13"/>
    </row>
    <row r="107" spans="1:90" ht="16.149999999999999" customHeight="1" x14ac:dyDescent="0.2">
      <c r="A107" s="911" t="s">
        <v>127</v>
      </c>
      <c r="B107" s="911"/>
      <c r="C107" s="911"/>
      <c r="D107" s="250">
        <f t="shared" si="55"/>
        <v>0</v>
      </c>
      <c r="E107" s="33">
        <v>0</v>
      </c>
      <c r="F107" s="245">
        <v>0</v>
      </c>
      <c r="G107" s="33">
        <v>0</v>
      </c>
      <c r="H107" s="246">
        <v>0</v>
      </c>
      <c r="I107" s="246">
        <v>0</v>
      </c>
      <c r="J107" s="246">
        <v>0</v>
      </c>
      <c r="K107" s="246">
        <v>0</v>
      </c>
      <c r="L107" s="246">
        <v>0</v>
      </c>
      <c r="M107" s="245">
        <v>0</v>
      </c>
      <c r="N107" s="87">
        <v>0</v>
      </c>
      <c r="O107" s="34">
        <v>0</v>
      </c>
      <c r="P107" s="38">
        <v>0</v>
      </c>
      <c r="Q107" s="38"/>
      <c r="R107" s="38"/>
      <c r="S107" s="34"/>
      <c r="T107" s="225" t="str">
        <f t="shared" si="56"/>
        <v/>
      </c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8"/>
      <c r="AG107" s="8"/>
      <c r="BV107" s="3"/>
      <c r="BW107" s="3"/>
      <c r="CA107" s="31" t="str">
        <f t="shared" si="57"/>
        <v/>
      </c>
      <c r="CB107" s="31" t="str">
        <f t="shared" si="58"/>
        <v/>
      </c>
      <c r="CC107" s="31" t="str">
        <f t="shared" si="59"/>
        <v/>
      </c>
      <c r="CD107" s="31" t="str">
        <f t="shared" si="60"/>
        <v/>
      </c>
      <c r="CE107" s="31" t="str">
        <f t="shared" si="61"/>
        <v/>
      </c>
      <c r="CG107" s="32">
        <f t="shared" si="62"/>
        <v>0</v>
      </c>
      <c r="CH107" s="32">
        <f t="shared" si="63"/>
        <v>0</v>
      </c>
      <c r="CI107" s="32">
        <f t="shared" si="64"/>
        <v>0</v>
      </c>
      <c r="CJ107" s="32">
        <f t="shared" si="65"/>
        <v>0</v>
      </c>
      <c r="CK107" s="32">
        <f t="shared" si="66"/>
        <v>0</v>
      </c>
      <c r="CL107" s="13"/>
    </row>
    <row r="108" spans="1:90" ht="16.149999999999999" customHeight="1" x14ac:dyDescent="0.2">
      <c r="A108" s="911" t="s">
        <v>128</v>
      </c>
      <c r="B108" s="911"/>
      <c r="C108" s="911"/>
      <c r="D108" s="250">
        <f t="shared" si="55"/>
        <v>13</v>
      </c>
      <c r="E108" s="33">
        <v>4</v>
      </c>
      <c r="F108" s="245">
        <v>9</v>
      </c>
      <c r="G108" s="33">
        <v>3</v>
      </c>
      <c r="H108" s="246">
        <v>2</v>
      </c>
      <c r="I108" s="246">
        <v>4</v>
      </c>
      <c r="J108" s="246">
        <v>0</v>
      </c>
      <c r="K108" s="246">
        <v>4</v>
      </c>
      <c r="L108" s="246">
        <v>0</v>
      </c>
      <c r="M108" s="245">
        <v>0</v>
      </c>
      <c r="N108" s="87">
        <v>0</v>
      </c>
      <c r="O108" s="34">
        <v>0</v>
      </c>
      <c r="P108" s="38">
        <v>13</v>
      </c>
      <c r="Q108" s="38"/>
      <c r="R108" s="38"/>
      <c r="S108" s="34"/>
      <c r="T108" s="225" t="str">
        <f t="shared" si="56"/>
        <v/>
      </c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8"/>
      <c r="AG108" s="8"/>
      <c r="BV108" s="3"/>
      <c r="BW108" s="3"/>
      <c r="CA108" s="31" t="str">
        <f t="shared" si="57"/>
        <v/>
      </c>
      <c r="CB108" s="31" t="str">
        <f t="shared" si="58"/>
        <v/>
      </c>
      <c r="CC108" s="31" t="str">
        <f t="shared" si="59"/>
        <v/>
      </c>
      <c r="CD108" s="31" t="str">
        <f t="shared" si="60"/>
        <v/>
      </c>
      <c r="CE108" s="31" t="str">
        <f t="shared" si="61"/>
        <v/>
      </c>
      <c r="CG108" s="32">
        <f t="shared" si="62"/>
        <v>0</v>
      </c>
      <c r="CH108" s="32">
        <f t="shared" si="63"/>
        <v>0</v>
      </c>
      <c r="CI108" s="32">
        <f t="shared" si="64"/>
        <v>0</v>
      </c>
      <c r="CJ108" s="32">
        <f t="shared" si="65"/>
        <v>0</v>
      </c>
      <c r="CK108" s="32">
        <f t="shared" si="66"/>
        <v>0</v>
      </c>
      <c r="CL108" s="13"/>
    </row>
    <row r="109" spans="1:90" ht="16.149999999999999" customHeight="1" x14ac:dyDescent="0.2">
      <c r="A109" s="928" t="s">
        <v>129</v>
      </c>
      <c r="B109" s="929"/>
      <c r="C109" s="930"/>
      <c r="D109" s="254">
        <f t="shared" si="55"/>
        <v>0</v>
      </c>
      <c r="E109" s="33"/>
      <c r="F109" s="245"/>
      <c r="G109" s="255"/>
      <c r="H109" s="256"/>
      <c r="I109" s="256"/>
      <c r="J109" s="256"/>
      <c r="K109" s="256"/>
      <c r="L109" s="256"/>
      <c r="M109" s="257"/>
      <c r="N109" s="258"/>
      <c r="O109" s="259"/>
      <c r="P109" s="38"/>
      <c r="Q109" s="38"/>
      <c r="R109" s="38"/>
      <c r="S109" s="34"/>
      <c r="T109" s="225" t="str">
        <f t="shared" si="56"/>
        <v/>
      </c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8"/>
      <c r="AG109" s="8"/>
      <c r="BV109" s="3"/>
      <c r="BW109" s="3"/>
      <c r="CA109" s="31" t="str">
        <f t="shared" si="57"/>
        <v/>
      </c>
      <c r="CB109" s="31" t="str">
        <f t="shared" si="58"/>
        <v/>
      </c>
      <c r="CC109" s="31" t="str">
        <f t="shared" si="59"/>
        <v/>
      </c>
      <c r="CD109" s="31" t="str">
        <f t="shared" si="60"/>
        <v/>
      </c>
      <c r="CE109" s="31" t="str">
        <f t="shared" si="61"/>
        <v/>
      </c>
      <c r="CG109" s="32">
        <f t="shared" si="62"/>
        <v>0</v>
      </c>
      <c r="CH109" s="32">
        <f t="shared" si="63"/>
        <v>0</v>
      </c>
      <c r="CI109" s="32">
        <f t="shared" si="64"/>
        <v>0</v>
      </c>
      <c r="CJ109" s="32">
        <f t="shared" si="65"/>
        <v>0</v>
      </c>
      <c r="CK109" s="32">
        <f t="shared" si="66"/>
        <v>0</v>
      </c>
      <c r="CL109" s="13"/>
    </row>
    <row r="110" spans="1:90" ht="16.149999999999999" customHeight="1" x14ac:dyDescent="0.2">
      <c r="A110" s="995" t="s">
        <v>130</v>
      </c>
      <c r="B110" s="995"/>
      <c r="C110" s="995"/>
      <c r="D110" s="244">
        <f t="shared" si="55"/>
        <v>0</v>
      </c>
      <c r="E110" s="33"/>
      <c r="F110" s="245"/>
      <c r="G110" s="42"/>
      <c r="H110" s="260"/>
      <c r="I110" s="260"/>
      <c r="J110" s="260"/>
      <c r="K110" s="260"/>
      <c r="L110" s="260"/>
      <c r="M110" s="261"/>
      <c r="N110" s="262"/>
      <c r="O110" s="43"/>
      <c r="P110" s="38"/>
      <c r="Q110" s="38"/>
      <c r="R110" s="46"/>
      <c r="S110" s="34"/>
      <c r="T110" s="225" t="str">
        <f t="shared" si="56"/>
        <v/>
      </c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8"/>
      <c r="AG110" s="8"/>
      <c r="BV110" s="3"/>
      <c r="BW110" s="3"/>
      <c r="CA110" s="31" t="str">
        <f t="shared" si="57"/>
        <v/>
      </c>
      <c r="CB110" s="31" t="str">
        <f t="shared" si="58"/>
        <v/>
      </c>
      <c r="CC110" s="31" t="str">
        <f t="shared" si="59"/>
        <v/>
      </c>
      <c r="CD110" s="31" t="str">
        <f t="shared" si="60"/>
        <v/>
      </c>
      <c r="CE110" s="31" t="str">
        <f t="shared" si="61"/>
        <v/>
      </c>
      <c r="CG110" s="32">
        <f>IF(D110&lt;&gt;(E110+F110),1,0)</f>
        <v>0</v>
      </c>
      <c r="CH110" s="32">
        <f>IF(AND(D110&lt;&gt;0,P110=""),1,IF(D110&lt;P110,1,0))</f>
        <v>0</v>
      </c>
      <c r="CI110" s="32">
        <f>IF(M110&lt;Q110,1,0)</f>
        <v>0</v>
      </c>
      <c r="CJ110" s="32">
        <f>IF(AND(D110&lt;&gt;0,O110=""),1,IF(F110&lt;O110,1,0))</f>
        <v>0</v>
      </c>
      <c r="CK110" s="32">
        <f>IF(D110&lt;S110,1,0)</f>
        <v>0</v>
      </c>
      <c r="CL110" s="13"/>
    </row>
    <row r="111" spans="1:90" ht="16.149999999999999" customHeight="1" x14ac:dyDescent="0.2">
      <c r="A111" s="862" t="s">
        <v>4</v>
      </c>
      <c r="B111" s="900"/>
      <c r="C111" s="970"/>
      <c r="D111" s="263">
        <f t="shared" ref="D111:S111" si="67">SUM(D82:D110)</f>
        <v>1235</v>
      </c>
      <c r="E111" s="264">
        <f t="shared" si="67"/>
        <v>458</v>
      </c>
      <c r="F111" s="265">
        <f t="shared" si="67"/>
        <v>777</v>
      </c>
      <c r="G111" s="266">
        <f t="shared" si="67"/>
        <v>49</v>
      </c>
      <c r="H111" s="267">
        <f t="shared" si="67"/>
        <v>30</v>
      </c>
      <c r="I111" s="267">
        <f t="shared" si="67"/>
        <v>32</v>
      </c>
      <c r="J111" s="267">
        <f t="shared" si="67"/>
        <v>25</v>
      </c>
      <c r="K111" s="267">
        <f t="shared" si="67"/>
        <v>213</v>
      </c>
      <c r="L111" s="267">
        <f t="shared" si="67"/>
        <v>311</v>
      </c>
      <c r="M111" s="268">
        <f t="shared" si="67"/>
        <v>449</v>
      </c>
      <c r="N111" s="269">
        <f t="shared" si="67"/>
        <v>126</v>
      </c>
      <c r="O111" s="270">
        <f t="shared" si="67"/>
        <v>11</v>
      </c>
      <c r="P111" s="267">
        <f t="shared" si="67"/>
        <v>1235</v>
      </c>
      <c r="Q111" s="265">
        <f t="shared" si="67"/>
        <v>4</v>
      </c>
      <c r="R111" s="271">
        <f t="shared" si="67"/>
        <v>0</v>
      </c>
      <c r="S111" s="272">
        <f t="shared" si="67"/>
        <v>0</v>
      </c>
      <c r="T111" s="273" t="s">
        <v>131</v>
      </c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BV111" s="3"/>
      <c r="BW111" s="3"/>
      <c r="CG111" s="13"/>
      <c r="CH111" s="13"/>
      <c r="CI111" s="13"/>
      <c r="CJ111" s="13"/>
      <c r="CK111" s="13"/>
      <c r="CL111" s="13"/>
    </row>
    <row r="112" spans="1:90" ht="31.9" customHeight="1" x14ac:dyDescent="0.2">
      <c r="A112" s="236" t="s">
        <v>132</v>
      </c>
      <c r="B112" s="49"/>
      <c r="C112" s="49"/>
      <c r="D112" s="49"/>
      <c r="E112" s="49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BV112" s="3"/>
      <c r="BW112" s="3"/>
      <c r="CG112" s="13"/>
      <c r="CH112" s="13"/>
      <c r="CI112" s="13"/>
      <c r="CJ112" s="13"/>
      <c r="CK112" s="13"/>
      <c r="CL112" s="13"/>
    </row>
    <row r="113" spans="1:120" ht="16.149999999999999" customHeight="1" x14ac:dyDescent="0.2">
      <c r="A113" s="953" t="s">
        <v>133</v>
      </c>
      <c r="B113" s="954"/>
      <c r="C113" s="955"/>
      <c r="D113" s="894" t="s">
        <v>4</v>
      </c>
      <c r="E113" s="895"/>
      <c r="F113" s="896"/>
      <c r="G113" s="862" t="s">
        <v>56</v>
      </c>
      <c r="H113" s="900"/>
      <c r="I113" s="900"/>
      <c r="J113" s="900"/>
      <c r="K113" s="900"/>
      <c r="L113" s="900"/>
      <c r="M113" s="900"/>
      <c r="N113" s="901"/>
      <c r="O113" s="896" t="s">
        <v>6</v>
      </c>
      <c r="P113" s="859" t="s">
        <v>33</v>
      </c>
      <c r="Q113" s="859" t="s">
        <v>7</v>
      </c>
      <c r="R113" s="859" t="s">
        <v>98</v>
      </c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BV113" s="3"/>
      <c r="BW113" s="3"/>
      <c r="CG113" s="13"/>
      <c r="CH113" s="13"/>
      <c r="CI113" s="13"/>
      <c r="CJ113" s="13"/>
      <c r="CK113" s="13"/>
      <c r="CL113" s="13"/>
    </row>
    <row r="114" spans="1:120" ht="16.149999999999999" customHeight="1" x14ac:dyDescent="0.2">
      <c r="A114" s="956"/>
      <c r="B114" s="957"/>
      <c r="C114" s="958"/>
      <c r="D114" s="897"/>
      <c r="E114" s="1080"/>
      <c r="F114" s="1081"/>
      <c r="G114" s="1077" t="s">
        <v>100</v>
      </c>
      <c r="H114" s="1077" t="s">
        <v>101</v>
      </c>
      <c r="I114" s="1077" t="s">
        <v>102</v>
      </c>
      <c r="J114" s="1077" t="s">
        <v>18</v>
      </c>
      <c r="K114" s="1077" t="s">
        <v>19</v>
      </c>
      <c r="L114" s="1077" t="s">
        <v>20</v>
      </c>
      <c r="M114" s="1077" t="s">
        <v>21</v>
      </c>
      <c r="N114" s="1082" t="s">
        <v>22</v>
      </c>
      <c r="O114" s="902"/>
      <c r="P114" s="860"/>
      <c r="Q114" s="860"/>
      <c r="R114" s="860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BV114" s="3"/>
      <c r="BW114" s="3"/>
      <c r="CG114" s="13"/>
      <c r="CH114" s="13"/>
      <c r="CI114" s="13"/>
      <c r="CJ114" s="13"/>
      <c r="CK114" s="13"/>
      <c r="CL114" s="13"/>
    </row>
    <row r="115" spans="1:120" ht="16.149999999999999" customHeight="1" x14ac:dyDescent="0.2">
      <c r="A115" s="959"/>
      <c r="B115" s="1078"/>
      <c r="C115" s="1079"/>
      <c r="D115" s="819" t="s">
        <v>23</v>
      </c>
      <c r="E115" s="198" t="s">
        <v>24</v>
      </c>
      <c r="F115" s="175" t="s">
        <v>25</v>
      </c>
      <c r="G115" s="994"/>
      <c r="H115" s="994"/>
      <c r="I115" s="994"/>
      <c r="J115" s="994"/>
      <c r="K115" s="994"/>
      <c r="L115" s="994"/>
      <c r="M115" s="994"/>
      <c r="N115" s="1003"/>
      <c r="O115" s="1081"/>
      <c r="P115" s="861"/>
      <c r="Q115" s="861"/>
      <c r="R115" s="861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BV115" s="3"/>
      <c r="BW115" s="3"/>
      <c r="CG115" s="13"/>
      <c r="CH115" s="13"/>
      <c r="CI115" s="13"/>
      <c r="CJ115" s="13"/>
      <c r="CK115" s="13"/>
      <c r="CL115" s="13"/>
    </row>
    <row r="116" spans="1:120" ht="16.149999999999999" customHeight="1" x14ac:dyDescent="0.2">
      <c r="A116" s="879" t="s">
        <v>134</v>
      </c>
      <c r="B116" s="880"/>
      <c r="C116" s="881"/>
      <c r="D116" s="275">
        <f t="shared" ref="D116:D121" si="68">SUM(G116:N116)</f>
        <v>0</v>
      </c>
      <c r="E116" s="276"/>
      <c r="F116" s="277"/>
      <c r="G116" s="24"/>
      <c r="H116" s="24"/>
      <c r="I116" s="24"/>
      <c r="J116" s="24"/>
      <c r="K116" s="24"/>
      <c r="L116" s="24"/>
      <c r="M116" s="24"/>
      <c r="N116" s="278"/>
      <c r="O116" s="62"/>
      <c r="P116" s="62"/>
      <c r="Q116" s="243"/>
      <c r="R116" s="243"/>
      <c r="S116" s="225" t="str">
        <f>CA116&amp;CB116&amp;CC116</f>
        <v/>
      </c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8"/>
      <c r="AF116" s="8"/>
      <c r="BV116" s="3"/>
      <c r="BW116" s="3"/>
      <c r="CA116" s="31" t="str">
        <f t="shared" ref="CA116:CA121" si="69">IF(CG116=1,"* La suma de los sexos NO DEBE ser diferente al Total. ","")</f>
        <v/>
      </c>
      <c r="CB116" s="31" t="str">
        <f t="shared" ref="CB116:CB121" si="70">IF(AND(D116&lt;&gt;0,P116=""),"* No olvide digitar la columna Beneficiarios (Digite CEROS si no tiene).",IF(D116&lt;P116,"* El número de Beneficiarios NO DEBE ser mayor que el total. ",""))</f>
        <v/>
      </c>
      <c r="CC116" s="31" t="str">
        <f>IF(AND(D116&lt;&gt;0,O116=""),"* Recuerde que las Embarazadas deben ser incluídas en el ingreso por rango Etario (Digite CEROS si no tiene). ",IF(F116&lt;O116,"* Las Embarazadas NO DEBEN ser mayor al total de Mujeres. ",""))</f>
        <v/>
      </c>
      <c r="CG116" s="32">
        <f>IF(D116&lt;&gt;(E116+F116),1,0)</f>
        <v>0</v>
      </c>
      <c r="CH116" s="32">
        <f>IF(AND(D116&lt;&gt;0,P116=""),1,IF(D116&lt;P116,1,0))</f>
        <v>0</v>
      </c>
      <c r="CI116" s="32">
        <f>IF(AND(D116&lt;&gt;0,O116=""),1,IF(F116&lt;O116,1,0))</f>
        <v>0</v>
      </c>
      <c r="CJ116" s="13"/>
      <c r="CK116" s="13"/>
      <c r="CL116" s="13"/>
    </row>
    <row r="117" spans="1:120" ht="16.149999999999999" customHeight="1" x14ac:dyDescent="0.2">
      <c r="A117" s="882" t="s">
        <v>135</v>
      </c>
      <c r="B117" s="883"/>
      <c r="C117" s="884"/>
      <c r="D117" s="247">
        <f>SUM(G117:N117)</f>
        <v>0</v>
      </c>
      <c r="E117" s="279"/>
      <c r="F117" s="280"/>
      <c r="G117" s="22"/>
      <c r="H117" s="22"/>
      <c r="I117" s="22"/>
      <c r="J117" s="22"/>
      <c r="K117" s="22"/>
      <c r="L117" s="22"/>
      <c r="M117" s="22"/>
      <c r="N117" s="281"/>
      <c r="O117" s="23"/>
      <c r="P117" s="23"/>
      <c r="Q117" s="28"/>
      <c r="R117" s="28"/>
      <c r="S117" s="225" t="str">
        <f t="shared" ref="S117:S121" si="71">CA117&amp;CB117&amp;CC117</f>
        <v/>
      </c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8"/>
      <c r="AF117" s="8"/>
      <c r="BV117" s="3"/>
      <c r="BW117" s="3"/>
      <c r="CA117" s="31" t="str">
        <f t="shared" si="69"/>
        <v/>
      </c>
      <c r="CB117" s="31" t="str">
        <f t="shared" si="70"/>
        <v/>
      </c>
      <c r="CC117" s="31" t="str">
        <f t="shared" ref="CC117:CC120" si="72">IF(AND(D117&lt;&gt;0,O117=""),"* Recuerde que las Embarazadas deben ser incluídas en el ingreso por rango Etario (Digite CEROS si no tiene). ",IF(F117&lt;O117,"* Las Embarazadas NO DEBEN ser mayor al total de Mujeres. ",""))</f>
        <v/>
      </c>
      <c r="CG117" s="32">
        <f t="shared" ref="CG117:CG121" si="73">IF(D117&lt;&gt;(E117+F117),1,0)</f>
        <v>0</v>
      </c>
      <c r="CH117" s="32">
        <f t="shared" ref="CH117:CH121" si="74">IF(AND(D117&lt;&gt;0,P117=""),1,IF(D117&lt;P117,1,0))</f>
        <v>0</v>
      </c>
      <c r="CI117" s="32">
        <f t="shared" ref="CI117:CI121" si="75">IF(AND(D117&lt;&gt;0,O117=""),1,IF(F117&lt;O117,1,0))</f>
        <v>0</v>
      </c>
      <c r="CJ117" s="13"/>
      <c r="CK117" s="13"/>
      <c r="CL117" s="13"/>
    </row>
    <row r="118" spans="1:120" ht="16.149999999999999" customHeight="1" x14ac:dyDescent="0.2">
      <c r="A118" s="928" t="s">
        <v>136</v>
      </c>
      <c r="B118" s="929"/>
      <c r="C118" s="930"/>
      <c r="D118" s="282">
        <f t="shared" si="68"/>
        <v>0</v>
      </c>
      <c r="E118" s="279"/>
      <c r="F118" s="280"/>
      <c r="G118" s="22"/>
      <c r="H118" s="22"/>
      <c r="I118" s="22"/>
      <c r="J118" s="22"/>
      <c r="K118" s="22"/>
      <c r="L118" s="22"/>
      <c r="M118" s="22"/>
      <c r="N118" s="281"/>
      <c r="O118" s="23"/>
      <c r="P118" s="23"/>
      <c r="Q118" s="28"/>
      <c r="R118" s="28"/>
      <c r="S118" s="225" t="str">
        <f t="shared" si="71"/>
        <v/>
      </c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8"/>
      <c r="AF118" s="8"/>
      <c r="BV118" s="3"/>
      <c r="BW118" s="3"/>
      <c r="CA118" s="31" t="str">
        <f t="shared" si="69"/>
        <v/>
      </c>
      <c r="CB118" s="31" t="str">
        <f t="shared" si="70"/>
        <v/>
      </c>
      <c r="CC118" s="31" t="str">
        <f t="shared" si="72"/>
        <v/>
      </c>
      <c r="CG118" s="32">
        <f t="shared" si="73"/>
        <v>0</v>
      </c>
      <c r="CH118" s="32">
        <f t="shared" si="74"/>
        <v>0</v>
      </c>
      <c r="CI118" s="32">
        <f t="shared" si="75"/>
        <v>0</v>
      </c>
      <c r="CJ118" s="13"/>
      <c r="CK118" s="13"/>
      <c r="CL118" s="13"/>
    </row>
    <row r="119" spans="1:120" ht="16.149999999999999" customHeight="1" x14ac:dyDescent="0.2">
      <c r="A119" s="928" t="s">
        <v>137</v>
      </c>
      <c r="B119" s="929"/>
      <c r="C119" s="930"/>
      <c r="D119" s="282">
        <f t="shared" si="68"/>
        <v>0</v>
      </c>
      <c r="E119" s="279"/>
      <c r="F119" s="280"/>
      <c r="G119" s="22"/>
      <c r="H119" s="22"/>
      <c r="I119" s="22"/>
      <c r="J119" s="22"/>
      <c r="K119" s="22"/>
      <c r="L119" s="22"/>
      <c r="M119" s="22"/>
      <c r="N119" s="281"/>
      <c r="O119" s="23"/>
      <c r="P119" s="23"/>
      <c r="Q119" s="28"/>
      <c r="R119" s="28"/>
      <c r="S119" s="225" t="str">
        <f t="shared" si="71"/>
        <v/>
      </c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8"/>
      <c r="AF119" s="8"/>
      <c r="BV119" s="3"/>
      <c r="BW119" s="3"/>
      <c r="CA119" s="31" t="str">
        <f t="shared" si="69"/>
        <v/>
      </c>
      <c r="CB119" s="31" t="str">
        <f t="shared" si="70"/>
        <v/>
      </c>
      <c r="CC119" s="31" t="str">
        <f t="shared" si="72"/>
        <v/>
      </c>
      <c r="CG119" s="32">
        <f t="shared" si="73"/>
        <v>0</v>
      </c>
      <c r="CH119" s="32">
        <f t="shared" si="74"/>
        <v>0</v>
      </c>
      <c r="CI119" s="32">
        <f t="shared" si="75"/>
        <v>0</v>
      </c>
      <c r="CJ119" s="13"/>
      <c r="CK119" s="13"/>
      <c r="CL119" s="13"/>
    </row>
    <row r="120" spans="1:120" ht="16.149999999999999" customHeight="1" x14ac:dyDescent="0.2">
      <c r="A120" s="928" t="s">
        <v>138</v>
      </c>
      <c r="B120" s="929"/>
      <c r="C120" s="930"/>
      <c r="D120" s="282">
        <f t="shared" si="68"/>
        <v>0</v>
      </c>
      <c r="E120" s="279"/>
      <c r="F120" s="280"/>
      <c r="G120" s="22"/>
      <c r="H120" s="22"/>
      <c r="I120" s="22"/>
      <c r="J120" s="22"/>
      <c r="K120" s="22"/>
      <c r="L120" s="22"/>
      <c r="M120" s="22"/>
      <c r="N120" s="281"/>
      <c r="O120" s="23"/>
      <c r="P120" s="23"/>
      <c r="Q120" s="28"/>
      <c r="R120" s="28"/>
      <c r="S120" s="225" t="str">
        <f t="shared" si="71"/>
        <v/>
      </c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8"/>
      <c r="AF120" s="8"/>
      <c r="BV120" s="3"/>
      <c r="BW120" s="3"/>
      <c r="CA120" s="31" t="str">
        <f t="shared" si="69"/>
        <v/>
      </c>
      <c r="CB120" s="31" t="str">
        <f t="shared" si="70"/>
        <v/>
      </c>
      <c r="CC120" s="31" t="str">
        <f t="shared" si="72"/>
        <v/>
      </c>
      <c r="CG120" s="32">
        <f t="shared" si="73"/>
        <v>0</v>
      </c>
      <c r="CH120" s="32">
        <f t="shared" si="74"/>
        <v>0</v>
      </c>
      <c r="CI120" s="32">
        <f t="shared" si="75"/>
        <v>0</v>
      </c>
      <c r="CJ120" s="13"/>
      <c r="CK120" s="13"/>
      <c r="CL120" s="13"/>
    </row>
    <row r="121" spans="1:120" ht="16.149999999999999" customHeight="1" x14ac:dyDescent="0.2">
      <c r="A121" s="882" t="s">
        <v>139</v>
      </c>
      <c r="B121" s="883"/>
      <c r="C121" s="884"/>
      <c r="D121" s="247">
        <f t="shared" si="68"/>
        <v>0</v>
      </c>
      <c r="E121" s="283"/>
      <c r="F121" s="280"/>
      <c r="G121" s="33"/>
      <c r="H121" s="33"/>
      <c r="I121" s="33"/>
      <c r="J121" s="33"/>
      <c r="K121" s="33"/>
      <c r="L121" s="33"/>
      <c r="M121" s="33"/>
      <c r="N121" s="284"/>
      <c r="O121" s="34"/>
      <c r="P121" s="34"/>
      <c r="Q121" s="38"/>
      <c r="R121" s="285"/>
      <c r="S121" s="225" t="str">
        <f t="shared" si="71"/>
        <v/>
      </c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8"/>
      <c r="AF121" s="8"/>
      <c r="BV121" s="3"/>
      <c r="BW121" s="3"/>
      <c r="CA121" s="31" t="str">
        <f t="shared" si="69"/>
        <v/>
      </c>
      <c r="CB121" s="31" t="str">
        <f t="shared" si="70"/>
        <v/>
      </c>
      <c r="CC121" s="31" t="str">
        <f>IF(AND(D121&lt;&gt;0,O121=""),"* Recuerde que las Embarazadas deben ser incluídas en el ingreso por rango Etario (Digite CEROS si no tiene). ",IF(F121&lt;O121,"* Las Embarazadas NO DEBEN ser mayor al total de Mujeres. ",""))</f>
        <v/>
      </c>
      <c r="CG121" s="32">
        <f t="shared" si="73"/>
        <v>0</v>
      </c>
      <c r="CH121" s="32">
        <f t="shared" si="74"/>
        <v>0</v>
      </c>
      <c r="CI121" s="32">
        <f t="shared" si="75"/>
        <v>0</v>
      </c>
      <c r="CJ121" s="13"/>
      <c r="CK121" s="13"/>
      <c r="CL121" s="13"/>
    </row>
    <row r="122" spans="1:120" ht="16.149999999999999" customHeight="1" x14ac:dyDescent="0.2">
      <c r="A122" s="862" t="s">
        <v>4</v>
      </c>
      <c r="B122" s="900"/>
      <c r="C122" s="970"/>
      <c r="D122" s="263">
        <f t="shared" ref="D122:R122" si="76">SUM(D116:D121)</f>
        <v>0</v>
      </c>
      <c r="E122" s="263">
        <f t="shared" si="76"/>
        <v>0</v>
      </c>
      <c r="F122" s="272">
        <f t="shared" si="76"/>
        <v>0</v>
      </c>
      <c r="G122" s="266">
        <f t="shared" si="76"/>
        <v>0</v>
      </c>
      <c r="H122" s="266">
        <f t="shared" si="76"/>
        <v>0</v>
      </c>
      <c r="I122" s="266">
        <f t="shared" si="76"/>
        <v>0</v>
      </c>
      <c r="J122" s="266">
        <f t="shared" si="76"/>
        <v>0</v>
      </c>
      <c r="K122" s="266">
        <f t="shared" si="76"/>
        <v>0</v>
      </c>
      <c r="L122" s="266">
        <f t="shared" si="76"/>
        <v>0</v>
      </c>
      <c r="M122" s="266">
        <f t="shared" si="76"/>
        <v>0</v>
      </c>
      <c r="N122" s="286">
        <f t="shared" si="76"/>
        <v>0</v>
      </c>
      <c r="O122" s="270">
        <f t="shared" si="76"/>
        <v>0</v>
      </c>
      <c r="P122" s="272">
        <f t="shared" si="76"/>
        <v>0</v>
      </c>
      <c r="Q122" s="265">
        <f t="shared" si="76"/>
        <v>0</v>
      </c>
      <c r="R122" s="287">
        <f t="shared" si="76"/>
        <v>0</v>
      </c>
      <c r="S122" s="8" t="s">
        <v>131</v>
      </c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BV122" s="3"/>
      <c r="BW122" s="3"/>
      <c r="CG122" s="13"/>
      <c r="CH122" s="13"/>
      <c r="CI122" s="13"/>
      <c r="CJ122" s="13"/>
      <c r="CK122" s="13"/>
      <c r="CL122" s="13"/>
    </row>
    <row r="123" spans="1:120" ht="31.9" customHeight="1" x14ac:dyDescent="0.2">
      <c r="A123" s="220" t="s">
        <v>140</v>
      </c>
      <c r="B123" s="123"/>
      <c r="C123" s="123"/>
      <c r="D123" s="123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30"/>
      <c r="R123" s="49"/>
      <c r="S123" s="8"/>
      <c r="T123" s="8"/>
      <c r="U123" s="8"/>
      <c r="V123" s="8"/>
      <c r="W123" s="8"/>
      <c r="X123" s="288"/>
      <c r="Y123" s="8"/>
      <c r="Z123" s="8"/>
      <c r="AA123" s="8"/>
      <c r="AB123" s="8"/>
      <c r="AC123" s="8"/>
      <c r="AD123" s="8"/>
      <c r="AE123" s="8"/>
      <c r="AF123" s="8"/>
      <c r="BV123" s="3"/>
      <c r="BW123" s="3"/>
      <c r="CG123" s="13"/>
      <c r="CH123" s="13"/>
      <c r="CI123" s="13"/>
      <c r="CJ123" s="13"/>
      <c r="CK123" s="13"/>
      <c r="CL123" s="13"/>
    </row>
    <row r="124" spans="1:120" ht="16.149999999999999" customHeight="1" x14ac:dyDescent="0.2">
      <c r="A124" s="885" t="s">
        <v>141</v>
      </c>
      <c r="B124" s="886"/>
      <c r="C124" s="887"/>
      <c r="D124" s="894" t="s">
        <v>4</v>
      </c>
      <c r="E124" s="895"/>
      <c r="F124" s="896"/>
      <c r="G124" s="862" t="s">
        <v>56</v>
      </c>
      <c r="H124" s="900"/>
      <c r="I124" s="900"/>
      <c r="J124" s="900"/>
      <c r="K124" s="900"/>
      <c r="L124" s="900"/>
      <c r="M124" s="900"/>
      <c r="N124" s="901"/>
      <c r="O124" s="896" t="s">
        <v>34</v>
      </c>
      <c r="P124" s="955" t="s">
        <v>8</v>
      </c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BX124" s="3"/>
      <c r="BY124" s="3"/>
      <c r="CG124" s="13"/>
      <c r="CH124" s="13"/>
      <c r="CI124" s="13"/>
      <c r="CJ124" s="13"/>
      <c r="CK124" s="13"/>
      <c r="CL124" s="13"/>
      <c r="DO124" s="3"/>
      <c r="DP124" s="3"/>
    </row>
    <row r="125" spans="1:120" ht="16.149999999999999" customHeight="1" x14ac:dyDescent="0.2">
      <c r="A125" s="888"/>
      <c r="B125" s="889"/>
      <c r="C125" s="890"/>
      <c r="D125" s="980"/>
      <c r="E125" s="981"/>
      <c r="F125" s="902"/>
      <c r="G125" s="982" t="s">
        <v>235</v>
      </c>
      <c r="H125" s="983"/>
      <c r="I125" s="982" t="s">
        <v>20</v>
      </c>
      <c r="J125" s="983"/>
      <c r="K125" s="982" t="s">
        <v>21</v>
      </c>
      <c r="L125" s="983"/>
      <c r="M125" s="982" t="s">
        <v>22</v>
      </c>
      <c r="N125" s="984"/>
      <c r="O125" s="902"/>
      <c r="P125" s="95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BX125" s="3"/>
      <c r="BY125" s="3"/>
      <c r="CG125" s="13"/>
      <c r="CH125" s="13"/>
      <c r="CI125" s="13"/>
      <c r="CJ125" s="13"/>
      <c r="CK125" s="13"/>
      <c r="CL125" s="13"/>
      <c r="DO125" s="3"/>
      <c r="DP125" s="3"/>
    </row>
    <row r="126" spans="1:120" ht="16.149999999999999" customHeight="1" x14ac:dyDescent="0.2">
      <c r="A126" s="891"/>
      <c r="B126" s="1084"/>
      <c r="C126" s="1085"/>
      <c r="D126" s="223" t="s">
        <v>23</v>
      </c>
      <c r="E126" s="824" t="s">
        <v>24</v>
      </c>
      <c r="F126" s="175" t="s">
        <v>25</v>
      </c>
      <c r="G126" s="50" t="s">
        <v>24</v>
      </c>
      <c r="H126" s="821" t="s">
        <v>25</v>
      </c>
      <c r="I126" s="50" t="s">
        <v>24</v>
      </c>
      <c r="J126" s="821" t="s">
        <v>25</v>
      </c>
      <c r="K126" s="811" t="s">
        <v>24</v>
      </c>
      <c r="L126" s="821" t="s">
        <v>25</v>
      </c>
      <c r="M126" s="811" t="s">
        <v>24</v>
      </c>
      <c r="N126" s="815" t="s">
        <v>25</v>
      </c>
      <c r="O126" s="1081"/>
      <c r="P126" s="1079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BX126" s="3"/>
      <c r="BY126" s="3"/>
      <c r="CG126" s="13"/>
      <c r="CH126" s="13"/>
      <c r="CI126" s="13"/>
      <c r="CJ126" s="13"/>
      <c r="CK126" s="13"/>
      <c r="CL126" s="13"/>
      <c r="DO126" s="3"/>
      <c r="DP126" s="3"/>
    </row>
    <row r="127" spans="1:120" ht="16.149999999999999" customHeight="1" x14ac:dyDescent="0.2">
      <c r="A127" s="859" t="s">
        <v>142</v>
      </c>
      <c r="B127" s="988" t="s">
        <v>143</v>
      </c>
      <c r="C127" s="989"/>
      <c r="D127" s="290">
        <f>SUM(E127+F127)</f>
        <v>0</v>
      </c>
      <c r="E127" s="291"/>
      <c r="F127" s="292">
        <f>SUM(+L127+N127)</f>
        <v>0</v>
      </c>
      <c r="G127" s="293"/>
      <c r="H127" s="294"/>
      <c r="I127" s="293"/>
      <c r="J127" s="294"/>
      <c r="K127" s="295"/>
      <c r="L127" s="62"/>
      <c r="M127" s="295"/>
      <c r="N127" s="64"/>
      <c r="O127" s="62"/>
      <c r="P127" s="296"/>
      <c r="Q127" s="225" t="str">
        <f>CA127</f>
        <v/>
      </c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8"/>
      <c r="AD127" s="8"/>
      <c r="BX127" s="3"/>
      <c r="BY127" s="3"/>
      <c r="CA127" s="31" t="str">
        <f>IF(CG127=1,"* El número de actividades en usuarios en situacion de discapacidad NO DEBE ser mayor al total. ","")</f>
        <v/>
      </c>
      <c r="CG127" s="32">
        <f>IF(F127&lt;P127,1,0)</f>
        <v>0</v>
      </c>
      <c r="CH127" s="13"/>
      <c r="CI127" s="13"/>
      <c r="CJ127" s="13"/>
      <c r="CK127" s="13"/>
      <c r="CL127" s="13"/>
      <c r="DO127" s="3"/>
      <c r="DP127" s="3"/>
    </row>
    <row r="128" spans="1:120" ht="16.149999999999999" customHeight="1" x14ac:dyDescent="0.2">
      <c r="A128" s="860"/>
      <c r="B128" s="928" t="s">
        <v>80</v>
      </c>
      <c r="C128" s="930"/>
      <c r="D128" s="250">
        <f>SUM(E128+F128)</f>
        <v>0</v>
      </c>
      <c r="E128" s="297"/>
      <c r="F128" s="298">
        <f>SUM(+L128+N128)</f>
        <v>0</v>
      </c>
      <c r="G128" s="75"/>
      <c r="H128" s="299"/>
      <c r="I128" s="75"/>
      <c r="J128" s="299"/>
      <c r="K128" s="300"/>
      <c r="L128" s="23"/>
      <c r="M128" s="300"/>
      <c r="N128" s="73"/>
      <c r="O128" s="23"/>
      <c r="P128" s="25"/>
      <c r="Q128" s="225" t="str">
        <f>CA128</f>
        <v/>
      </c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8"/>
      <c r="AD128" s="8"/>
      <c r="BX128" s="3"/>
      <c r="BY128" s="3"/>
      <c r="CA128" s="31" t="str">
        <f t="shared" ref="CA128:CA155" si="77">IF(CG128=1,"* El número de actividades en usuarios en situacion de discapacidad NO DEBE ser mayor al total. ","")</f>
        <v/>
      </c>
      <c r="CG128" s="32">
        <f>IF(F128&lt;P128,1,0)</f>
        <v>0</v>
      </c>
      <c r="CH128" s="13"/>
      <c r="CI128" s="13"/>
      <c r="CJ128" s="13"/>
      <c r="CK128" s="13"/>
      <c r="CL128" s="13"/>
      <c r="DO128" s="3"/>
      <c r="DP128" s="3"/>
    </row>
    <row r="129" spans="1:120" ht="16.149999999999999" customHeight="1" x14ac:dyDescent="0.2">
      <c r="A129" s="860"/>
      <c r="B129" s="990" t="s">
        <v>124</v>
      </c>
      <c r="C129" s="991"/>
      <c r="D129" s="301">
        <f>SUM(E129+F129)</f>
        <v>0</v>
      </c>
      <c r="E129" s="302"/>
      <c r="F129" s="303">
        <f>SUM(+L129+N129)</f>
        <v>0</v>
      </c>
      <c r="G129" s="304"/>
      <c r="H129" s="305"/>
      <c r="I129" s="304"/>
      <c r="J129" s="305"/>
      <c r="K129" s="306"/>
      <c r="L129" s="581"/>
      <c r="M129" s="306"/>
      <c r="N129" s="308"/>
      <c r="O129" s="581"/>
      <c r="P129" s="309"/>
      <c r="Q129" s="225" t="str">
        <f>CA129</f>
        <v/>
      </c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8"/>
      <c r="AD129" s="8"/>
      <c r="BX129" s="3"/>
      <c r="BY129" s="3"/>
      <c r="CA129" s="31" t="str">
        <f t="shared" si="77"/>
        <v/>
      </c>
      <c r="CG129" s="32">
        <f>IF(F129&lt;P129,1,0)</f>
        <v>0</v>
      </c>
      <c r="CH129" s="13"/>
      <c r="CI129" s="13"/>
      <c r="CJ129" s="13"/>
      <c r="CK129" s="13"/>
      <c r="CL129" s="13"/>
      <c r="DO129" s="3"/>
      <c r="DP129" s="3"/>
    </row>
    <row r="130" spans="1:120" ht="16.149999999999999" customHeight="1" x14ac:dyDescent="0.2">
      <c r="A130" s="860"/>
      <c r="B130" s="859" t="s">
        <v>144</v>
      </c>
      <c r="C130" s="310" t="s">
        <v>4</v>
      </c>
      <c r="D130" s="301">
        <f>SUM(E130+F130)</f>
        <v>0</v>
      </c>
      <c r="E130" s="302"/>
      <c r="F130" s="303">
        <f>SUM(F131:F136)</f>
        <v>0</v>
      </c>
      <c r="G130" s="172"/>
      <c r="H130" s="312"/>
      <c r="I130" s="172"/>
      <c r="J130" s="312"/>
      <c r="K130" s="313"/>
      <c r="L130" s="120">
        <f>SUM(L131:L136)</f>
        <v>0</v>
      </c>
      <c r="M130" s="313"/>
      <c r="N130" s="314">
        <f>SUM(N131:N136)</f>
        <v>0</v>
      </c>
      <c r="O130" s="120">
        <f>SUM(O131:O136)</f>
        <v>0</v>
      </c>
      <c r="P130" s="315">
        <f>SUM(P131:P136)</f>
        <v>0</v>
      </c>
      <c r="Q130" s="225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BX130" s="3"/>
      <c r="BY130" s="3"/>
      <c r="CA130" s="31"/>
      <c r="CG130" s="32"/>
      <c r="CH130" s="13"/>
      <c r="CI130" s="13"/>
      <c r="CJ130" s="13"/>
      <c r="CK130" s="13"/>
      <c r="CL130" s="13"/>
      <c r="DO130" s="3"/>
      <c r="DP130" s="3"/>
    </row>
    <row r="131" spans="1:120" ht="16.149999999999999" customHeight="1" x14ac:dyDescent="0.2">
      <c r="A131" s="860"/>
      <c r="B131" s="860"/>
      <c r="C131" s="316" t="s">
        <v>145</v>
      </c>
      <c r="D131" s="336">
        <f>SUM(E131+F131)</f>
        <v>0</v>
      </c>
      <c r="E131" s="291"/>
      <c r="F131" s="292">
        <f>SUM(J131+L131+N131)</f>
        <v>0</v>
      </c>
      <c r="G131" s="75"/>
      <c r="H131" s="299"/>
      <c r="I131" s="75"/>
      <c r="J131" s="299"/>
      <c r="K131" s="300"/>
      <c r="L131" s="23"/>
      <c r="M131" s="300"/>
      <c r="N131" s="73"/>
      <c r="O131" s="23"/>
      <c r="P131" s="25"/>
      <c r="Q131" s="225" t="str">
        <f t="shared" ref="Q131:Q155" si="78">CA131</f>
        <v/>
      </c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8"/>
      <c r="AD131" s="8"/>
      <c r="BX131" s="3"/>
      <c r="BY131" s="3"/>
      <c r="CA131" s="31" t="str">
        <f t="shared" si="77"/>
        <v/>
      </c>
      <c r="CG131" s="32">
        <f t="shared" ref="CG131:CG136" si="79">IF(F131&lt;P131,1,0)</f>
        <v>0</v>
      </c>
      <c r="CH131" s="13"/>
      <c r="CI131" s="13"/>
      <c r="CJ131" s="13"/>
      <c r="CK131" s="13"/>
      <c r="CL131" s="13"/>
      <c r="DO131" s="3"/>
      <c r="DP131" s="3"/>
    </row>
    <row r="132" spans="1:120" ht="16.149999999999999" customHeight="1" x14ac:dyDescent="0.2">
      <c r="A132" s="860"/>
      <c r="B132" s="860"/>
      <c r="C132" s="318" t="s">
        <v>146</v>
      </c>
      <c r="D132" s="336">
        <f t="shared" ref="D132:D140" si="80">SUM(E132+F132)</f>
        <v>0</v>
      </c>
      <c r="E132" s="297"/>
      <c r="F132" s="298">
        <f>SUM(J132+L132+N132)</f>
        <v>0</v>
      </c>
      <c r="G132" s="98"/>
      <c r="H132" s="149"/>
      <c r="I132" s="98"/>
      <c r="J132" s="149"/>
      <c r="K132" s="300"/>
      <c r="L132" s="23"/>
      <c r="M132" s="300"/>
      <c r="N132" s="73"/>
      <c r="O132" s="23"/>
      <c r="P132" s="25"/>
      <c r="Q132" s="225" t="str">
        <f t="shared" si="78"/>
        <v/>
      </c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8"/>
      <c r="AD132" s="8"/>
      <c r="BX132" s="3"/>
      <c r="BY132" s="3"/>
      <c r="CA132" s="31" t="str">
        <f t="shared" si="77"/>
        <v/>
      </c>
      <c r="CG132" s="32">
        <f t="shared" si="79"/>
        <v>0</v>
      </c>
      <c r="CH132" s="13"/>
      <c r="CI132" s="13"/>
      <c r="CJ132" s="13"/>
      <c r="CK132" s="13"/>
      <c r="CL132" s="13"/>
      <c r="DO132" s="3"/>
      <c r="DP132" s="3"/>
    </row>
    <row r="133" spans="1:120" ht="16.149999999999999" customHeight="1" x14ac:dyDescent="0.2">
      <c r="A133" s="860"/>
      <c r="B133" s="860"/>
      <c r="C133" s="320" t="s">
        <v>147</v>
      </c>
      <c r="D133" s="336">
        <f t="shared" si="80"/>
        <v>0</v>
      </c>
      <c r="E133" s="297"/>
      <c r="F133" s="298">
        <f>+L133+N133</f>
        <v>0</v>
      </c>
      <c r="G133" s="75"/>
      <c r="H133" s="299"/>
      <c r="I133" s="75"/>
      <c r="J133" s="299"/>
      <c r="K133" s="300"/>
      <c r="L133" s="23"/>
      <c r="M133" s="300"/>
      <c r="N133" s="73"/>
      <c r="O133" s="23"/>
      <c r="P133" s="25"/>
      <c r="Q133" s="225" t="str">
        <f t="shared" si="78"/>
        <v/>
      </c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8"/>
      <c r="AD133" s="8"/>
      <c r="BX133" s="3"/>
      <c r="BY133" s="3"/>
      <c r="CA133" s="31" t="str">
        <f t="shared" si="77"/>
        <v/>
      </c>
      <c r="CG133" s="32">
        <f t="shared" si="79"/>
        <v>0</v>
      </c>
      <c r="CH133" s="13"/>
      <c r="CI133" s="13"/>
      <c r="CJ133" s="13"/>
      <c r="CK133" s="13"/>
      <c r="CL133" s="13"/>
      <c r="DO133" s="3"/>
      <c r="DP133" s="3"/>
    </row>
    <row r="134" spans="1:120" ht="16.149999999999999" customHeight="1" x14ac:dyDescent="0.2">
      <c r="A134" s="860"/>
      <c r="B134" s="860"/>
      <c r="C134" s="316" t="s">
        <v>148</v>
      </c>
      <c r="D134" s="336">
        <f t="shared" si="80"/>
        <v>0</v>
      </c>
      <c r="E134" s="297"/>
      <c r="F134" s="298">
        <f>SUM(J134+L134+N134)</f>
        <v>0</v>
      </c>
      <c r="G134" s="75"/>
      <c r="H134" s="299"/>
      <c r="I134" s="75"/>
      <c r="J134" s="299"/>
      <c r="K134" s="300"/>
      <c r="L134" s="23"/>
      <c r="M134" s="300"/>
      <c r="N134" s="73"/>
      <c r="O134" s="23"/>
      <c r="P134" s="25"/>
      <c r="Q134" s="225" t="str">
        <f t="shared" si="78"/>
        <v/>
      </c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8"/>
      <c r="AD134" s="8"/>
      <c r="BX134" s="3"/>
      <c r="BY134" s="3"/>
      <c r="CA134" s="31" t="str">
        <f t="shared" si="77"/>
        <v/>
      </c>
      <c r="CG134" s="32">
        <f t="shared" si="79"/>
        <v>0</v>
      </c>
      <c r="CH134" s="13"/>
      <c r="CI134" s="13"/>
      <c r="CJ134" s="13"/>
      <c r="CK134" s="13"/>
      <c r="CL134" s="13"/>
      <c r="DO134" s="3"/>
      <c r="DP134" s="3"/>
    </row>
    <row r="135" spans="1:120" ht="16.149999999999999" customHeight="1" x14ac:dyDescent="0.2">
      <c r="A135" s="860"/>
      <c r="B135" s="860"/>
      <c r="C135" s="318" t="s">
        <v>149</v>
      </c>
      <c r="D135" s="336">
        <f t="shared" si="80"/>
        <v>0</v>
      </c>
      <c r="E135" s="297"/>
      <c r="F135" s="298">
        <f>SUM(J135+L135+N135)</f>
        <v>0</v>
      </c>
      <c r="G135" s="98"/>
      <c r="H135" s="149"/>
      <c r="I135" s="98"/>
      <c r="J135" s="149"/>
      <c r="K135" s="300"/>
      <c r="L135" s="23"/>
      <c r="M135" s="300"/>
      <c r="N135" s="73"/>
      <c r="O135" s="321"/>
      <c r="P135" s="25"/>
      <c r="Q135" s="225" t="str">
        <f t="shared" si="78"/>
        <v/>
      </c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8"/>
      <c r="AD135" s="8"/>
      <c r="BX135" s="3"/>
      <c r="BY135" s="3"/>
      <c r="CA135" s="31" t="str">
        <f t="shared" si="77"/>
        <v/>
      </c>
      <c r="CG135" s="32">
        <f t="shared" si="79"/>
        <v>0</v>
      </c>
      <c r="CH135" s="13"/>
      <c r="CI135" s="13"/>
      <c r="CJ135" s="13"/>
      <c r="CK135" s="13"/>
      <c r="CL135" s="13"/>
      <c r="DO135" s="3"/>
      <c r="DP135" s="3"/>
    </row>
    <row r="136" spans="1:120" ht="16.149999999999999" customHeight="1" x14ac:dyDescent="0.2">
      <c r="A136" s="861"/>
      <c r="B136" s="861"/>
      <c r="C136" s="316" t="s">
        <v>150</v>
      </c>
      <c r="D136" s="301">
        <f t="shared" si="80"/>
        <v>0</v>
      </c>
      <c r="E136" s="323"/>
      <c r="F136" s="324">
        <f>SUM(J136+L136+N136)</f>
        <v>0</v>
      </c>
      <c r="G136" s="75"/>
      <c r="H136" s="325"/>
      <c r="I136" s="75"/>
      <c r="J136" s="325"/>
      <c r="K136" s="306"/>
      <c r="L136" s="114"/>
      <c r="M136" s="306"/>
      <c r="N136" s="117"/>
      <c r="O136" s="114"/>
      <c r="P136" s="326"/>
      <c r="Q136" s="225" t="str">
        <f t="shared" si="78"/>
        <v/>
      </c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8"/>
      <c r="AD136" s="8"/>
      <c r="BX136" s="3"/>
      <c r="BY136" s="3"/>
      <c r="CA136" s="31" t="str">
        <f t="shared" si="77"/>
        <v/>
      </c>
      <c r="CG136" s="32">
        <f t="shared" si="79"/>
        <v>0</v>
      </c>
      <c r="CH136" s="13"/>
      <c r="CI136" s="13"/>
      <c r="CJ136" s="13"/>
      <c r="CK136" s="13"/>
      <c r="CL136" s="13"/>
      <c r="DO136" s="3"/>
      <c r="DP136" s="3"/>
    </row>
    <row r="137" spans="1:120" ht="16.149999999999999" customHeight="1" x14ac:dyDescent="0.2">
      <c r="A137" s="859" t="s">
        <v>151</v>
      </c>
      <c r="B137" s="859" t="s">
        <v>152</v>
      </c>
      <c r="C137" s="327" t="s">
        <v>80</v>
      </c>
      <c r="D137" s="336">
        <f>SUM(E137+F137)</f>
        <v>0</v>
      </c>
      <c r="E137" s="290">
        <f>+K137+M137</f>
        <v>0</v>
      </c>
      <c r="F137" s="291"/>
      <c r="G137" s="293"/>
      <c r="H137" s="294"/>
      <c r="I137" s="293"/>
      <c r="J137" s="294"/>
      <c r="K137" s="24"/>
      <c r="L137" s="329"/>
      <c r="M137" s="24"/>
      <c r="N137" s="330"/>
      <c r="O137" s="62"/>
      <c r="P137" s="62"/>
      <c r="Q137" s="225" t="str">
        <f>CA137</f>
        <v/>
      </c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8"/>
      <c r="AD137" s="8"/>
      <c r="BX137" s="3"/>
      <c r="BY137" s="3"/>
      <c r="CA137" s="31" t="str">
        <f t="shared" si="77"/>
        <v/>
      </c>
      <c r="CG137" s="32">
        <f>IF(E137&lt;P137,1,0)</f>
        <v>0</v>
      </c>
      <c r="CH137" s="13"/>
      <c r="CI137" s="13"/>
      <c r="CJ137" s="13"/>
      <c r="CK137" s="13"/>
      <c r="CL137" s="13"/>
      <c r="DO137" s="3"/>
      <c r="DP137" s="3"/>
    </row>
    <row r="138" spans="1:120" ht="16.149999999999999" customHeight="1" x14ac:dyDescent="0.2">
      <c r="A138" s="860"/>
      <c r="B138" s="860"/>
      <c r="C138" s="318" t="s">
        <v>153</v>
      </c>
      <c r="D138" s="336">
        <f t="shared" si="80"/>
        <v>0</v>
      </c>
      <c r="E138" s="250">
        <f>+K138+M138</f>
        <v>0</v>
      </c>
      <c r="F138" s="297"/>
      <c r="G138" s="98"/>
      <c r="H138" s="149"/>
      <c r="I138" s="98"/>
      <c r="J138" s="149"/>
      <c r="K138" s="22"/>
      <c r="L138" s="332"/>
      <c r="M138" s="22"/>
      <c r="N138" s="333"/>
      <c r="O138" s="34"/>
      <c r="P138" s="23"/>
      <c r="Q138" s="225" t="str">
        <f t="shared" si="78"/>
        <v/>
      </c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BX138" s="3"/>
      <c r="BY138" s="3"/>
      <c r="CA138" s="31" t="str">
        <f t="shared" si="77"/>
        <v/>
      </c>
      <c r="CG138" s="32">
        <f>IF(E138&lt;P138,1,0)</f>
        <v>0</v>
      </c>
      <c r="CH138" s="13"/>
      <c r="CI138" s="13"/>
      <c r="CJ138" s="13"/>
      <c r="CK138" s="13"/>
      <c r="CL138" s="13"/>
      <c r="DO138" s="3"/>
      <c r="DP138" s="3"/>
    </row>
    <row r="139" spans="1:120" ht="16.149999999999999" customHeight="1" x14ac:dyDescent="0.2">
      <c r="A139" s="860"/>
      <c r="B139" s="860"/>
      <c r="C139" s="334" t="s">
        <v>154</v>
      </c>
      <c r="D139" s="336">
        <f t="shared" si="80"/>
        <v>0</v>
      </c>
      <c r="E139" s="336">
        <f>SUM(K139+M139)</f>
        <v>0</v>
      </c>
      <c r="F139" s="337"/>
      <c r="G139" s="98"/>
      <c r="H139" s="149"/>
      <c r="I139" s="98"/>
      <c r="J139" s="149"/>
      <c r="K139" s="22"/>
      <c r="L139" s="332"/>
      <c r="M139" s="22"/>
      <c r="N139" s="333"/>
      <c r="O139" s="34"/>
      <c r="P139" s="23"/>
      <c r="Q139" s="225" t="str">
        <f t="shared" si="78"/>
        <v/>
      </c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8"/>
      <c r="AD139" s="8"/>
      <c r="BX139" s="3"/>
      <c r="BY139" s="3"/>
      <c r="CA139" s="31" t="str">
        <f t="shared" si="77"/>
        <v/>
      </c>
      <c r="CG139" s="32">
        <f>IF(E139&lt;P139,1,0)</f>
        <v>0</v>
      </c>
      <c r="CH139" s="13"/>
      <c r="CI139" s="13"/>
      <c r="CJ139" s="13"/>
      <c r="CK139" s="13"/>
      <c r="CL139" s="13"/>
      <c r="DO139" s="3"/>
      <c r="DP139" s="3"/>
    </row>
    <row r="140" spans="1:120" ht="16.149999999999999" customHeight="1" x14ac:dyDescent="0.2">
      <c r="A140" s="861"/>
      <c r="B140" s="860"/>
      <c r="C140" s="334" t="s">
        <v>155</v>
      </c>
      <c r="D140" s="301">
        <f t="shared" si="80"/>
        <v>0</v>
      </c>
      <c r="E140" s="301">
        <f>SUM(K140+M140)</f>
        <v>0</v>
      </c>
      <c r="F140" s="339"/>
      <c r="G140" s="304"/>
      <c r="H140" s="305"/>
      <c r="I140" s="304"/>
      <c r="J140" s="305"/>
      <c r="K140" s="115"/>
      <c r="L140" s="340"/>
      <c r="M140" s="115"/>
      <c r="N140" s="341"/>
      <c r="O140" s="43"/>
      <c r="P140" s="581"/>
      <c r="Q140" s="225" t="str">
        <f t="shared" si="78"/>
        <v/>
      </c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8"/>
      <c r="AD140" s="8"/>
      <c r="BX140" s="3"/>
      <c r="BY140" s="3"/>
      <c r="CA140" s="31" t="str">
        <f t="shared" si="77"/>
        <v/>
      </c>
      <c r="CG140" s="32">
        <f>IF(E140&lt;P140,1,0)</f>
        <v>0</v>
      </c>
      <c r="CH140" s="13"/>
      <c r="CI140" s="13"/>
      <c r="CJ140" s="13"/>
      <c r="CK140" s="13"/>
      <c r="CL140" s="13"/>
      <c r="DO140" s="3"/>
      <c r="DP140" s="3"/>
    </row>
    <row r="141" spans="1:120" ht="39" customHeight="1" x14ac:dyDescent="0.2">
      <c r="A141" s="686" t="s">
        <v>156</v>
      </c>
      <c r="B141" s="686" t="s">
        <v>157</v>
      </c>
      <c r="C141" s="687" t="s">
        <v>158</v>
      </c>
      <c r="D141" s="344">
        <f>SUM(E141:F141)</f>
        <v>0</v>
      </c>
      <c r="E141" s="344">
        <f>+I141+K141+M141</f>
        <v>0</v>
      </c>
      <c r="F141" s="345">
        <f>+J141+L141+N141</f>
        <v>0</v>
      </c>
      <c r="G141" s="115"/>
      <c r="H141" s="581"/>
      <c r="I141" s="115"/>
      <c r="J141" s="581"/>
      <c r="K141" s="115"/>
      <c r="L141" s="580"/>
      <c r="M141" s="115"/>
      <c r="N141" s="347"/>
      <c r="O141" s="581"/>
      <c r="P141" s="581"/>
      <c r="Q141" s="225" t="str">
        <f t="shared" si="78"/>
        <v/>
      </c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8"/>
      <c r="AD141" s="8"/>
      <c r="BX141" s="3"/>
      <c r="BY141" s="3"/>
      <c r="CA141" s="31" t="str">
        <f t="shared" si="77"/>
        <v/>
      </c>
      <c r="CG141" s="32">
        <f t="shared" ref="CG141:CG155" si="81">IF(D141&lt;P141,1,0)</f>
        <v>0</v>
      </c>
      <c r="CH141" s="13"/>
      <c r="CI141" s="13"/>
      <c r="CJ141" s="13"/>
      <c r="CK141" s="13"/>
      <c r="CL141" s="13"/>
      <c r="DO141" s="3"/>
      <c r="DP141" s="3"/>
    </row>
    <row r="142" spans="1:120" ht="16.149999999999999" customHeight="1" x14ac:dyDescent="0.2">
      <c r="A142" s="977" t="s">
        <v>159</v>
      </c>
      <c r="B142" s="859" t="s">
        <v>160</v>
      </c>
      <c r="C142" s="348" t="s">
        <v>161</v>
      </c>
      <c r="D142" s="336">
        <f t="shared" ref="D142:D153" si="82">SUM(E142+F142)</f>
        <v>0</v>
      </c>
      <c r="E142" s="336">
        <f t="shared" ref="E142:F145" si="83">SUM(I142+K142+M142)</f>
        <v>0</v>
      </c>
      <c r="F142" s="349">
        <f t="shared" si="83"/>
        <v>0</v>
      </c>
      <c r="G142" s="300"/>
      <c r="H142" s="688"/>
      <c r="I142" s="22"/>
      <c r="J142" s="23"/>
      <c r="K142" s="22"/>
      <c r="L142" s="23"/>
      <c r="M142" s="22"/>
      <c r="N142" s="27"/>
      <c r="O142" s="23"/>
      <c r="P142" s="25"/>
      <c r="Q142" s="225" t="str">
        <f t="shared" si="78"/>
        <v/>
      </c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8"/>
      <c r="AD142" s="8"/>
      <c r="BX142" s="3"/>
      <c r="BY142" s="3"/>
      <c r="CA142" s="31" t="str">
        <f t="shared" si="77"/>
        <v/>
      </c>
      <c r="CG142" s="32">
        <f t="shared" si="81"/>
        <v>0</v>
      </c>
      <c r="CH142" s="13"/>
      <c r="CI142" s="13"/>
      <c r="CJ142" s="13"/>
      <c r="CK142" s="13"/>
      <c r="CL142" s="13"/>
      <c r="DO142" s="3"/>
      <c r="DP142" s="3"/>
    </row>
    <row r="143" spans="1:120" ht="16.149999999999999" customHeight="1" x14ac:dyDescent="0.2">
      <c r="A143" s="978"/>
      <c r="B143" s="860"/>
      <c r="C143" s="350" t="s">
        <v>162</v>
      </c>
      <c r="D143" s="301">
        <f t="shared" si="82"/>
        <v>0</v>
      </c>
      <c r="E143" s="301">
        <f t="shared" si="83"/>
        <v>0</v>
      </c>
      <c r="F143" s="303">
        <f t="shared" si="83"/>
        <v>0</v>
      </c>
      <c r="G143" s="689"/>
      <c r="H143" s="690"/>
      <c r="I143" s="42"/>
      <c r="J143" s="581"/>
      <c r="K143" s="115"/>
      <c r="L143" s="309"/>
      <c r="M143" s="115"/>
      <c r="N143" s="347"/>
      <c r="O143" s="581"/>
      <c r="P143" s="309"/>
      <c r="Q143" s="225" t="str">
        <f t="shared" si="78"/>
        <v/>
      </c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8"/>
      <c r="AD143" s="8"/>
      <c r="BX143" s="3"/>
      <c r="BY143" s="3"/>
      <c r="CA143" s="31" t="str">
        <f t="shared" si="77"/>
        <v/>
      </c>
      <c r="CG143" s="32">
        <f t="shared" si="81"/>
        <v>0</v>
      </c>
      <c r="CH143" s="13"/>
      <c r="CI143" s="13"/>
      <c r="CJ143" s="13"/>
      <c r="CK143" s="13"/>
      <c r="CL143" s="13"/>
      <c r="DO143" s="3"/>
      <c r="DP143" s="3"/>
    </row>
    <row r="144" spans="1:120" ht="16.149999999999999" customHeight="1" x14ac:dyDescent="0.2">
      <c r="A144" s="978"/>
      <c r="B144" s="859" t="s">
        <v>80</v>
      </c>
      <c r="C144" s="348" t="s">
        <v>161</v>
      </c>
      <c r="D144" s="336">
        <f t="shared" si="82"/>
        <v>0</v>
      </c>
      <c r="E144" s="336">
        <f t="shared" si="83"/>
        <v>0</v>
      </c>
      <c r="F144" s="349">
        <f t="shared" si="83"/>
        <v>0</v>
      </c>
      <c r="G144" s="295"/>
      <c r="H144" s="691"/>
      <c r="I144" s="24"/>
      <c r="J144" s="62"/>
      <c r="K144" s="24"/>
      <c r="L144" s="296"/>
      <c r="M144" s="24"/>
      <c r="N144" s="351"/>
      <c r="O144" s="62"/>
      <c r="P144" s="296"/>
      <c r="Q144" s="225" t="str">
        <f t="shared" si="78"/>
        <v/>
      </c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8"/>
      <c r="AD144" s="8"/>
      <c r="BX144" s="3"/>
      <c r="BY144" s="3"/>
      <c r="CA144" s="31" t="str">
        <f t="shared" si="77"/>
        <v/>
      </c>
      <c r="CG144" s="32">
        <f t="shared" si="81"/>
        <v>0</v>
      </c>
      <c r="CH144" s="13"/>
      <c r="CI144" s="13"/>
      <c r="CJ144" s="13"/>
      <c r="CK144" s="13"/>
      <c r="CL144" s="13"/>
      <c r="DO144" s="3"/>
      <c r="DP144" s="3"/>
    </row>
    <row r="145" spans="1:121" ht="16.149999999999999" customHeight="1" x14ac:dyDescent="0.2">
      <c r="A145" s="979"/>
      <c r="B145" s="861"/>
      <c r="C145" s="352" t="s">
        <v>163</v>
      </c>
      <c r="D145" s="353">
        <f t="shared" si="82"/>
        <v>0</v>
      </c>
      <c r="E145" s="353">
        <f t="shared" si="83"/>
        <v>0</v>
      </c>
      <c r="F145" s="324">
        <f t="shared" si="83"/>
        <v>0</v>
      </c>
      <c r="G145" s="689"/>
      <c r="H145" s="690"/>
      <c r="I145" s="42"/>
      <c r="J145" s="581"/>
      <c r="K145" s="115"/>
      <c r="L145" s="309"/>
      <c r="M145" s="115"/>
      <c r="N145" s="347"/>
      <c r="O145" s="581"/>
      <c r="P145" s="309"/>
      <c r="Q145" s="225" t="str">
        <f t="shared" si="78"/>
        <v/>
      </c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8"/>
      <c r="AD145" s="8"/>
      <c r="BX145" s="3"/>
      <c r="BY145" s="3"/>
      <c r="CA145" s="31" t="str">
        <f t="shared" si="77"/>
        <v/>
      </c>
      <c r="CG145" s="32">
        <f t="shared" si="81"/>
        <v>0</v>
      </c>
      <c r="CH145" s="13"/>
      <c r="CI145" s="13"/>
      <c r="CJ145" s="13"/>
      <c r="CK145" s="13"/>
      <c r="CL145" s="13"/>
      <c r="DO145" s="3"/>
      <c r="DP145" s="3"/>
    </row>
    <row r="146" spans="1:121" ht="16.149999999999999" customHeight="1" x14ac:dyDescent="0.2">
      <c r="A146" s="985" t="s">
        <v>164</v>
      </c>
      <c r="B146" s="982" t="s">
        <v>144</v>
      </c>
      <c r="C146" s="983"/>
      <c r="D146" s="354">
        <f>SUM(E146+F146)</f>
        <v>0</v>
      </c>
      <c r="E146" s="354">
        <f>SUM(K146+M146)</f>
        <v>0</v>
      </c>
      <c r="F146" s="287">
        <f>SUM(+L146+N146)</f>
        <v>0</v>
      </c>
      <c r="G146" s="172"/>
      <c r="H146" s="173"/>
      <c r="I146" s="172"/>
      <c r="J146" s="173"/>
      <c r="K146" s="355"/>
      <c r="L146" s="356"/>
      <c r="M146" s="357"/>
      <c r="N146" s="358"/>
      <c r="O146" s="359"/>
      <c r="P146" s="356"/>
      <c r="Q146" s="225" t="str">
        <f t="shared" si="78"/>
        <v/>
      </c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8"/>
      <c r="AD146" s="8"/>
      <c r="BX146" s="3"/>
      <c r="BY146" s="3"/>
      <c r="CA146" s="31" t="str">
        <f t="shared" si="77"/>
        <v/>
      </c>
      <c r="CG146" s="32">
        <f t="shared" si="81"/>
        <v>0</v>
      </c>
      <c r="CH146" s="13"/>
      <c r="CI146" s="13"/>
      <c r="CJ146" s="13"/>
      <c r="CK146" s="13"/>
      <c r="CL146" s="13"/>
      <c r="DO146" s="3"/>
      <c r="DP146" s="3"/>
    </row>
    <row r="147" spans="1:121" ht="16.149999999999999" customHeight="1" x14ac:dyDescent="0.2">
      <c r="A147" s="986"/>
      <c r="B147" s="860" t="s">
        <v>160</v>
      </c>
      <c r="C147" s="316" t="s">
        <v>161</v>
      </c>
      <c r="D147" s="290">
        <f t="shared" si="82"/>
        <v>0</v>
      </c>
      <c r="E147" s="290">
        <f>SUM(K147+M147)</f>
        <v>0</v>
      </c>
      <c r="F147" s="292">
        <f>SUM(+L147+N147)</f>
        <v>0</v>
      </c>
      <c r="G147" s="360"/>
      <c r="H147" s="361"/>
      <c r="I147" s="360"/>
      <c r="J147" s="361"/>
      <c r="K147" s="22"/>
      <c r="L147" s="25"/>
      <c r="M147" s="26"/>
      <c r="N147" s="362"/>
      <c r="O147" s="23"/>
      <c r="P147" s="25"/>
      <c r="Q147" s="225" t="str">
        <f t="shared" si="78"/>
        <v/>
      </c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8"/>
      <c r="AD147" s="8"/>
      <c r="BX147" s="3"/>
      <c r="BY147" s="3"/>
      <c r="CA147" s="31" t="str">
        <f t="shared" si="77"/>
        <v/>
      </c>
      <c r="CG147" s="32">
        <f t="shared" si="81"/>
        <v>0</v>
      </c>
      <c r="CH147" s="13"/>
      <c r="CI147" s="13"/>
      <c r="CJ147" s="13"/>
      <c r="CK147" s="13"/>
      <c r="CL147" s="13"/>
      <c r="DO147" s="3"/>
      <c r="DP147" s="3"/>
    </row>
    <row r="148" spans="1:121" ht="16.149999999999999" customHeight="1" x14ac:dyDescent="0.2">
      <c r="A148" s="986"/>
      <c r="B148" s="860"/>
      <c r="C148" s="350" t="s">
        <v>162</v>
      </c>
      <c r="D148" s="301">
        <f t="shared" si="82"/>
        <v>0</v>
      </c>
      <c r="E148" s="301">
        <f>SUM(K148+M148)</f>
        <v>0</v>
      </c>
      <c r="F148" s="303">
        <f>SUM(+L148+N148)</f>
        <v>0</v>
      </c>
      <c r="G148" s="70"/>
      <c r="H148" s="78"/>
      <c r="I148" s="70"/>
      <c r="J148" s="78"/>
      <c r="K148" s="113"/>
      <c r="L148" s="326"/>
      <c r="M148" s="363"/>
      <c r="N148" s="364"/>
      <c r="O148" s="114"/>
      <c r="P148" s="326"/>
      <c r="Q148" s="225" t="str">
        <f t="shared" si="78"/>
        <v/>
      </c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8"/>
      <c r="AD148" s="8"/>
      <c r="BX148" s="3"/>
      <c r="BY148" s="3"/>
      <c r="CA148" s="31" t="str">
        <f t="shared" si="77"/>
        <v/>
      </c>
      <c r="CG148" s="32">
        <f t="shared" si="81"/>
        <v>0</v>
      </c>
      <c r="CH148" s="13"/>
      <c r="CI148" s="13"/>
      <c r="CJ148" s="13"/>
      <c r="CK148" s="13"/>
      <c r="CL148" s="13"/>
      <c r="DO148" s="3"/>
      <c r="DP148" s="3"/>
    </row>
    <row r="149" spans="1:121" ht="16.149999999999999" customHeight="1" x14ac:dyDescent="0.2">
      <c r="A149" s="986"/>
      <c r="B149" s="859" t="s">
        <v>80</v>
      </c>
      <c r="C149" s="348" t="s">
        <v>161</v>
      </c>
      <c r="D149" s="290">
        <f t="shared" si="82"/>
        <v>0</v>
      </c>
      <c r="E149" s="290">
        <f>SUM(K149+M149)</f>
        <v>0</v>
      </c>
      <c r="F149" s="292">
        <f>SUM(+L149+N149)</f>
        <v>0</v>
      </c>
      <c r="G149" s="293"/>
      <c r="H149" s="365"/>
      <c r="I149" s="293"/>
      <c r="J149" s="365"/>
      <c r="K149" s="24"/>
      <c r="L149" s="296"/>
      <c r="M149" s="366"/>
      <c r="N149" s="367"/>
      <c r="O149" s="62"/>
      <c r="P149" s="296"/>
      <c r="Q149" s="225" t="str">
        <f t="shared" si="78"/>
        <v/>
      </c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8"/>
      <c r="AD149" s="8"/>
      <c r="BX149" s="3"/>
      <c r="BY149" s="3"/>
      <c r="CA149" s="31" t="str">
        <f t="shared" si="77"/>
        <v/>
      </c>
      <c r="CG149" s="32">
        <f t="shared" si="81"/>
        <v>0</v>
      </c>
      <c r="CH149" s="13"/>
      <c r="CI149" s="13"/>
      <c r="CJ149" s="13"/>
      <c r="CK149" s="13"/>
      <c r="CL149" s="13"/>
      <c r="DO149" s="3"/>
      <c r="DP149" s="3"/>
    </row>
    <row r="150" spans="1:121" ht="16.149999999999999" customHeight="1" x14ac:dyDescent="0.2">
      <c r="A150" s="987"/>
      <c r="B150" s="861"/>
      <c r="C150" s="352" t="s">
        <v>163</v>
      </c>
      <c r="D150" s="301">
        <f t="shared" si="82"/>
        <v>0</v>
      </c>
      <c r="E150" s="301">
        <f>SUM(K150+M150)</f>
        <v>0</v>
      </c>
      <c r="F150" s="303">
        <f>SUM(+L150+N150)</f>
        <v>0</v>
      </c>
      <c r="G150" s="304"/>
      <c r="H150" s="582"/>
      <c r="I150" s="304"/>
      <c r="J150" s="582"/>
      <c r="K150" s="115"/>
      <c r="L150" s="309"/>
      <c r="M150" s="369"/>
      <c r="N150" s="370"/>
      <c r="O150" s="581"/>
      <c r="P150" s="309"/>
      <c r="Q150" s="225" t="str">
        <f t="shared" si="78"/>
        <v/>
      </c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8"/>
      <c r="AD150" s="8"/>
      <c r="BX150" s="3"/>
      <c r="BY150" s="3"/>
      <c r="CA150" s="31" t="str">
        <f t="shared" si="77"/>
        <v/>
      </c>
      <c r="CG150" s="32">
        <f t="shared" si="81"/>
        <v>0</v>
      </c>
      <c r="CH150" s="13"/>
      <c r="CI150" s="13"/>
      <c r="CJ150" s="13"/>
      <c r="CK150" s="13"/>
      <c r="CL150" s="13"/>
      <c r="DO150" s="3"/>
      <c r="DP150" s="3"/>
    </row>
    <row r="151" spans="1:121" ht="18" customHeight="1" x14ac:dyDescent="0.2">
      <c r="A151" s="977" t="s">
        <v>165</v>
      </c>
      <c r="B151" s="859" t="s">
        <v>166</v>
      </c>
      <c r="C151" s="371" t="s">
        <v>167</v>
      </c>
      <c r="D151" s="290">
        <f t="shared" si="82"/>
        <v>0</v>
      </c>
      <c r="E151" s="290">
        <f t="shared" ref="E151:F153" si="84">SUM(I151+K151+M151)</f>
        <v>0</v>
      </c>
      <c r="F151" s="292">
        <f t="shared" si="84"/>
        <v>0</v>
      </c>
      <c r="G151" s="300"/>
      <c r="H151" s="688"/>
      <c r="I151" s="22"/>
      <c r="J151" s="23"/>
      <c r="K151" s="22"/>
      <c r="L151" s="25"/>
      <c r="M151" s="22"/>
      <c r="N151" s="362"/>
      <c r="O151" s="23"/>
      <c r="P151" s="25"/>
      <c r="Q151" s="225" t="str">
        <f t="shared" si="78"/>
        <v/>
      </c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8"/>
      <c r="AD151" s="8"/>
      <c r="BX151" s="3"/>
      <c r="BY151" s="3"/>
      <c r="CA151" s="31" t="str">
        <f t="shared" si="77"/>
        <v/>
      </c>
      <c r="CG151" s="32">
        <f t="shared" si="81"/>
        <v>0</v>
      </c>
      <c r="CH151" s="13"/>
      <c r="CI151" s="13"/>
      <c r="CJ151" s="13"/>
      <c r="CK151" s="13"/>
      <c r="CL151" s="13"/>
      <c r="DO151" s="3"/>
      <c r="DP151" s="3"/>
    </row>
    <row r="152" spans="1:121" ht="32.25" customHeight="1" x14ac:dyDescent="0.2">
      <c r="A152" s="978"/>
      <c r="B152" s="860"/>
      <c r="C152" s="372" t="s">
        <v>168</v>
      </c>
      <c r="D152" s="250">
        <f t="shared" si="82"/>
        <v>0</v>
      </c>
      <c r="E152" s="250">
        <f t="shared" si="84"/>
        <v>0</v>
      </c>
      <c r="F152" s="298">
        <f t="shared" si="84"/>
        <v>0</v>
      </c>
      <c r="G152" s="692"/>
      <c r="H152" s="693"/>
      <c r="I152" s="113"/>
      <c r="J152" s="114"/>
      <c r="K152" s="113"/>
      <c r="L152" s="326"/>
      <c r="M152" s="113"/>
      <c r="N152" s="373"/>
      <c r="O152" s="114"/>
      <c r="P152" s="326"/>
      <c r="Q152" s="225" t="str">
        <f t="shared" si="78"/>
        <v/>
      </c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8"/>
      <c r="AD152" s="8"/>
      <c r="BX152" s="3"/>
      <c r="BY152" s="3"/>
      <c r="CA152" s="31" t="str">
        <f t="shared" si="77"/>
        <v/>
      </c>
      <c r="CG152" s="32">
        <f t="shared" si="81"/>
        <v>0</v>
      </c>
      <c r="CH152" s="13"/>
      <c r="CI152" s="13"/>
      <c r="CJ152" s="13"/>
      <c r="CK152" s="13"/>
      <c r="CL152" s="13"/>
      <c r="DO152" s="3"/>
      <c r="DP152" s="3"/>
    </row>
    <row r="153" spans="1:121" ht="29.25" customHeight="1" x14ac:dyDescent="0.2">
      <c r="A153" s="979"/>
      <c r="B153" s="861"/>
      <c r="C153" s="374" t="s">
        <v>169</v>
      </c>
      <c r="D153" s="301">
        <f t="shared" si="82"/>
        <v>0</v>
      </c>
      <c r="E153" s="301">
        <f t="shared" si="84"/>
        <v>0</v>
      </c>
      <c r="F153" s="303">
        <f t="shared" si="84"/>
        <v>0</v>
      </c>
      <c r="G153" s="689"/>
      <c r="H153" s="393"/>
      <c r="I153" s="42"/>
      <c r="J153" s="43"/>
      <c r="K153" s="42"/>
      <c r="L153" s="44"/>
      <c r="M153" s="375"/>
      <c r="N153" s="370"/>
      <c r="O153" s="43"/>
      <c r="P153" s="43"/>
      <c r="Q153" s="225" t="str">
        <f t="shared" si="78"/>
        <v/>
      </c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8"/>
      <c r="AD153" s="8"/>
      <c r="BX153" s="3"/>
      <c r="BY153" s="3"/>
      <c r="CA153" s="31" t="str">
        <f t="shared" si="77"/>
        <v/>
      </c>
      <c r="CG153" s="32">
        <f t="shared" si="81"/>
        <v>0</v>
      </c>
      <c r="CH153" s="13"/>
      <c r="CI153" s="13"/>
      <c r="CJ153" s="13"/>
      <c r="CK153" s="13"/>
      <c r="CL153" s="13"/>
      <c r="DO153" s="3"/>
      <c r="DP153" s="3"/>
    </row>
    <row r="154" spans="1:121" ht="37.5" customHeight="1" x14ac:dyDescent="0.2">
      <c r="A154" s="978" t="s">
        <v>170</v>
      </c>
      <c r="B154" s="859" t="s">
        <v>171</v>
      </c>
      <c r="C154" s="376" t="s">
        <v>172</v>
      </c>
      <c r="D154" s="336">
        <f>SUM(E154+F154)</f>
        <v>0</v>
      </c>
      <c r="E154" s="336">
        <f>+K154+M154</f>
        <v>0</v>
      </c>
      <c r="F154" s="349">
        <f>+L154+N154</f>
        <v>0</v>
      </c>
      <c r="G154" s="293"/>
      <c r="H154" s="365"/>
      <c r="I154" s="293"/>
      <c r="J154" s="365"/>
      <c r="K154" s="24"/>
      <c r="L154" s="296"/>
      <c r="M154" s="366"/>
      <c r="N154" s="351"/>
      <c r="O154" s="365"/>
      <c r="P154" s="62"/>
      <c r="Q154" s="225" t="str">
        <f t="shared" si="78"/>
        <v/>
      </c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8"/>
      <c r="AD154" s="8"/>
      <c r="BX154" s="3"/>
      <c r="BY154" s="3"/>
      <c r="CA154" s="31" t="str">
        <f t="shared" si="77"/>
        <v/>
      </c>
      <c r="CG154" s="32">
        <f t="shared" si="81"/>
        <v>0</v>
      </c>
      <c r="CH154" s="13"/>
      <c r="CI154" s="13"/>
      <c r="CJ154" s="13"/>
      <c r="CK154" s="13"/>
      <c r="CL154" s="13"/>
      <c r="DO154" s="3"/>
      <c r="DP154" s="3"/>
    </row>
    <row r="155" spans="1:121" ht="30" customHeight="1" x14ac:dyDescent="0.2">
      <c r="A155" s="979"/>
      <c r="B155" s="861"/>
      <c r="C155" s="377" t="s">
        <v>173</v>
      </c>
      <c r="D155" s="301">
        <f>SUM(E155+F155)</f>
        <v>0</v>
      </c>
      <c r="E155" s="301">
        <f>+K155+M155</f>
        <v>0</v>
      </c>
      <c r="F155" s="303">
        <f>+L155+N155</f>
        <v>0</v>
      </c>
      <c r="G155" s="304"/>
      <c r="H155" s="170"/>
      <c r="I155" s="304"/>
      <c r="J155" s="170"/>
      <c r="K155" s="42"/>
      <c r="L155" s="44"/>
      <c r="M155" s="375"/>
      <c r="N155" s="45"/>
      <c r="O155" s="170"/>
      <c r="P155" s="43"/>
      <c r="Q155" s="225" t="str">
        <f t="shared" si="78"/>
        <v/>
      </c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BX155" s="3"/>
      <c r="BY155" s="3"/>
      <c r="CA155" s="31" t="str">
        <f t="shared" si="77"/>
        <v/>
      </c>
      <c r="CG155" s="32">
        <f t="shared" si="81"/>
        <v>0</v>
      </c>
      <c r="CH155" s="13"/>
      <c r="CI155" s="13"/>
      <c r="CJ155" s="13"/>
      <c r="CK155" s="13"/>
      <c r="CL155" s="13"/>
      <c r="DO155" s="3"/>
      <c r="DP155" s="3"/>
    </row>
    <row r="156" spans="1:121" ht="31.9" customHeight="1" x14ac:dyDescent="0.2">
      <c r="A156" s="47" t="s">
        <v>174</v>
      </c>
      <c r="B156" s="123"/>
      <c r="C156" s="123"/>
      <c r="D156" s="123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BV156" s="3"/>
      <c r="BW156" s="3"/>
      <c r="CG156" s="13"/>
      <c r="CH156" s="13"/>
      <c r="CI156" s="13"/>
      <c r="CJ156" s="13"/>
      <c r="CK156" s="13"/>
      <c r="CL156" s="13"/>
    </row>
    <row r="157" spans="1:121" ht="16.149999999999999" customHeight="1" x14ac:dyDescent="0.2">
      <c r="A157" s="885" t="s">
        <v>175</v>
      </c>
      <c r="B157" s="886"/>
      <c r="C157" s="887"/>
      <c r="D157" s="894" t="s">
        <v>4</v>
      </c>
      <c r="E157" s="895"/>
      <c r="F157" s="896"/>
      <c r="G157" s="862" t="s">
        <v>5</v>
      </c>
      <c r="H157" s="900"/>
      <c r="I157" s="900"/>
      <c r="J157" s="900"/>
      <c r="K157" s="900"/>
      <c r="L157" s="900"/>
      <c r="M157" s="900"/>
      <c r="N157" s="900"/>
      <c r="O157" s="900"/>
      <c r="P157" s="900"/>
      <c r="Q157" s="900"/>
      <c r="R157" s="900"/>
      <c r="S157" s="900"/>
      <c r="T157" s="900"/>
      <c r="U157" s="900"/>
      <c r="V157" s="900"/>
      <c r="W157" s="900"/>
      <c r="X157" s="900"/>
      <c r="Y157" s="900"/>
      <c r="Z157" s="901"/>
      <c r="AA157" s="955" t="s">
        <v>8</v>
      </c>
      <c r="AB157" s="955" t="s">
        <v>176</v>
      </c>
      <c r="AC157" s="971" t="s">
        <v>177</v>
      </c>
      <c r="AD157" s="971" t="s">
        <v>178</v>
      </c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CG157" s="13"/>
      <c r="CH157" s="13"/>
      <c r="CI157" s="13"/>
      <c r="CJ157" s="13"/>
      <c r="CK157" s="13"/>
      <c r="CL157" s="13"/>
      <c r="DO157" s="3"/>
      <c r="DP157" s="3"/>
      <c r="DQ157" s="3"/>
    </row>
    <row r="158" spans="1:121" ht="16.149999999999999" customHeight="1" x14ac:dyDescent="0.2">
      <c r="A158" s="888"/>
      <c r="B158" s="889"/>
      <c r="C158" s="890"/>
      <c r="D158" s="980"/>
      <c r="E158" s="981"/>
      <c r="F158" s="902"/>
      <c r="G158" s="974" t="s">
        <v>11</v>
      </c>
      <c r="H158" s="975"/>
      <c r="I158" s="976" t="s">
        <v>12</v>
      </c>
      <c r="J158" s="976"/>
      <c r="K158" s="862" t="s">
        <v>13</v>
      </c>
      <c r="L158" s="970"/>
      <c r="M158" s="862" t="s">
        <v>14</v>
      </c>
      <c r="N158" s="970"/>
      <c r="O158" s="862" t="s">
        <v>15</v>
      </c>
      <c r="P158" s="970"/>
      <c r="Q158" s="862" t="s">
        <v>16</v>
      </c>
      <c r="R158" s="970"/>
      <c r="S158" s="862" t="s">
        <v>179</v>
      </c>
      <c r="T158" s="970"/>
      <c r="U158" s="982" t="s">
        <v>20</v>
      </c>
      <c r="V158" s="983"/>
      <c r="W158" s="982" t="s">
        <v>21</v>
      </c>
      <c r="X158" s="983"/>
      <c r="Y158" s="982" t="s">
        <v>22</v>
      </c>
      <c r="Z158" s="984"/>
      <c r="AA158" s="958"/>
      <c r="AB158" s="958"/>
      <c r="AC158" s="972"/>
      <c r="AD158" s="972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CG158" s="13"/>
      <c r="CH158" s="13"/>
      <c r="CI158" s="13"/>
      <c r="CJ158" s="13"/>
      <c r="CK158" s="13"/>
      <c r="CL158" s="13"/>
      <c r="DO158" s="3"/>
      <c r="DP158" s="3"/>
      <c r="DQ158" s="3"/>
    </row>
    <row r="159" spans="1:121" ht="16.149999999999999" customHeight="1" x14ac:dyDescent="0.2">
      <c r="A159" s="891"/>
      <c r="B159" s="1084"/>
      <c r="C159" s="1085"/>
      <c r="D159" s="14" t="s">
        <v>23</v>
      </c>
      <c r="E159" s="15" t="s">
        <v>24</v>
      </c>
      <c r="F159" s="821" t="s">
        <v>25</v>
      </c>
      <c r="G159" s="811" t="s">
        <v>24</v>
      </c>
      <c r="H159" s="821" t="s">
        <v>25</v>
      </c>
      <c r="I159" s="814" t="s">
        <v>24</v>
      </c>
      <c r="J159" s="814" t="s">
        <v>25</v>
      </c>
      <c r="K159" s="811" t="s">
        <v>24</v>
      </c>
      <c r="L159" s="821" t="s">
        <v>25</v>
      </c>
      <c r="M159" s="811" t="s">
        <v>24</v>
      </c>
      <c r="N159" s="821" t="s">
        <v>25</v>
      </c>
      <c r="O159" s="811" t="s">
        <v>24</v>
      </c>
      <c r="P159" s="821" t="s">
        <v>25</v>
      </c>
      <c r="Q159" s="811" t="s">
        <v>24</v>
      </c>
      <c r="R159" s="821" t="s">
        <v>25</v>
      </c>
      <c r="S159" s="811" t="s">
        <v>24</v>
      </c>
      <c r="T159" s="821" t="s">
        <v>25</v>
      </c>
      <c r="U159" s="811" t="s">
        <v>24</v>
      </c>
      <c r="V159" s="821" t="s">
        <v>25</v>
      </c>
      <c r="W159" s="811" t="s">
        <v>24</v>
      </c>
      <c r="X159" s="821" t="s">
        <v>25</v>
      </c>
      <c r="Y159" s="811" t="s">
        <v>24</v>
      </c>
      <c r="Z159" s="815" t="s">
        <v>25</v>
      </c>
      <c r="AA159" s="1079"/>
      <c r="AB159" s="1079"/>
      <c r="AC159" s="1102"/>
      <c r="AD159" s="1102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CG159" s="13"/>
      <c r="CH159" s="13"/>
      <c r="CI159" s="13"/>
      <c r="CJ159" s="13"/>
      <c r="CK159" s="13"/>
      <c r="CL159" s="13"/>
      <c r="DO159" s="3"/>
      <c r="DP159" s="3"/>
      <c r="DQ159" s="3"/>
    </row>
    <row r="160" spans="1:121" ht="16.149999999999999" customHeight="1" x14ac:dyDescent="0.2">
      <c r="A160" s="967" t="s">
        <v>180</v>
      </c>
      <c r="B160" s="968"/>
      <c r="C160" s="969"/>
      <c r="D160" s="378">
        <f>SUM(E160+F160)</f>
        <v>0</v>
      </c>
      <c r="E160" s="379">
        <f t="shared" ref="E160:F161" si="85">+K160+M160+O160+Q160</f>
        <v>0</v>
      </c>
      <c r="F160" s="380">
        <f t="shared" si="85"/>
        <v>0</v>
      </c>
      <c r="G160" s="293"/>
      <c r="H160" s="365"/>
      <c r="I160" s="293"/>
      <c r="J160" s="365"/>
      <c r="K160" s="24"/>
      <c r="L160" s="62"/>
      <c r="M160" s="24"/>
      <c r="N160" s="62"/>
      <c r="O160" s="24"/>
      <c r="P160" s="62"/>
      <c r="Q160" s="24"/>
      <c r="R160" s="62"/>
      <c r="S160" s="293"/>
      <c r="T160" s="365"/>
      <c r="U160" s="293"/>
      <c r="V160" s="365"/>
      <c r="W160" s="293"/>
      <c r="X160" s="365"/>
      <c r="Y160" s="293"/>
      <c r="Z160" s="381"/>
      <c r="AA160" s="62"/>
      <c r="AB160" s="62"/>
      <c r="AC160" s="62"/>
      <c r="AD160" s="62"/>
      <c r="AE160" s="382" t="str">
        <f>CA160&amp;CB160&amp;CC160&amp;CD160</f>
        <v/>
      </c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8"/>
      <c r="AR160" s="8"/>
      <c r="CA160" s="31" t="str">
        <f t="shared" ref="CA160:CA163" si="86">IF(CG160=1,"* El número de actividades en usuarios en situacion de discapacidad NO DEBE ser mayor al total. ","")</f>
        <v/>
      </c>
      <c r="CB160" s="31" t="str">
        <f>IF(CH160=1,"* El número de actividades en usuarios JUNJI NO DEBE ser mayor al total. ","")</f>
        <v/>
      </c>
      <c r="CC160" s="31" t="str">
        <f>IF(CI160=1,"* El número de actividades en usuarios INTEGRA NO DEBE ser mayor al total. ","")</f>
        <v/>
      </c>
      <c r="CD160" s="31" t="str">
        <f>IF(CJ160=1,"* El número de actividades en usuarios MINEDUC NO DEBE ser mayor al total. ","")</f>
        <v/>
      </c>
      <c r="CG160" s="32">
        <f>IF(D160&lt;AA160,1,0)</f>
        <v>0</v>
      </c>
      <c r="CH160" s="32">
        <f>IF(D160&lt;AB160,1,0)</f>
        <v>0</v>
      </c>
      <c r="CI160" s="32">
        <f>IF(D160&lt;AC160,1,0)</f>
        <v>0</v>
      </c>
      <c r="CJ160" s="32">
        <f>IF(D160&lt;AD160,1,0)</f>
        <v>0</v>
      </c>
      <c r="CK160" s="13"/>
      <c r="CL160" s="13"/>
      <c r="DO160" s="3"/>
      <c r="DP160" s="3"/>
      <c r="DQ160" s="3"/>
    </row>
    <row r="161" spans="1:121" ht="16.149999999999999" customHeight="1" x14ac:dyDescent="0.2">
      <c r="A161" s="928" t="s">
        <v>181</v>
      </c>
      <c r="B161" s="929"/>
      <c r="C161" s="930"/>
      <c r="D161" s="383">
        <f t="shared" ref="D161:D163" si="87">SUM(E161+F161)</f>
        <v>0</v>
      </c>
      <c r="E161" s="384">
        <f t="shared" si="85"/>
        <v>0</v>
      </c>
      <c r="F161" s="385">
        <f t="shared" si="85"/>
        <v>0</v>
      </c>
      <c r="G161" s="360"/>
      <c r="H161" s="361"/>
      <c r="I161" s="360"/>
      <c r="J161" s="361"/>
      <c r="K161" s="22"/>
      <c r="L161" s="23"/>
      <c r="M161" s="22"/>
      <c r="N161" s="23"/>
      <c r="O161" s="22"/>
      <c r="P161" s="23"/>
      <c r="Q161" s="22"/>
      <c r="R161" s="23"/>
      <c r="S161" s="98"/>
      <c r="T161" s="99"/>
      <c r="U161" s="360"/>
      <c r="V161" s="361"/>
      <c r="W161" s="98"/>
      <c r="X161" s="99"/>
      <c r="Y161" s="98"/>
      <c r="Z161" s="151"/>
      <c r="AA161" s="23"/>
      <c r="AB161" s="23"/>
      <c r="AC161" s="23"/>
      <c r="AD161" s="23"/>
      <c r="AE161" s="382" t="str">
        <f t="shared" ref="AE161:AE163" si="88">CA161&amp;CB161&amp;CC161&amp;CD161</f>
        <v/>
      </c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8"/>
      <c r="AR161" s="8"/>
      <c r="CA161" s="31" t="str">
        <f t="shared" si="86"/>
        <v/>
      </c>
      <c r="CB161" s="31" t="str">
        <f t="shared" ref="CB161:CB163" si="89">IF(CH161=1,"* El número de actividades en usuarios JUNJI NO DEBE ser mayor al total. ","")</f>
        <v/>
      </c>
      <c r="CC161" s="31" t="str">
        <f t="shared" ref="CC161:CC163" si="90">IF(CI161=1,"* El número de actividades en usuarios INTEGRA NO DEBE ser mayor al total. ","")</f>
        <v/>
      </c>
      <c r="CD161" s="31" t="str">
        <f t="shared" ref="CD161:CD163" si="91">IF(CJ161=1,"* El número de actividades en usuarios MINEDUC NO DEBE ser mayor al total. ","")</f>
        <v/>
      </c>
      <c r="CG161" s="32">
        <f t="shared" ref="CG161:CG163" si="92">IF(D161&lt;AA161,1,0)</f>
        <v>0</v>
      </c>
      <c r="CH161" s="32">
        <f t="shared" ref="CH161:CH163" si="93">IF(D161&lt;AB161,1,0)</f>
        <v>0</v>
      </c>
      <c r="CI161" s="32">
        <f t="shared" ref="CI161:CI163" si="94">IF(D161&lt;AC161,1,0)</f>
        <v>0</v>
      </c>
      <c r="CJ161" s="32">
        <f t="shared" ref="CJ161:CJ163" si="95">IF(D161&lt;AD161,1,0)</f>
        <v>0</v>
      </c>
      <c r="CK161" s="13"/>
      <c r="CL161" s="13"/>
      <c r="DO161" s="3"/>
      <c r="DP161" s="3"/>
      <c r="DQ161" s="3"/>
    </row>
    <row r="162" spans="1:121" ht="16.149999999999999" customHeight="1" x14ac:dyDescent="0.2">
      <c r="A162" s="931" t="s">
        <v>182</v>
      </c>
      <c r="B162" s="932"/>
      <c r="C162" s="933"/>
      <c r="D162" s="386">
        <f t="shared" si="87"/>
        <v>0</v>
      </c>
      <c r="E162" s="384">
        <f>+K162+M162+O162+Q162</f>
        <v>0</v>
      </c>
      <c r="F162" s="385">
        <f>+L162+N162+P162+R162</f>
        <v>0</v>
      </c>
      <c r="G162" s="360"/>
      <c r="H162" s="361"/>
      <c r="I162" s="360"/>
      <c r="J162" s="361"/>
      <c r="K162" s="22"/>
      <c r="L162" s="23"/>
      <c r="M162" s="22"/>
      <c r="N162" s="23"/>
      <c r="O162" s="22"/>
      <c r="P162" s="23"/>
      <c r="Q162" s="22"/>
      <c r="R162" s="23"/>
      <c r="S162" s="98"/>
      <c r="T162" s="99"/>
      <c r="U162" s="360"/>
      <c r="V162" s="361"/>
      <c r="W162" s="98"/>
      <c r="X162" s="99"/>
      <c r="Y162" s="98"/>
      <c r="Z162" s="151"/>
      <c r="AA162" s="23"/>
      <c r="AB162" s="23"/>
      <c r="AC162" s="23"/>
      <c r="AD162" s="23"/>
      <c r="AE162" s="382" t="str">
        <f t="shared" si="88"/>
        <v/>
      </c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8"/>
      <c r="AR162" s="8"/>
      <c r="CA162" s="31" t="str">
        <f t="shared" si="86"/>
        <v/>
      </c>
      <c r="CB162" s="31" t="str">
        <f t="shared" si="89"/>
        <v/>
      </c>
      <c r="CC162" s="31" t="str">
        <f t="shared" si="90"/>
        <v/>
      </c>
      <c r="CD162" s="31" t="str">
        <f t="shared" si="91"/>
        <v/>
      </c>
      <c r="CG162" s="32">
        <f t="shared" si="92"/>
        <v>0</v>
      </c>
      <c r="CH162" s="32">
        <f t="shared" si="93"/>
        <v>0</v>
      </c>
      <c r="CI162" s="32">
        <f t="shared" si="94"/>
        <v>0</v>
      </c>
      <c r="CJ162" s="32">
        <f t="shared" si="95"/>
        <v>0</v>
      </c>
      <c r="CK162" s="13"/>
      <c r="CL162" s="13"/>
      <c r="DO162" s="3"/>
      <c r="DP162" s="3"/>
      <c r="DQ162" s="3"/>
    </row>
    <row r="163" spans="1:121" ht="16.149999999999999" customHeight="1" x14ac:dyDescent="0.2">
      <c r="A163" s="934" t="s">
        <v>183</v>
      </c>
      <c r="B163" s="935"/>
      <c r="C163" s="936"/>
      <c r="D163" s="386">
        <f t="shared" si="87"/>
        <v>0</v>
      </c>
      <c r="E163" s="387">
        <f t="shared" ref="E163:F163" si="96">+K163+M163+O163+Q163</f>
        <v>0</v>
      </c>
      <c r="F163" s="388">
        <f t="shared" si="96"/>
        <v>0</v>
      </c>
      <c r="G163" s="98"/>
      <c r="H163" s="99"/>
      <c r="I163" s="98"/>
      <c r="J163" s="99"/>
      <c r="K163" s="33"/>
      <c r="L163" s="34"/>
      <c r="M163" s="33"/>
      <c r="N163" s="34"/>
      <c r="O163" s="33"/>
      <c r="P163" s="34"/>
      <c r="Q163" s="33"/>
      <c r="R163" s="34"/>
      <c r="S163" s="98"/>
      <c r="T163" s="99"/>
      <c r="U163" s="98"/>
      <c r="V163" s="99"/>
      <c r="W163" s="98"/>
      <c r="X163" s="99"/>
      <c r="Y163" s="98"/>
      <c r="Z163" s="151"/>
      <c r="AA163" s="34"/>
      <c r="AB163" s="34"/>
      <c r="AC163" s="34"/>
      <c r="AD163" s="34"/>
      <c r="AE163" s="382" t="str">
        <f t="shared" si="88"/>
        <v/>
      </c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8"/>
      <c r="AR163" s="8"/>
      <c r="CA163" s="31" t="str">
        <f t="shared" si="86"/>
        <v/>
      </c>
      <c r="CB163" s="31" t="str">
        <f t="shared" si="89"/>
        <v/>
      </c>
      <c r="CC163" s="31" t="str">
        <f t="shared" si="90"/>
        <v/>
      </c>
      <c r="CD163" s="31" t="str">
        <f t="shared" si="91"/>
        <v/>
      </c>
      <c r="CG163" s="32">
        <f t="shared" si="92"/>
        <v>0</v>
      </c>
      <c r="CH163" s="32">
        <f t="shared" si="93"/>
        <v>0</v>
      </c>
      <c r="CI163" s="32">
        <f t="shared" si="94"/>
        <v>0</v>
      </c>
      <c r="CJ163" s="32">
        <f t="shared" si="95"/>
        <v>0</v>
      </c>
      <c r="CK163" s="13"/>
      <c r="CL163" s="13"/>
      <c r="DO163" s="3"/>
      <c r="DP163" s="3"/>
      <c r="DQ163" s="3"/>
    </row>
    <row r="164" spans="1:121" ht="16.149999999999999" customHeight="1" x14ac:dyDescent="0.2">
      <c r="A164" s="937" t="s">
        <v>184</v>
      </c>
      <c r="B164" s="938"/>
      <c r="C164" s="939"/>
      <c r="D164" s="389"/>
      <c r="E164" s="390"/>
      <c r="F164" s="391"/>
      <c r="G164" s="304"/>
      <c r="H164" s="170"/>
      <c r="I164" s="304"/>
      <c r="J164" s="170"/>
      <c r="K164" s="304"/>
      <c r="L164" s="170"/>
      <c r="M164" s="304"/>
      <c r="N164" s="170"/>
      <c r="O164" s="304"/>
      <c r="P164" s="170"/>
      <c r="Q164" s="304"/>
      <c r="R164" s="170"/>
      <c r="S164" s="304"/>
      <c r="T164" s="170"/>
      <c r="U164" s="304"/>
      <c r="V164" s="170"/>
      <c r="W164" s="304"/>
      <c r="X164" s="170"/>
      <c r="Y164" s="304"/>
      <c r="Z164" s="392"/>
      <c r="AA164" s="393"/>
      <c r="AB164" s="43"/>
      <c r="AC164" s="43"/>
      <c r="AD164" s="43"/>
      <c r="AE164" s="394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8"/>
      <c r="AR164" s="8"/>
      <c r="CA164" s="31"/>
      <c r="CB164" s="31"/>
      <c r="CC164" s="31"/>
      <c r="CD164" s="31"/>
      <c r="CG164" s="32"/>
      <c r="CH164" s="32"/>
      <c r="CI164" s="32"/>
      <c r="CJ164" s="32"/>
      <c r="CK164" s="13"/>
      <c r="CL164" s="13"/>
      <c r="DO164" s="3"/>
      <c r="DP164" s="3"/>
      <c r="DQ164" s="3"/>
    </row>
    <row r="165" spans="1:121" ht="31.9" customHeight="1" x14ac:dyDescent="0.2">
      <c r="A165" s="47" t="s">
        <v>185</v>
      </c>
      <c r="B165" s="583"/>
      <c r="C165" s="123"/>
      <c r="D165" s="124"/>
      <c r="E165" s="124"/>
      <c r="F165" s="125"/>
      <c r="G165" s="125"/>
      <c r="H165" s="125"/>
      <c r="I165" s="49"/>
      <c r="J165" s="396"/>
      <c r="K165" s="397"/>
      <c r="L165" s="49"/>
      <c r="M165" s="398"/>
      <c r="N165" s="39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BV165" s="3"/>
      <c r="BW165" s="3"/>
      <c r="CG165" s="32"/>
      <c r="CH165" s="32"/>
      <c r="CI165" s="32"/>
      <c r="CJ165" s="32"/>
      <c r="CK165" s="13"/>
      <c r="CL165" s="13"/>
    </row>
    <row r="166" spans="1:121" ht="16.149999999999999" customHeight="1" x14ac:dyDescent="0.2">
      <c r="A166" s="885" t="s">
        <v>175</v>
      </c>
      <c r="B166" s="886"/>
      <c r="C166" s="887"/>
      <c r="D166" s="895" t="s">
        <v>4</v>
      </c>
      <c r="E166" s="895"/>
      <c r="F166" s="896"/>
      <c r="G166" s="862" t="s">
        <v>5</v>
      </c>
      <c r="H166" s="900"/>
      <c r="I166" s="900"/>
      <c r="J166" s="970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BV166" s="3"/>
      <c r="BW166" s="3"/>
      <c r="CG166" s="13"/>
      <c r="CH166" s="13"/>
      <c r="CI166" s="13"/>
      <c r="CJ166" s="13"/>
      <c r="CK166" s="13"/>
      <c r="CL166" s="13"/>
    </row>
    <row r="167" spans="1:121" ht="16.149999999999999" customHeight="1" x14ac:dyDescent="0.2">
      <c r="A167" s="888"/>
      <c r="B167" s="889"/>
      <c r="C167" s="890"/>
      <c r="D167" s="1080"/>
      <c r="E167" s="1080"/>
      <c r="F167" s="1081"/>
      <c r="G167" s="859" t="s">
        <v>186</v>
      </c>
      <c r="H167" s="859" t="s">
        <v>187</v>
      </c>
      <c r="I167" s="859" t="s">
        <v>58</v>
      </c>
      <c r="J167" s="859" t="s">
        <v>188</v>
      </c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BV167" s="3"/>
      <c r="BW167" s="3"/>
      <c r="CG167" s="13"/>
      <c r="CH167" s="13"/>
      <c r="CI167" s="13"/>
      <c r="CJ167" s="13"/>
      <c r="CK167" s="13"/>
      <c r="CL167" s="13"/>
    </row>
    <row r="168" spans="1:121" ht="16.149999999999999" customHeight="1" x14ac:dyDescent="0.2">
      <c r="A168" s="891"/>
      <c r="B168" s="1084"/>
      <c r="C168" s="1085"/>
      <c r="D168" s="826" t="s">
        <v>23</v>
      </c>
      <c r="E168" s="223" t="s">
        <v>24</v>
      </c>
      <c r="F168" s="809" t="s">
        <v>25</v>
      </c>
      <c r="G168" s="861"/>
      <c r="H168" s="861"/>
      <c r="I168" s="861"/>
      <c r="J168" s="861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BV168" s="3"/>
      <c r="BW168" s="3"/>
      <c r="CG168" s="13"/>
      <c r="CH168" s="13"/>
      <c r="CI168" s="13"/>
      <c r="CJ168" s="13"/>
      <c r="CK168" s="13"/>
      <c r="CL168" s="13"/>
    </row>
    <row r="169" spans="1:121" ht="16.149999999999999" customHeight="1" x14ac:dyDescent="0.2">
      <c r="A169" s="925" t="s">
        <v>189</v>
      </c>
      <c r="B169" s="926"/>
      <c r="C169" s="927"/>
      <c r="D169" s="401">
        <f>SUM(G169:J169)</f>
        <v>0</v>
      </c>
      <c r="E169" s="243"/>
      <c r="F169" s="243"/>
      <c r="G169" s="24"/>
      <c r="H169" s="24"/>
      <c r="I169" s="24"/>
      <c r="J169" s="243"/>
      <c r="K169" s="225" t="str">
        <f>CA169</f>
        <v/>
      </c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8"/>
      <c r="BV169" s="3"/>
      <c r="BW169" s="3"/>
      <c r="CA169" s="31" t="str">
        <f t="shared" ref="CA169:CA172" si="97">IF(CG169=1,"* La suma de los sexos NO DEBE ser diferente al Total. ","")</f>
        <v/>
      </c>
      <c r="CG169" s="32">
        <f>IF(D169&lt;&gt;(E169+F169),1,0)</f>
        <v>0</v>
      </c>
      <c r="CH169" s="13"/>
      <c r="CI169" s="13"/>
      <c r="CJ169" s="13"/>
      <c r="CK169" s="13"/>
      <c r="CL169" s="13"/>
    </row>
    <row r="170" spans="1:121" ht="16.149999999999999" customHeight="1" x14ac:dyDescent="0.2">
      <c r="A170" s="945" t="s">
        <v>190</v>
      </c>
      <c r="B170" s="946"/>
      <c r="C170" s="947"/>
      <c r="D170" s="402">
        <f>SUM(G170:J170)</f>
        <v>0</v>
      </c>
      <c r="E170" s="363"/>
      <c r="F170" s="28"/>
      <c r="G170" s="113"/>
      <c r="H170" s="113"/>
      <c r="I170" s="113"/>
      <c r="J170" s="403"/>
      <c r="K170" s="225" t="str">
        <f t="shared" ref="K170:K172" si="98">CA170</f>
        <v/>
      </c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8"/>
      <c r="BV170" s="3"/>
      <c r="BW170" s="3"/>
      <c r="CA170" s="31" t="str">
        <f t="shared" si="97"/>
        <v/>
      </c>
      <c r="CG170" s="32">
        <f t="shared" ref="CG170:CG172" si="99">IF(D170&lt;&gt;(E170+F170),1,0)</f>
        <v>0</v>
      </c>
      <c r="CH170" s="13"/>
      <c r="CI170" s="13"/>
      <c r="CJ170" s="13"/>
      <c r="CK170" s="13"/>
      <c r="CL170" s="13"/>
    </row>
    <row r="171" spans="1:121" ht="16.149999999999999" customHeight="1" x14ac:dyDescent="0.2">
      <c r="A171" s="948" t="s">
        <v>191</v>
      </c>
      <c r="B171" s="949"/>
      <c r="C171" s="950"/>
      <c r="D171" s="253">
        <f>SUM(G171:J171)</f>
        <v>0</v>
      </c>
      <c r="E171" s="285"/>
      <c r="F171" s="28"/>
      <c r="G171" s="255"/>
      <c r="H171" s="255"/>
      <c r="I171" s="255"/>
      <c r="J171" s="285"/>
      <c r="K171" s="225" t="str">
        <f t="shared" si="98"/>
        <v/>
      </c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8"/>
      <c r="BV171" s="3"/>
      <c r="BW171" s="3"/>
      <c r="CA171" s="31" t="str">
        <f t="shared" si="97"/>
        <v/>
      </c>
      <c r="CG171" s="32">
        <f t="shared" si="99"/>
        <v>0</v>
      </c>
      <c r="CH171" s="13"/>
      <c r="CI171" s="13"/>
      <c r="CJ171" s="13"/>
      <c r="CK171" s="13"/>
      <c r="CL171" s="13"/>
    </row>
    <row r="172" spans="1:121" s="12" customFormat="1" ht="16.149999999999999" customHeight="1" x14ac:dyDescent="0.2">
      <c r="A172" s="951" t="s">
        <v>192</v>
      </c>
      <c r="B172" s="951"/>
      <c r="C172" s="952"/>
      <c r="D172" s="584">
        <f>SUM(G172:J172)</f>
        <v>0</v>
      </c>
      <c r="E172" s="46"/>
      <c r="F172" s="46"/>
      <c r="G172" s="42"/>
      <c r="H172" s="42"/>
      <c r="I172" s="42"/>
      <c r="J172" s="46"/>
      <c r="K172" s="225" t="str">
        <f t="shared" si="98"/>
        <v/>
      </c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405"/>
      <c r="X172" s="406"/>
      <c r="Y172" s="406"/>
      <c r="Z172" s="406"/>
      <c r="AA172" s="406"/>
      <c r="AB172" s="406"/>
      <c r="AC172" s="406"/>
      <c r="AD172" s="406"/>
      <c r="AE172" s="406"/>
      <c r="AF172" s="406"/>
      <c r="AG172" s="2"/>
      <c r="AH172" s="406"/>
      <c r="AI172" s="406"/>
      <c r="AJ172" s="406"/>
      <c r="AK172" s="406"/>
      <c r="AL172" s="406"/>
      <c r="AM172" s="406"/>
      <c r="AN172" s="406"/>
      <c r="AO172" s="407"/>
      <c r="AP172" s="407"/>
      <c r="AR172" s="407"/>
      <c r="AS172" s="407"/>
      <c r="AT172" s="407"/>
      <c r="AV172" s="407"/>
      <c r="AX172" s="406"/>
      <c r="AY172" s="407"/>
      <c r="BA172" s="406"/>
      <c r="BB172" s="406"/>
      <c r="BC172" s="406"/>
      <c r="BD172" s="407"/>
      <c r="BF172" s="407"/>
      <c r="BH172" s="406"/>
      <c r="BI172" s="406"/>
      <c r="BJ172" s="406"/>
      <c r="BK172" s="406"/>
      <c r="BL172" s="406"/>
      <c r="BM172" s="406"/>
      <c r="BN172" s="406"/>
      <c r="BO172" s="407"/>
      <c r="BQ172" s="406"/>
      <c r="BR172" s="406"/>
      <c r="BS172" s="406"/>
      <c r="BT172" s="406"/>
      <c r="BU172" s="407"/>
      <c r="BV172" s="408"/>
      <c r="BW172" s="409"/>
      <c r="BX172" s="4"/>
      <c r="BY172" s="410"/>
      <c r="BZ172" s="4"/>
      <c r="CA172" s="31" t="str">
        <f t="shared" si="97"/>
        <v/>
      </c>
      <c r="CB172" s="5"/>
      <c r="CC172" s="5"/>
      <c r="CD172" s="5"/>
      <c r="CE172" s="5"/>
      <c r="CF172" s="5"/>
      <c r="CG172" s="32">
        <f t="shared" si="99"/>
        <v>0</v>
      </c>
      <c r="CH172" s="13"/>
      <c r="CI172" s="13"/>
      <c r="CJ172" s="13"/>
      <c r="CK172" s="13"/>
      <c r="CL172" s="13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408"/>
      <c r="DB172" s="408"/>
      <c r="DC172" s="408"/>
      <c r="DD172" s="408"/>
      <c r="DE172" s="408"/>
      <c r="DF172" s="408"/>
      <c r="DG172" s="408"/>
      <c r="DH172" s="408"/>
      <c r="DI172" s="408"/>
      <c r="DJ172" s="408"/>
      <c r="DK172" s="408"/>
      <c r="DL172" s="408"/>
      <c r="DM172" s="408"/>
      <c r="DN172" s="408"/>
    </row>
    <row r="173" spans="1:121" ht="31.9" customHeight="1" x14ac:dyDescent="0.2">
      <c r="A173" s="236" t="s">
        <v>193</v>
      </c>
      <c r="B173" s="411"/>
      <c r="C173" s="411"/>
      <c r="D173" s="412"/>
      <c r="E173" s="412"/>
      <c r="F173" s="412"/>
      <c r="G173" s="585"/>
      <c r="H173" s="585"/>
      <c r="I173" s="586"/>
      <c r="J173" s="586"/>
      <c r="K173" s="415"/>
      <c r="L173" s="587"/>
      <c r="M173" s="415"/>
      <c r="N173" s="417"/>
      <c r="O173" s="8"/>
      <c r="P173" s="8"/>
      <c r="Q173" s="8"/>
      <c r="R173" s="8"/>
      <c r="S173" s="8"/>
      <c r="T173" s="8"/>
      <c r="U173" s="8"/>
      <c r="V173" s="8"/>
      <c r="W173" s="8"/>
      <c r="BV173" s="3"/>
      <c r="BW173" s="3"/>
      <c r="CG173" s="13"/>
      <c r="CH173" s="13"/>
      <c r="CI173" s="13"/>
      <c r="CJ173" s="13"/>
      <c r="CK173" s="13"/>
      <c r="CL173" s="13"/>
    </row>
    <row r="174" spans="1:121" ht="25.15" customHeight="1" x14ac:dyDescent="0.2">
      <c r="A174" s="953" t="s">
        <v>194</v>
      </c>
      <c r="B174" s="954"/>
      <c r="C174" s="955"/>
      <c r="D174" s="894" t="s">
        <v>195</v>
      </c>
      <c r="E174" s="895"/>
      <c r="F174" s="896"/>
      <c r="G174" s="940" t="s">
        <v>5</v>
      </c>
      <c r="H174" s="942"/>
      <c r="I174" s="942"/>
      <c r="J174" s="942"/>
      <c r="K174" s="942"/>
      <c r="L174" s="942"/>
      <c r="M174" s="942"/>
      <c r="N174" s="942"/>
      <c r="O174" s="942"/>
      <c r="P174" s="942"/>
      <c r="Q174" s="942"/>
      <c r="R174" s="942"/>
      <c r="S174" s="942"/>
      <c r="T174" s="942"/>
      <c r="U174" s="942"/>
      <c r="V174" s="962"/>
      <c r="W174" s="922" t="s">
        <v>6</v>
      </c>
      <c r="X174" s="964" t="s">
        <v>7</v>
      </c>
      <c r="Y174" s="51" t="s">
        <v>196</v>
      </c>
      <c r="Z174" s="896" t="s">
        <v>197</v>
      </c>
      <c r="BV174" s="3"/>
      <c r="BW174" s="3"/>
      <c r="CG174" s="13"/>
      <c r="CH174" s="13"/>
      <c r="CI174" s="13"/>
      <c r="CJ174" s="13"/>
      <c r="CK174" s="13"/>
      <c r="CL174" s="13"/>
    </row>
    <row r="175" spans="1:121" ht="16.149999999999999" customHeight="1" x14ac:dyDescent="0.2">
      <c r="A175" s="956"/>
      <c r="B175" s="957"/>
      <c r="C175" s="958"/>
      <c r="D175" s="897"/>
      <c r="E175" s="1080"/>
      <c r="F175" s="1081"/>
      <c r="G175" s="940" t="s">
        <v>186</v>
      </c>
      <c r="H175" s="941"/>
      <c r="I175" s="942" t="s">
        <v>17</v>
      </c>
      <c r="J175" s="941"/>
      <c r="K175" s="942" t="s">
        <v>198</v>
      </c>
      <c r="L175" s="941"/>
      <c r="M175" s="942" t="s">
        <v>57</v>
      </c>
      <c r="N175" s="941"/>
      <c r="O175" s="942" t="s">
        <v>199</v>
      </c>
      <c r="P175" s="941"/>
      <c r="Q175" s="942" t="s">
        <v>58</v>
      </c>
      <c r="R175" s="941"/>
      <c r="S175" s="943" t="s">
        <v>21</v>
      </c>
      <c r="T175" s="944"/>
      <c r="U175" s="943" t="s">
        <v>22</v>
      </c>
      <c r="V175" s="963"/>
      <c r="W175" s="923"/>
      <c r="X175" s="966"/>
      <c r="Y175" s="964" t="s">
        <v>200</v>
      </c>
      <c r="Z175" s="902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BV175" s="3"/>
      <c r="BW175" s="3"/>
      <c r="CG175" s="13"/>
      <c r="CH175" s="13"/>
      <c r="CI175" s="13"/>
      <c r="CJ175" s="13"/>
      <c r="CK175" s="13"/>
      <c r="CL175" s="13"/>
    </row>
    <row r="176" spans="1:121" ht="16.149999999999999" customHeight="1" x14ac:dyDescent="0.2">
      <c r="A176" s="959"/>
      <c r="B176" s="1078"/>
      <c r="C176" s="1079"/>
      <c r="D176" s="418" t="s">
        <v>23</v>
      </c>
      <c r="E176" s="419" t="s">
        <v>24</v>
      </c>
      <c r="F176" s="816" t="s">
        <v>25</v>
      </c>
      <c r="G176" s="420" t="s">
        <v>24</v>
      </c>
      <c r="H176" s="421" t="s">
        <v>25</v>
      </c>
      <c r="I176" s="422" t="s">
        <v>24</v>
      </c>
      <c r="J176" s="421" t="s">
        <v>25</v>
      </c>
      <c r="K176" s="422" t="s">
        <v>24</v>
      </c>
      <c r="L176" s="421" t="s">
        <v>25</v>
      </c>
      <c r="M176" s="422" t="s">
        <v>24</v>
      </c>
      <c r="N176" s="421" t="s">
        <v>25</v>
      </c>
      <c r="O176" s="422" t="s">
        <v>24</v>
      </c>
      <c r="P176" s="421" t="s">
        <v>25</v>
      </c>
      <c r="Q176" s="422" t="s">
        <v>24</v>
      </c>
      <c r="R176" s="421" t="s">
        <v>25</v>
      </c>
      <c r="S176" s="423" t="s">
        <v>24</v>
      </c>
      <c r="T176" s="424" t="s">
        <v>25</v>
      </c>
      <c r="U176" s="423" t="s">
        <v>24</v>
      </c>
      <c r="V176" s="820" t="s">
        <v>25</v>
      </c>
      <c r="W176" s="924"/>
      <c r="X176" s="965"/>
      <c r="Y176" s="965"/>
      <c r="Z176" s="1081"/>
      <c r="AA176" s="273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BV176" s="3"/>
      <c r="BW176" s="3"/>
      <c r="CG176" s="13"/>
      <c r="CH176" s="13"/>
      <c r="CI176" s="13"/>
      <c r="CJ176" s="13"/>
      <c r="CK176" s="13"/>
      <c r="CL176" s="13"/>
    </row>
    <row r="177" spans="1:90" ht="16.149999999999999" customHeight="1" x14ac:dyDescent="0.2">
      <c r="A177" s="916" t="s">
        <v>201</v>
      </c>
      <c r="B177" s="918" t="s">
        <v>202</v>
      </c>
      <c r="C177" s="919"/>
      <c r="D177" s="425">
        <f t="shared" ref="D177:D207" si="100">SUM(E177+F177)</f>
        <v>63</v>
      </c>
      <c r="E177" s="426">
        <f t="shared" ref="E177:E190" si="101">SUM(G177+I177+K177+M177+O177+Q177+S177+U177)</f>
        <v>14</v>
      </c>
      <c r="F177" s="427">
        <f t="shared" ref="F177:F190" si="102">SUM(H177+J177+L177+N177+P177+R177+T177+V177)</f>
        <v>49</v>
      </c>
      <c r="G177" s="428">
        <v>3</v>
      </c>
      <c r="H177" s="429">
        <v>2</v>
      </c>
      <c r="I177" s="430">
        <v>2</v>
      </c>
      <c r="J177" s="429">
        <v>1</v>
      </c>
      <c r="K177" s="430">
        <v>0</v>
      </c>
      <c r="L177" s="429">
        <v>5</v>
      </c>
      <c r="M177" s="430">
        <v>0</v>
      </c>
      <c r="N177" s="429">
        <v>0</v>
      </c>
      <c r="O177" s="430">
        <v>1</v>
      </c>
      <c r="P177" s="429">
        <v>7</v>
      </c>
      <c r="Q177" s="430">
        <v>0</v>
      </c>
      <c r="R177" s="429">
        <v>3</v>
      </c>
      <c r="S177" s="430">
        <v>3</v>
      </c>
      <c r="T177" s="429">
        <v>28</v>
      </c>
      <c r="U177" s="430">
        <v>5</v>
      </c>
      <c r="V177" s="431">
        <v>3</v>
      </c>
      <c r="W177" s="432">
        <v>0</v>
      </c>
      <c r="X177" s="433">
        <v>0</v>
      </c>
      <c r="Y177" s="433"/>
      <c r="Z177" s="434"/>
      <c r="AA177" s="225" t="str">
        <f>CA177&amp;CB177&amp;CC177</f>
        <v/>
      </c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8"/>
      <c r="BV177" s="3"/>
      <c r="BW177" s="3"/>
      <c r="CA177" s="31" t="str">
        <f>IF(CG177=1,"* El número de pacientes de 60 años NO DEBE Ser mayor a lo registrado en el grupo Etario 20-64 años. ","")</f>
        <v/>
      </c>
      <c r="CB177" s="31" t="str">
        <f>IF(CH177=1,"* La consulta pertinente NO DEBE ser mayor al Total registrado. ","")</f>
        <v/>
      </c>
      <c r="CC177" s="31" t="str">
        <f>IF(AND(D177&lt;&gt;0,W177=""),"* Recuerde que las Embarazadas deben ser incluídas en el ingreso por rango Etario (Digite CEROS si no tiene). ",IF(F177&lt;W177,"* Las Embarazadas NO DEBEN ser mayor al total de Mujeres. ",""))</f>
        <v/>
      </c>
      <c r="CD177" s="31"/>
      <c r="CE177" s="31"/>
      <c r="CF177" s="31"/>
      <c r="CG177" s="32">
        <f>IF((S177+T177)&lt;X177,1,0)</f>
        <v>0</v>
      </c>
      <c r="CH177" s="32">
        <f>IF(D177&lt;Y177,1,0)</f>
        <v>0</v>
      </c>
      <c r="CI177" s="32">
        <f>IF(AND(D177&lt;&gt;0,W177=""),1,IF(F177&lt;W177,1,0))</f>
        <v>0</v>
      </c>
      <c r="CJ177" s="32"/>
      <c r="CK177" s="32"/>
      <c r="CL177" s="32"/>
    </row>
    <row r="178" spans="1:90" ht="16.149999999999999" customHeight="1" x14ac:dyDescent="0.2">
      <c r="A178" s="917"/>
      <c r="B178" s="920" t="s">
        <v>203</v>
      </c>
      <c r="C178" s="921"/>
      <c r="D178" s="435">
        <f t="shared" si="100"/>
        <v>479</v>
      </c>
      <c r="E178" s="436">
        <f t="shared" si="101"/>
        <v>175</v>
      </c>
      <c r="F178" s="437">
        <f t="shared" si="102"/>
        <v>304</v>
      </c>
      <c r="G178" s="438">
        <v>2</v>
      </c>
      <c r="H178" s="439">
        <v>3</v>
      </c>
      <c r="I178" s="440">
        <v>3</v>
      </c>
      <c r="J178" s="439">
        <v>3</v>
      </c>
      <c r="K178" s="440">
        <v>3</v>
      </c>
      <c r="L178" s="439">
        <v>7</v>
      </c>
      <c r="M178" s="440">
        <v>6</v>
      </c>
      <c r="N178" s="439">
        <v>6</v>
      </c>
      <c r="O178" s="440">
        <v>14</v>
      </c>
      <c r="P178" s="439">
        <v>14</v>
      </c>
      <c r="Q178" s="440">
        <v>29</v>
      </c>
      <c r="R178" s="439">
        <v>36</v>
      </c>
      <c r="S178" s="440">
        <v>56</v>
      </c>
      <c r="T178" s="439">
        <v>108</v>
      </c>
      <c r="U178" s="440">
        <v>62</v>
      </c>
      <c r="V178" s="441">
        <v>127</v>
      </c>
      <c r="W178" s="442">
        <v>66</v>
      </c>
      <c r="X178" s="443">
        <v>123</v>
      </c>
      <c r="Y178" s="443">
        <v>64</v>
      </c>
      <c r="Z178" s="444"/>
      <c r="AA178" s="225" t="str">
        <f t="shared" ref="AA178:AA226" si="103">CA178&amp;CB178&amp;CC178</f>
        <v/>
      </c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8"/>
      <c r="BV178" s="3"/>
      <c r="BW178" s="3"/>
      <c r="CA178" s="31" t="str">
        <f t="shared" ref="CA178:CA198" si="104">IF(CG178=1,"* El número de pacientes de 60 años NO DEBE Ser mayor a lo registrado en el grupo Etario 20-64 años. ","")</f>
        <v/>
      </c>
      <c r="CB178" s="31" t="str">
        <f t="shared" ref="CB178:CB224" si="105">IF(CH178=1,"* La consulta pertinente NO DEBE ser mayor al Total registrado. ","")</f>
        <v/>
      </c>
      <c r="CC178" s="31" t="str">
        <f t="shared" ref="CC178:CC198" si="106">IF(AND(D178&lt;&gt;0,W178=""),"* Recuerde que las Embarazadas deben ser incluídas en el ingreso por rango Etario (Digite CEROS si no tiene). ",IF(F178&lt;W178,"* Las Embarazadas NO DEBEN ser mayor al total de Mujeres. ",""))</f>
        <v/>
      </c>
      <c r="CD178" s="31"/>
      <c r="CE178" s="31"/>
      <c r="CF178" s="31"/>
      <c r="CG178" s="32">
        <f t="shared" ref="CG178:CG198" si="107">IF((S178+T178)&lt;X178,1,0)</f>
        <v>0</v>
      </c>
      <c r="CH178" s="32">
        <f t="shared" ref="CH178:CH224" si="108">IF(D178&lt;Y178,1,0)</f>
        <v>0</v>
      </c>
      <c r="CI178" s="32">
        <f t="shared" ref="CI178:CI198" si="109">IF(AND(D178&lt;&gt;0,W178=""),1,IF(F178&lt;W178,1,0))</f>
        <v>0</v>
      </c>
      <c r="CJ178" s="32"/>
      <c r="CK178" s="32"/>
      <c r="CL178" s="32"/>
    </row>
    <row r="179" spans="1:90" ht="16.149999999999999" customHeight="1" x14ac:dyDescent="0.2">
      <c r="A179" s="860" t="s">
        <v>204</v>
      </c>
      <c r="B179" s="913" t="s">
        <v>205</v>
      </c>
      <c r="C179" s="913"/>
      <c r="D179" s="383">
        <f t="shared" si="100"/>
        <v>0</v>
      </c>
      <c r="E179" s="445">
        <f t="shared" si="101"/>
        <v>0</v>
      </c>
      <c r="F179" s="446">
        <f t="shared" si="102"/>
        <v>0</v>
      </c>
      <c r="G179" s="447"/>
      <c r="H179" s="448"/>
      <c r="I179" s="449"/>
      <c r="J179" s="448"/>
      <c r="K179" s="449"/>
      <c r="L179" s="448"/>
      <c r="M179" s="449"/>
      <c r="N179" s="448"/>
      <c r="O179" s="449"/>
      <c r="P179" s="448"/>
      <c r="Q179" s="449"/>
      <c r="R179" s="448"/>
      <c r="S179" s="449"/>
      <c r="T179" s="448"/>
      <c r="U179" s="449"/>
      <c r="V179" s="450"/>
      <c r="W179" s="451"/>
      <c r="X179" s="452"/>
      <c r="Y179" s="452"/>
      <c r="Z179" s="452"/>
      <c r="AA179" s="225" t="str">
        <f t="shared" si="103"/>
        <v/>
      </c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8"/>
      <c r="BV179" s="3"/>
      <c r="BW179" s="3"/>
      <c r="CA179" s="31" t="str">
        <f t="shared" si="104"/>
        <v/>
      </c>
      <c r="CB179" s="31" t="str">
        <f t="shared" si="105"/>
        <v/>
      </c>
      <c r="CC179" s="31" t="str">
        <f t="shared" si="106"/>
        <v/>
      </c>
      <c r="CD179" s="31"/>
      <c r="CE179" s="31"/>
      <c r="CF179" s="31"/>
      <c r="CG179" s="32">
        <f t="shared" si="107"/>
        <v>0</v>
      </c>
      <c r="CH179" s="32">
        <f t="shared" si="108"/>
        <v>0</v>
      </c>
      <c r="CI179" s="32">
        <f t="shared" si="109"/>
        <v>0</v>
      </c>
      <c r="CJ179" s="32"/>
      <c r="CK179" s="32"/>
      <c r="CL179" s="32"/>
    </row>
    <row r="180" spans="1:90" ht="16.149999999999999" customHeight="1" x14ac:dyDescent="0.2">
      <c r="A180" s="860"/>
      <c r="B180" s="911" t="s">
        <v>206</v>
      </c>
      <c r="C180" s="911"/>
      <c r="D180" s="386">
        <f t="shared" si="100"/>
        <v>0</v>
      </c>
      <c r="E180" s="453">
        <f t="shared" si="101"/>
        <v>0</v>
      </c>
      <c r="F180" s="454">
        <f t="shared" si="102"/>
        <v>0</v>
      </c>
      <c r="G180" s="455"/>
      <c r="H180" s="456"/>
      <c r="I180" s="457"/>
      <c r="J180" s="456"/>
      <c r="K180" s="457"/>
      <c r="L180" s="456"/>
      <c r="M180" s="457"/>
      <c r="N180" s="456"/>
      <c r="O180" s="457"/>
      <c r="P180" s="456"/>
      <c r="Q180" s="457"/>
      <c r="R180" s="456"/>
      <c r="S180" s="457"/>
      <c r="T180" s="456"/>
      <c r="U180" s="457"/>
      <c r="V180" s="458"/>
      <c r="W180" s="459"/>
      <c r="X180" s="460"/>
      <c r="Y180" s="460"/>
      <c r="Z180" s="460"/>
      <c r="AA180" s="225" t="str">
        <f t="shared" si="103"/>
        <v/>
      </c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8"/>
      <c r="BV180" s="3"/>
      <c r="BW180" s="3"/>
      <c r="CA180" s="31" t="str">
        <f t="shared" si="104"/>
        <v/>
      </c>
      <c r="CB180" s="31" t="str">
        <f t="shared" si="105"/>
        <v/>
      </c>
      <c r="CC180" s="31" t="str">
        <f t="shared" si="106"/>
        <v/>
      </c>
      <c r="CD180" s="31"/>
      <c r="CE180" s="31"/>
      <c r="CF180" s="31"/>
      <c r="CG180" s="32">
        <f t="shared" si="107"/>
        <v>0</v>
      </c>
      <c r="CH180" s="32">
        <f t="shared" si="108"/>
        <v>0</v>
      </c>
      <c r="CI180" s="32">
        <f t="shared" si="109"/>
        <v>0</v>
      </c>
      <c r="CJ180" s="32"/>
      <c r="CK180" s="32"/>
      <c r="CL180" s="32"/>
    </row>
    <row r="181" spans="1:90" ht="16.149999999999999" customHeight="1" x14ac:dyDescent="0.2">
      <c r="A181" s="860"/>
      <c r="B181" s="911" t="s">
        <v>207</v>
      </c>
      <c r="C181" s="911"/>
      <c r="D181" s="386">
        <f t="shared" si="100"/>
        <v>0</v>
      </c>
      <c r="E181" s="453">
        <f t="shared" si="101"/>
        <v>0</v>
      </c>
      <c r="F181" s="454">
        <f t="shared" si="102"/>
        <v>0</v>
      </c>
      <c r="G181" s="455"/>
      <c r="H181" s="456"/>
      <c r="I181" s="457"/>
      <c r="J181" s="456"/>
      <c r="K181" s="457"/>
      <c r="L181" s="456"/>
      <c r="M181" s="457"/>
      <c r="N181" s="456"/>
      <c r="O181" s="457"/>
      <c r="P181" s="456"/>
      <c r="Q181" s="457"/>
      <c r="R181" s="456"/>
      <c r="S181" s="457"/>
      <c r="T181" s="456"/>
      <c r="U181" s="457"/>
      <c r="V181" s="458"/>
      <c r="W181" s="459"/>
      <c r="X181" s="460"/>
      <c r="Y181" s="460"/>
      <c r="Z181" s="460"/>
      <c r="AA181" s="225" t="str">
        <f t="shared" si="103"/>
        <v/>
      </c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8"/>
      <c r="BV181" s="3"/>
      <c r="BW181" s="3"/>
      <c r="CA181" s="31" t="str">
        <f t="shared" si="104"/>
        <v/>
      </c>
      <c r="CB181" s="31" t="str">
        <f t="shared" si="105"/>
        <v/>
      </c>
      <c r="CC181" s="31" t="str">
        <f t="shared" si="106"/>
        <v/>
      </c>
      <c r="CD181" s="31"/>
      <c r="CE181" s="31"/>
      <c r="CF181" s="31"/>
      <c r="CG181" s="32">
        <f t="shared" si="107"/>
        <v>0</v>
      </c>
      <c r="CH181" s="32">
        <f t="shared" si="108"/>
        <v>0</v>
      </c>
      <c r="CI181" s="32">
        <f t="shared" si="109"/>
        <v>0</v>
      </c>
      <c r="CJ181" s="32"/>
      <c r="CK181" s="32"/>
      <c r="CL181" s="32"/>
    </row>
    <row r="182" spans="1:90" ht="16.149999999999999" customHeight="1" x14ac:dyDescent="0.2">
      <c r="A182" s="861"/>
      <c r="B182" s="912" t="s">
        <v>208</v>
      </c>
      <c r="C182" s="912"/>
      <c r="D182" s="461">
        <f t="shared" si="100"/>
        <v>0</v>
      </c>
      <c r="E182" s="462">
        <f t="shared" si="101"/>
        <v>0</v>
      </c>
      <c r="F182" s="463">
        <f t="shared" si="102"/>
        <v>0</v>
      </c>
      <c r="G182" s="438"/>
      <c r="H182" s="439"/>
      <c r="I182" s="440"/>
      <c r="J182" s="439"/>
      <c r="K182" s="440"/>
      <c r="L182" s="439"/>
      <c r="M182" s="440"/>
      <c r="N182" s="439"/>
      <c r="O182" s="440"/>
      <c r="P182" s="439"/>
      <c r="Q182" s="440"/>
      <c r="R182" s="439"/>
      <c r="S182" s="440"/>
      <c r="T182" s="439"/>
      <c r="U182" s="440"/>
      <c r="V182" s="441"/>
      <c r="W182" s="442"/>
      <c r="X182" s="443"/>
      <c r="Y182" s="443"/>
      <c r="Z182" s="443"/>
      <c r="AA182" s="225" t="str">
        <f t="shared" si="103"/>
        <v/>
      </c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8"/>
      <c r="BV182" s="3"/>
      <c r="BW182" s="3"/>
      <c r="CA182" s="31" t="str">
        <f t="shared" si="104"/>
        <v/>
      </c>
      <c r="CB182" s="31" t="str">
        <f t="shared" si="105"/>
        <v/>
      </c>
      <c r="CC182" s="31" t="str">
        <f t="shared" si="106"/>
        <v/>
      </c>
      <c r="CD182" s="31"/>
      <c r="CE182" s="31"/>
      <c r="CF182" s="31"/>
      <c r="CG182" s="32">
        <f t="shared" si="107"/>
        <v>0</v>
      </c>
      <c r="CH182" s="32">
        <f t="shared" si="108"/>
        <v>0</v>
      </c>
      <c r="CI182" s="32">
        <f t="shared" si="109"/>
        <v>0</v>
      </c>
      <c r="CJ182" s="32"/>
      <c r="CK182" s="32"/>
      <c r="CL182" s="32"/>
    </row>
    <row r="183" spans="1:90" ht="16.149999999999999" customHeight="1" x14ac:dyDescent="0.2">
      <c r="A183" s="859" t="s">
        <v>209</v>
      </c>
      <c r="B183" s="914" t="s">
        <v>205</v>
      </c>
      <c r="C183" s="914"/>
      <c r="D183" s="378">
        <f t="shared" si="100"/>
        <v>66</v>
      </c>
      <c r="E183" s="464">
        <f t="shared" si="101"/>
        <v>28</v>
      </c>
      <c r="F183" s="465">
        <f t="shared" si="102"/>
        <v>38</v>
      </c>
      <c r="G183" s="428"/>
      <c r="H183" s="429">
        <v>1</v>
      </c>
      <c r="I183" s="430"/>
      <c r="J183" s="429"/>
      <c r="K183" s="430"/>
      <c r="L183" s="429"/>
      <c r="M183" s="430">
        <v>1</v>
      </c>
      <c r="N183" s="429"/>
      <c r="O183" s="430">
        <v>3</v>
      </c>
      <c r="P183" s="429"/>
      <c r="Q183" s="430">
        <v>6</v>
      </c>
      <c r="R183" s="429">
        <v>14</v>
      </c>
      <c r="S183" s="430">
        <v>18</v>
      </c>
      <c r="T183" s="429">
        <v>20</v>
      </c>
      <c r="U183" s="430"/>
      <c r="V183" s="431">
        <v>3</v>
      </c>
      <c r="W183" s="432">
        <v>0</v>
      </c>
      <c r="X183" s="433">
        <v>0</v>
      </c>
      <c r="Y183" s="433">
        <v>0</v>
      </c>
      <c r="Z183" s="452"/>
      <c r="AA183" s="225" t="str">
        <f t="shared" si="103"/>
        <v/>
      </c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8"/>
      <c r="BV183" s="3"/>
      <c r="BW183" s="3"/>
      <c r="CA183" s="31" t="str">
        <f t="shared" si="104"/>
        <v/>
      </c>
      <c r="CB183" s="31" t="str">
        <f t="shared" si="105"/>
        <v/>
      </c>
      <c r="CC183" s="31" t="str">
        <f t="shared" si="106"/>
        <v/>
      </c>
      <c r="CD183" s="31"/>
      <c r="CE183" s="31"/>
      <c r="CF183" s="31"/>
      <c r="CG183" s="32">
        <f t="shared" si="107"/>
        <v>0</v>
      </c>
      <c r="CH183" s="32">
        <f t="shared" si="108"/>
        <v>0</v>
      </c>
      <c r="CI183" s="32">
        <f t="shared" si="109"/>
        <v>0</v>
      </c>
      <c r="CJ183" s="32"/>
      <c r="CK183" s="32"/>
      <c r="CL183" s="32"/>
    </row>
    <row r="184" spans="1:90" ht="16.149999999999999" customHeight="1" x14ac:dyDescent="0.2">
      <c r="A184" s="860"/>
      <c r="B184" s="911" t="s">
        <v>206</v>
      </c>
      <c r="C184" s="911"/>
      <c r="D184" s="386">
        <f t="shared" si="100"/>
        <v>108</v>
      </c>
      <c r="E184" s="453">
        <f t="shared" si="101"/>
        <v>51</v>
      </c>
      <c r="F184" s="454">
        <f t="shared" si="102"/>
        <v>57</v>
      </c>
      <c r="G184" s="455">
        <v>2</v>
      </c>
      <c r="H184" s="456">
        <v>3</v>
      </c>
      <c r="I184" s="457"/>
      <c r="J184" s="456"/>
      <c r="K184" s="457">
        <v>1</v>
      </c>
      <c r="L184" s="456"/>
      <c r="M184" s="457">
        <v>1</v>
      </c>
      <c r="N184" s="456"/>
      <c r="O184" s="457">
        <v>7</v>
      </c>
      <c r="P184" s="456">
        <v>6</v>
      </c>
      <c r="Q184" s="457">
        <v>12</v>
      </c>
      <c r="R184" s="456">
        <v>18</v>
      </c>
      <c r="S184" s="457">
        <v>24</v>
      </c>
      <c r="T184" s="456">
        <v>24</v>
      </c>
      <c r="U184" s="457">
        <v>4</v>
      </c>
      <c r="V184" s="458">
        <v>6</v>
      </c>
      <c r="W184" s="459">
        <v>0</v>
      </c>
      <c r="X184" s="460">
        <v>0</v>
      </c>
      <c r="Y184" s="460">
        <v>0</v>
      </c>
      <c r="Z184" s="460"/>
      <c r="AA184" s="225" t="str">
        <f t="shared" si="103"/>
        <v/>
      </c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8"/>
      <c r="BV184" s="3"/>
      <c r="BW184" s="3"/>
      <c r="CA184" s="31" t="str">
        <f t="shared" si="104"/>
        <v/>
      </c>
      <c r="CB184" s="31" t="str">
        <f t="shared" si="105"/>
        <v/>
      </c>
      <c r="CC184" s="31" t="str">
        <f t="shared" si="106"/>
        <v/>
      </c>
      <c r="CD184" s="31"/>
      <c r="CE184" s="31"/>
      <c r="CF184" s="31"/>
      <c r="CG184" s="32">
        <f t="shared" si="107"/>
        <v>0</v>
      </c>
      <c r="CH184" s="32">
        <f t="shared" si="108"/>
        <v>0</v>
      </c>
      <c r="CI184" s="32">
        <f t="shared" si="109"/>
        <v>0</v>
      </c>
      <c r="CJ184" s="32"/>
      <c r="CK184" s="32"/>
      <c r="CL184" s="32"/>
    </row>
    <row r="185" spans="1:90" ht="16.149999999999999" customHeight="1" x14ac:dyDescent="0.2">
      <c r="A185" s="860"/>
      <c r="B185" s="911" t="s">
        <v>207</v>
      </c>
      <c r="C185" s="911"/>
      <c r="D185" s="386">
        <f t="shared" si="100"/>
        <v>66</v>
      </c>
      <c r="E185" s="453">
        <f t="shared" si="101"/>
        <v>28</v>
      </c>
      <c r="F185" s="454">
        <f t="shared" si="102"/>
        <v>38</v>
      </c>
      <c r="G185" s="455">
        <v>1</v>
      </c>
      <c r="H185" s="456">
        <v>1</v>
      </c>
      <c r="I185" s="457"/>
      <c r="J185" s="456"/>
      <c r="K185" s="457"/>
      <c r="L185" s="456"/>
      <c r="M185" s="457">
        <v>1</v>
      </c>
      <c r="N185" s="456"/>
      <c r="O185" s="457">
        <v>3</v>
      </c>
      <c r="P185" s="456"/>
      <c r="Q185" s="457">
        <v>5</v>
      </c>
      <c r="R185" s="456">
        <v>14</v>
      </c>
      <c r="S185" s="457">
        <v>18</v>
      </c>
      <c r="T185" s="456">
        <v>20</v>
      </c>
      <c r="U185" s="457"/>
      <c r="V185" s="458">
        <v>3</v>
      </c>
      <c r="W185" s="459">
        <v>0</v>
      </c>
      <c r="X185" s="460">
        <v>0</v>
      </c>
      <c r="Y185" s="460">
        <v>0</v>
      </c>
      <c r="Z185" s="460"/>
      <c r="AA185" s="225" t="str">
        <f t="shared" si="103"/>
        <v/>
      </c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8"/>
      <c r="BV185" s="3"/>
      <c r="BW185" s="3"/>
      <c r="CA185" s="31" t="str">
        <f t="shared" si="104"/>
        <v/>
      </c>
      <c r="CB185" s="31" t="str">
        <f t="shared" si="105"/>
        <v/>
      </c>
      <c r="CC185" s="31" t="str">
        <f t="shared" si="106"/>
        <v/>
      </c>
      <c r="CD185" s="31"/>
      <c r="CE185" s="31"/>
      <c r="CF185" s="31"/>
      <c r="CG185" s="32">
        <f t="shared" si="107"/>
        <v>0</v>
      </c>
      <c r="CH185" s="32">
        <f t="shared" si="108"/>
        <v>0</v>
      </c>
      <c r="CI185" s="32">
        <f t="shared" si="109"/>
        <v>0</v>
      </c>
      <c r="CJ185" s="32"/>
      <c r="CK185" s="32"/>
      <c r="CL185" s="32"/>
    </row>
    <row r="186" spans="1:90" ht="16.149999999999999" customHeight="1" x14ac:dyDescent="0.2">
      <c r="A186" s="861"/>
      <c r="B186" s="912" t="s">
        <v>208</v>
      </c>
      <c r="C186" s="912"/>
      <c r="D186" s="461">
        <f t="shared" si="100"/>
        <v>34</v>
      </c>
      <c r="E186" s="462">
        <f t="shared" si="101"/>
        <v>13</v>
      </c>
      <c r="F186" s="463">
        <f t="shared" si="102"/>
        <v>21</v>
      </c>
      <c r="G186" s="438"/>
      <c r="H186" s="439">
        <v>3</v>
      </c>
      <c r="I186" s="440"/>
      <c r="J186" s="439"/>
      <c r="K186" s="440"/>
      <c r="L186" s="439">
        <v>1</v>
      </c>
      <c r="M186" s="440"/>
      <c r="N186" s="439">
        <v>1</v>
      </c>
      <c r="O186" s="440">
        <v>1</v>
      </c>
      <c r="P186" s="439">
        <v>3</v>
      </c>
      <c r="Q186" s="440">
        <v>3</v>
      </c>
      <c r="R186" s="439">
        <v>6</v>
      </c>
      <c r="S186" s="440">
        <v>7</v>
      </c>
      <c r="T186" s="439">
        <v>3</v>
      </c>
      <c r="U186" s="440">
        <v>2</v>
      </c>
      <c r="V186" s="441">
        <v>4</v>
      </c>
      <c r="W186" s="442">
        <v>0</v>
      </c>
      <c r="X186" s="443">
        <v>0</v>
      </c>
      <c r="Y186" s="443">
        <v>0</v>
      </c>
      <c r="Z186" s="443"/>
      <c r="AA186" s="225" t="str">
        <f t="shared" si="103"/>
        <v/>
      </c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8"/>
      <c r="BV186" s="3"/>
      <c r="BW186" s="3"/>
      <c r="CA186" s="31" t="str">
        <f t="shared" si="104"/>
        <v/>
      </c>
      <c r="CB186" s="31" t="str">
        <f t="shared" si="105"/>
        <v/>
      </c>
      <c r="CC186" s="31" t="str">
        <f t="shared" si="106"/>
        <v/>
      </c>
      <c r="CD186" s="31"/>
      <c r="CE186" s="31"/>
      <c r="CF186" s="31"/>
      <c r="CG186" s="32">
        <f t="shared" si="107"/>
        <v>0</v>
      </c>
      <c r="CH186" s="32">
        <f t="shared" si="108"/>
        <v>0</v>
      </c>
      <c r="CI186" s="32">
        <f t="shared" si="109"/>
        <v>0</v>
      </c>
      <c r="CJ186" s="32"/>
      <c r="CK186" s="32"/>
      <c r="CL186" s="32"/>
    </row>
    <row r="187" spans="1:90" ht="16.149999999999999" customHeight="1" x14ac:dyDescent="0.2">
      <c r="A187" s="859" t="s">
        <v>78</v>
      </c>
      <c r="B187" s="914" t="s">
        <v>205</v>
      </c>
      <c r="C187" s="914"/>
      <c r="D187" s="378">
        <f t="shared" si="100"/>
        <v>36</v>
      </c>
      <c r="E187" s="464">
        <f t="shared" si="101"/>
        <v>4</v>
      </c>
      <c r="F187" s="465">
        <f t="shared" si="102"/>
        <v>32</v>
      </c>
      <c r="G187" s="428"/>
      <c r="H187" s="429"/>
      <c r="I187" s="430"/>
      <c r="J187" s="429"/>
      <c r="K187" s="430"/>
      <c r="L187" s="429"/>
      <c r="M187" s="430">
        <v>1</v>
      </c>
      <c r="N187" s="429">
        <v>1</v>
      </c>
      <c r="O187" s="430">
        <v>1</v>
      </c>
      <c r="P187" s="429">
        <v>1</v>
      </c>
      <c r="Q187" s="430"/>
      <c r="R187" s="429">
        <v>1</v>
      </c>
      <c r="S187" s="430">
        <v>2</v>
      </c>
      <c r="T187" s="429">
        <v>28</v>
      </c>
      <c r="U187" s="430"/>
      <c r="V187" s="431">
        <v>1</v>
      </c>
      <c r="W187" s="432">
        <v>0</v>
      </c>
      <c r="X187" s="433">
        <v>1</v>
      </c>
      <c r="Y187" s="433"/>
      <c r="Z187" s="452"/>
      <c r="AA187" s="225" t="str">
        <f t="shared" si="103"/>
        <v/>
      </c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8"/>
      <c r="BV187" s="3"/>
      <c r="BW187" s="3"/>
      <c r="CA187" s="31" t="str">
        <f t="shared" si="104"/>
        <v/>
      </c>
      <c r="CB187" s="31" t="str">
        <f t="shared" si="105"/>
        <v/>
      </c>
      <c r="CC187" s="31" t="str">
        <f t="shared" si="106"/>
        <v/>
      </c>
      <c r="CD187" s="31"/>
      <c r="CE187" s="31"/>
      <c r="CF187" s="31"/>
      <c r="CG187" s="32">
        <f t="shared" si="107"/>
        <v>0</v>
      </c>
      <c r="CH187" s="32">
        <f t="shared" si="108"/>
        <v>0</v>
      </c>
      <c r="CI187" s="32">
        <f t="shared" si="109"/>
        <v>0</v>
      </c>
      <c r="CJ187" s="32"/>
      <c r="CK187" s="32"/>
      <c r="CL187" s="32"/>
    </row>
    <row r="188" spans="1:90" ht="16.149999999999999" customHeight="1" x14ac:dyDescent="0.2">
      <c r="A188" s="860"/>
      <c r="B188" s="911" t="s">
        <v>206</v>
      </c>
      <c r="C188" s="911"/>
      <c r="D188" s="386">
        <f t="shared" si="100"/>
        <v>84</v>
      </c>
      <c r="E188" s="453">
        <f t="shared" si="101"/>
        <v>26</v>
      </c>
      <c r="F188" s="454">
        <f t="shared" si="102"/>
        <v>58</v>
      </c>
      <c r="G188" s="455"/>
      <c r="H188" s="456"/>
      <c r="I188" s="457"/>
      <c r="J188" s="456"/>
      <c r="K188" s="457"/>
      <c r="L188" s="456"/>
      <c r="M188" s="457"/>
      <c r="N188" s="456">
        <v>1</v>
      </c>
      <c r="O188" s="457">
        <v>1</v>
      </c>
      <c r="P188" s="456">
        <v>4</v>
      </c>
      <c r="Q188" s="457">
        <v>10</v>
      </c>
      <c r="R188" s="456">
        <v>9</v>
      </c>
      <c r="S188" s="457">
        <v>11</v>
      </c>
      <c r="T188" s="456">
        <v>41</v>
      </c>
      <c r="U188" s="457">
        <v>4</v>
      </c>
      <c r="V188" s="458">
        <v>3</v>
      </c>
      <c r="W188" s="459">
        <v>0</v>
      </c>
      <c r="X188" s="460">
        <v>1</v>
      </c>
      <c r="Y188" s="460"/>
      <c r="Z188" s="460"/>
      <c r="AA188" s="225" t="str">
        <f t="shared" si="103"/>
        <v/>
      </c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8"/>
      <c r="BV188" s="3"/>
      <c r="BW188" s="3"/>
      <c r="CA188" s="31" t="str">
        <f t="shared" si="104"/>
        <v/>
      </c>
      <c r="CB188" s="31" t="str">
        <f t="shared" si="105"/>
        <v/>
      </c>
      <c r="CC188" s="31" t="str">
        <f t="shared" si="106"/>
        <v/>
      </c>
      <c r="CD188" s="31"/>
      <c r="CE188" s="31"/>
      <c r="CF188" s="31"/>
      <c r="CG188" s="32">
        <f t="shared" si="107"/>
        <v>0</v>
      </c>
      <c r="CH188" s="32">
        <f t="shared" si="108"/>
        <v>0</v>
      </c>
      <c r="CI188" s="32">
        <f t="shared" si="109"/>
        <v>0</v>
      </c>
      <c r="CJ188" s="32"/>
      <c r="CK188" s="32"/>
      <c r="CL188" s="32"/>
    </row>
    <row r="189" spans="1:90" ht="16.149999999999999" customHeight="1" x14ac:dyDescent="0.2">
      <c r="A189" s="860"/>
      <c r="B189" s="911" t="s">
        <v>207</v>
      </c>
      <c r="C189" s="911"/>
      <c r="D189" s="386">
        <f t="shared" si="100"/>
        <v>33</v>
      </c>
      <c r="E189" s="453">
        <f t="shared" si="101"/>
        <v>5</v>
      </c>
      <c r="F189" s="454">
        <f t="shared" si="102"/>
        <v>28</v>
      </c>
      <c r="G189" s="455"/>
      <c r="H189" s="456"/>
      <c r="I189" s="457"/>
      <c r="J189" s="456"/>
      <c r="K189" s="457"/>
      <c r="L189" s="456"/>
      <c r="M189" s="457"/>
      <c r="N189" s="456">
        <v>1</v>
      </c>
      <c r="O189" s="457">
        <v>1</v>
      </c>
      <c r="P189" s="456">
        <v>1</v>
      </c>
      <c r="Q189" s="457"/>
      <c r="R189" s="456">
        <v>1</v>
      </c>
      <c r="S189" s="457">
        <v>4</v>
      </c>
      <c r="T189" s="456">
        <v>24</v>
      </c>
      <c r="U189" s="457"/>
      <c r="V189" s="458">
        <v>1</v>
      </c>
      <c r="W189" s="459">
        <v>0</v>
      </c>
      <c r="X189" s="460">
        <v>1</v>
      </c>
      <c r="Y189" s="460"/>
      <c r="Z189" s="460"/>
      <c r="AA189" s="225" t="str">
        <f t="shared" si="103"/>
        <v/>
      </c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8"/>
      <c r="BV189" s="3"/>
      <c r="BW189" s="3"/>
      <c r="CA189" s="31" t="str">
        <f t="shared" si="104"/>
        <v/>
      </c>
      <c r="CB189" s="31" t="str">
        <f t="shared" si="105"/>
        <v/>
      </c>
      <c r="CC189" s="31" t="str">
        <f t="shared" si="106"/>
        <v/>
      </c>
      <c r="CD189" s="31"/>
      <c r="CE189" s="31"/>
      <c r="CF189" s="31"/>
      <c r="CG189" s="32">
        <f t="shared" si="107"/>
        <v>0</v>
      </c>
      <c r="CH189" s="32">
        <f t="shared" si="108"/>
        <v>0</v>
      </c>
      <c r="CI189" s="32">
        <f t="shared" si="109"/>
        <v>0</v>
      </c>
      <c r="CJ189" s="32"/>
      <c r="CK189" s="32"/>
      <c r="CL189" s="32"/>
    </row>
    <row r="190" spans="1:90" ht="16.149999999999999" customHeight="1" x14ac:dyDescent="0.2">
      <c r="A190" s="861"/>
      <c r="B190" s="912" t="s">
        <v>208</v>
      </c>
      <c r="C190" s="912"/>
      <c r="D190" s="461">
        <f t="shared" si="100"/>
        <v>34</v>
      </c>
      <c r="E190" s="462">
        <f t="shared" si="101"/>
        <v>9</v>
      </c>
      <c r="F190" s="463">
        <f t="shared" si="102"/>
        <v>25</v>
      </c>
      <c r="G190" s="438"/>
      <c r="H190" s="439"/>
      <c r="I190" s="440"/>
      <c r="J190" s="439"/>
      <c r="K190" s="440"/>
      <c r="L190" s="439"/>
      <c r="M190" s="440"/>
      <c r="N190" s="439"/>
      <c r="O190" s="440"/>
      <c r="P190" s="439">
        <v>2</v>
      </c>
      <c r="Q190" s="440">
        <v>4</v>
      </c>
      <c r="R190" s="439">
        <v>4</v>
      </c>
      <c r="S190" s="440">
        <v>4</v>
      </c>
      <c r="T190" s="439">
        <v>18</v>
      </c>
      <c r="U190" s="440">
        <v>1</v>
      </c>
      <c r="V190" s="441">
        <v>1</v>
      </c>
      <c r="W190" s="442">
        <v>0</v>
      </c>
      <c r="X190" s="443"/>
      <c r="Y190" s="443"/>
      <c r="Z190" s="443"/>
      <c r="AA190" s="225" t="str">
        <f t="shared" si="103"/>
        <v/>
      </c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8"/>
      <c r="BV190" s="3"/>
      <c r="BW190" s="3"/>
      <c r="CA190" s="31" t="str">
        <f t="shared" si="104"/>
        <v/>
      </c>
      <c r="CB190" s="31" t="str">
        <f t="shared" si="105"/>
        <v/>
      </c>
      <c r="CC190" s="31" t="str">
        <f t="shared" si="106"/>
        <v/>
      </c>
      <c r="CD190" s="31"/>
      <c r="CE190" s="31"/>
      <c r="CF190" s="31"/>
      <c r="CG190" s="32">
        <f t="shared" si="107"/>
        <v>0</v>
      </c>
      <c r="CH190" s="32">
        <f t="shared" si="108"/>
        <v>0</v>
      </c>
      <c r="CI190" s="32">
        <f t="shared" si="109"/>
        <v>0</v>
      </c>
      <c r="CJ190" s="32"/>
      <c r="CK190" s="32"/>
      <c r="CL190" s="32"/>
    </row>
    <row r="191" spans="1:90" ht="16.149999999999999" customHeight="1" x14ac:dyDescent="0.2">
      <c r="A191" s="859" t="s">
        <v>210</v>
      </c>
      <c r="B191" s="914" t="s">
        <v>205</v>
      </c>
      <c r="C191" s="914"/>
      <c r="D191" s="378">
        <f t="shared" si="100"/>
        <v>14</v>
      </c>
      <c r="E191" s="464">
        <f>SUM(G191+I191+K191+M191+O191+Q191+U191)</f>
        <v>6</v>
      </c>
      <c r="F191" s="465">
        <f>SUM(H191+J191+L191+N191+P191+R191+V191)</f>
        <v>8</v>
      </c>
      <c r="G191" s="428">
        <v>2</v>
      </c>
      <c r="H191" s="429">
        <v>2</v>
      </c>
      <c r="I191" s="430">
        <v>1</v>
      </c>
      <c r="J191" s="429"/>
      <c r="K191" s="430">
        <v>1</v>
      </c>
      <c r="L191" s="429">
        <v>4</v>
      </c>
      <c r="M191" s="430"/>
      <c r="N191" s="429"/>
      <c r="O191" s="430">
        <v>2</v>
      </c>
      <c r="P191" s="429">
        <v>1</v>
      </c>
      <c r="Q191" s="430"/>
      <c r="R191" s="429">
        <v>1</v>
      </c>
      <c r="S191" s="466"/>
      <c r="T191" s="467"/>
      <c r="U191" s="466"/>
      <c r="V191" s="468"/>
      <c r="W191" s="469"/>
      <c r="X191" s="470"/>
      <c r="Y191" s="433"/>
      <c r="Z191" s="452"/>
      <c r="AA191" s="225" t="str">
        <f t="shared" si="103"/>
        <v/>
      </c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8"/>
      <c r="BV191" s="3"/>
      <c r="BW191" s="3"/>
      <c r="CA191" s="31"/>
      <c r="CB191" s="31" t="str">
        <f t="shared" si="105"/>
        <v/>
      </c>
      <c r="CC191" s="31"/>
      <c r="CD191" s="31"/>
      <c r="CE191" s="31"/>
      <c r="CF191" s="31"/>
      <c r="CG191" s="32"/>
      <c r="CH191" s="32">
        <f t="shared" si="108"/>
        <v>0</v>
      </c>
      <c r="CI191" s="32"/>
      <c r="CJ191" s="32"/>
      <c r="CK191" s="32"/>
      <c r="CL191" s="32"/>
    </row>
    <row r="192" spans="1:90" ht="16.149999999999999" customHeight="1" x14ac:dyDescent="0.2">
      <c r="A192" s="860"/>
      <c r="B192" s="911" t="s">
        <v>206</v>
      </c>
      <c r="C192" s="911"/>
      <c r="D192" s="386">
        <f t="shared" si="100"/>
        <v>80</v>
      </c>
      <c r="E192" s="453">
        <f>SUM(G192+I192+K192+M192+O192+Q192+U192)</f>
        <v>34</v>
      </c>
      <c r="F192" s="454">
        <f>SUM(H192+J192+L192+N192+P192+R192+V192)</f>
        <v>46</v>
      </c>
      <c r="G192" s="455">
        <v>10</v>
      </c>
      <c r="H192" s="456">
        <v>17</v>
      </c>
      <c r="I192" s="457">
        <v>7</v>
      </c>
      <c r="J192" s="456">
        <v>6</v>
      </c>
      <c r="K192" s="457">
        <v>2</v>
      </c>
      <c r="L192" s="456">
        <v>4</v>
      </c>
      <c r="M192" s="457">
        <v>2</v>
      </c>
      <c r="N192" s="456">
        <v>1</v>
      </c>
      <c r="O192" s="457">
        <v>9</v>
      </c>
      <c r="P192" s="456">
        <v>16</v>
      </c>
      <c r="Q192" s="457">
        <v>4</v>
      </c>
      <c r="R192" s="456">
        <v>2</v>
      </c>
      <c r="S192" s="471"/>
      <c r="T192" s="472"/>
      <c r="U192" s="471"/>
      <c r="V192" s="473"/>
      <c r="W192" s="474"/>
      <c r="X192" s="475"/>
      <c r="Y192" s="460"/>
      <c r="Z192" s="460"/>
      <c r="AA192" s="225" t="str">
        <f t="shared" si="103"/>
        <v/>
      </c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8"/>
      <c r="BV192" s="3"/>
      <c r="BW192" s="3"/>
      <c r="CA192" s="31"/>
      <c r="CB192" s="31" t="str">
        <f t="shared" si="105"/>
        <v/>
      </c>
      <c r="CC192" s="31"/>
      <c r="CD192" s="31"/>
      <c r="CE192" s="31"/>
      <c r="CF192" s="31"/>
      <c r="CG192" s="32"/>
      <c r="CH192" s="32">
        <f t="shared" si="108"/>
        <v>0</v>
      </c>
      <c r="CI192" s="32"/>
      <c r="CJ192" s="32"/>
      <c r="CK192" s="32"/>
      <c r="CL192" s="32"/>
    </row>
    <row r="193" spans="1:90" ht="16.149999999999999" customHeight="1" x14ac:dyDescent="0.2">
      <c r="A193" s="860"/>
      <c r="B193" s="911" t="s">
        <v>207</v>
      </c>
      <c r="C193" s="911"/>
      <c r="D193" s="386">
        <f t="shared" si="100"/>
        <v>17</v>
      </c>
      <c r="E193" s="453">
        <f t="shared" ref="E193:F227" si="110">SUM(G193+I193+K193+M193+O193+Q193+S193+U193)</f>
        <v>6</v>
      </c>
      <c r="F193" s="454">
        <f t="shared" ref="F193:F226" si="111">SUM(H193+J193+L193+N193+P193+R193+T193+V193)</f>
        <v>11</v>
      </c>
      <c r="G193" s="455">
        <v>2</v>
      </c>
      <c r="H193" s="456">
        <v>3</v>
      </c>
      <c r="I193" s="457">
        <v>2</v>
      </c>
      <c r="J193" s="456">
        <v>2</v>
      </c>
      <c r="K193" s="457">
        <v>1</v>
      </c>
      <c r="L193" s="456">
        <v>3</v>
      </c>
      <c r="M193" s="457"/>
      <c r="N193" s="456"/>
      <c r="O193" s="457">
        <v>1</v>
      </c>
      <c r="P193" s="456">
        <v>2</v>
      </c>
      <c r="Q193" s="457"/>
      <c r="R193" s="456">
        <v>1</v>
      </c>
      <c r="S193" s="471"/>
      <c r="T193" s="472"/>
      <c r="U193" s="471"/>
      <c r="V193" s="473"/>
      <c r="W193" s="474"/>
      <c r="X193" s="475"/>
      <c r="Y193" s="460"/>
      <c r="Z193" s="460"/>
      <c r="AA193" s="225" t="str">
        <f t="shared" si="103"/>
        <v/>
      </c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8"/>
      <c r="BV193" s="3"/>
      <c r="BW193" s="3"/>
      <c r="CA193" s="31"/>
      <c r="CB193" s="31" t="str">
        <f t="shared" si="105"/>
        <v/>
      </c>
      <c r="CC193" s="31"/>
      <c r="CD193" s="31"/>
      <c r="CE193" s="31"/>
      <c r="CF193" s="31"/>
      <c r="CG193" s="32"/>
      <c r="CH193" s="32">
        <f t="shared" si="108"/>
        <v>0</v>
      </c>
      <c r="CI193" s="32"/>
      <c r="CJ193" s="32"/>
      <c r="CK193" s="32"/>
      <c r="CL193" s="32"/>
    </row>
    <row r="194" spans="1:90" ht="16.149999999999999" customHeight="1" x14ac:dyDescent="0.2">
      <c r="A194" s="861"/>
      <c r="B194" s="912" t="s">
        <v>208</v>
      </c>
      <c r="C194" s="912"/>
      <c r="D194" s="461">
        <f t="shared" si="100"/>
        <v>20</v>
      </c>
      <c r="E194" s="462">
        <f t="shared" si="110"/>
        <v>8</v>
      </c>
      <c r="F194" s="463">
        <f t="shared" si="111"/>
        <v>12</v>
      </c>
      <c r="G194" s="438">
        <v>2</v>
      </c>
      <c r="H194" s="439">
        <v>2</v>
      </c>
      <c r="I194" s="440">
        <v>1</v>
      </c>
      <c r="J194" s="439">
        <v>2</v>
      </c>
      <c r="K194" s="440"/>
      <c r="L194" s="439">
        <v>3</v>
      </c>
      <c r="M194" s="440">
        <v>1</v>
      </c>
      <c r="N194" s="439"/>
      <c r="O194" s="440">
        <v>4</v>
      </c>
      <c r="P194" s="439">
        <v>4</v>
      </c>
      <c r="Q194" s="440"/>
      <c r="R194" s="439">
        <v>1</v>
      </c>
      <c r="S194" s="476"/>
      <c r="T194" s="477"/>
      <c r="U194" s="476"/>
      <c r="V194" s="478"/>
      <c r="W194" s="479"/>
      <c r="X194" s="480"/>
      <c r="Y194" s="443"/>
      <c r="Z194" s="443"/>
      <c r="AA194" s="225" t="str">
        <f t="shared" si="103"/>
        <v/>
      </c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8"/>
      <c r="BV194" s="3"/>
      <c r="BW194" s="3"/>
      <c r="CA194" s="31"/>
      <c r="CB194" s="31" t="str">
        <f t="shared" si="105"/>
        <v/>
      </c>
      <c r="CC194" s="31"/>
      <c r="CD194" s="31"/>
      <c r="CE194" s="31"/>
      <c r="CF194" s="31"/>
      <c r="CG194" s="32"/>
      <c r="CH194" s="32">
        <f t="shared" si="108"/>
        <v>0</v>
      </c>
      <c r="CI194" s="32"/>
      <c r="CJ194" s="32"/>
      <c r="CK194" s="32"/>
      <c r="CL194" s="32"/>
    </row>
    <row r="195" spans="1:90" ht="16.149999999999999" customHeight="1" x14ac:dyDescent="0.2">
      <c r="A195" s="859" t="s">
        <v>211</v>
      </c>
      <c r="B195" s="913" t="s">
        <v>205</v>
      </c>
      <c r="C195" s="913"/>
      <c r="D195" s="383">
        <f t="shared" si="100"/>
        <v>26</v>
      </c>
      <c r="E195" s="445">
        <f t="shared" si="110"/>
        <v>11</v>
      </c>
      <c r="F195" s="446">
        <f t="shared" si="111"/>
        <v>15</v>
      </c>
      <c r="G195" s="447"/>
      <c r="H195" s="448"/>
      <c r="I195" s="449"/>
      <c r="J195" s="448"/>
      <c r="K195" s="449"/>
      <c r="L195" s="448"/>
      <c r="M195" s="449">
        <v>1</v>
      </c>
      <c r="N195" s="448"/>
      <c r="O195" s="449"/>
      <c r="P195" s="448">
        <v>4</v>
      </c>
      <c r="Q195" s="449">
        <v>8</v>
      </c>
      <c r="R195" s="448">
        <v>5</v>
      </c>
      <c r="S195" s="449">
        <v>1</v>
      </c>
      <c r="T195" s="448">
        <v>4</v>
      </c>
      <c r="U195" s="449">
        <v>1</v>
      </c>
      <c r="V195" s="450">
        <v>2</v>
      </c>
      <c r="W195" s="451">
        <v>0</v>
      </c>
      <c r="X195" s="452"/>
      <c r="Y195" s="433">
        <v>0</v>
      </c>
      <c r="Z195" s="452"/>
      <c r="AA195" s="225" t="str">
        <f t="shared" si="103"/>
        <v/>
      </c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8"/>
      <c r="BV195" s="3"/>
      <c r="BW195" s="3"/>
      <c r="CA195" s="31" t="str">
        <f t="shared" si="104"/>
        <v/>
      </c>
      <c r="CB195" s="31" t="str">
        <f t="shared" si="105"/>
        <v/>
      </c>
      <c r="CC195" s="31" t="str">
        <f t="shared" si="106"/>
        <v/>
      </c>
      <c r="CD195" s="31"/>
      <c r="CE195" s="31"/>
      <c r="CF195" s="31"/>
      <c r="CG195" s="32">
        <f t="shared" si="107"/>
        <v>0</v>
      </c>
      <c r="CH195" s="32">
        <f t="shared" si="108"/>
        <v>0</v>
      </c>
      <c r="CI195" s="32">
        <f t="shared" si="109"/>
        <v>0</v>
      </c>
      <c r="CJ195" s="32"/>
      <c r="CK195" s="32"/>
      <c r="CL195" s="32"/>
    </row>
    <row r="196" spans="1:90" ht="16.149999999999999" customHeight="1" x14ac:dyDescent="0.2">
      <c r="A196" s="860"/>
      <c r="B196" s="911" t="s">
        <v>206</v>
      </c>
      <c r="C196" s="911"/>
      <c r="D196" s="386">
        <f t="shared" si="100"/>
        <v>65</v>
      </c>
      <c r="E196" s="453">
        <f t="shared" si="110"/>
        <v>17</v>
      </c>
      <c r="F196" s="454">
        <f t="shared" si="111"/>
        <v>48</v>
      </c>
      <c r="G196" s="455"/>
      <c r="H196" s="456"/>
      <c r="I196" s="457">
        <v>1</v>
      </c>
      <c r="J196" s="456"/>
      <c r="K196" s="457"/>
      <c r="L196" s="456"/>
      <c r="M196" s="457"/>
      <c r="N196" s="456"/>
      <c r="O196" s="457">
        <v>1</v>
      </c>
      <c r="P196" s="456">
        <v>1</v>
      </c>
      <c r="Q196" s="457">
        <v>1</v>
      </c>
      <c r="R196" s="456"/>
      <c r="S196" s="457">
        <v>12</v>
      </c>
      <c r="T196" s="456">
        <v>43</v>
      </c>
      <c r="U196" s="457">
        <v>2</v>
      </c>
      <c r="V196" s="458">
        <v>4</v>
      </c>
      <c r="W196" s="459">
        <v>0</v>
      </c>
      <c r="X196" s="460">
        <v>1</v>
      </c>
      <c r="Y196" s="460">
        <v>0</v>
      </c>
      <c r="Z196" s="460"/>
      <c r="AA196" s="225" t="str">
        <f t="shared" si="103"/>
        <v/>
      </c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8"/>
      <c r="BV196" s="3"/>
      <c r="BW196" s="3"/>
      <c r="CA196" s="31" t="str">
        <f t="shared" si="104"/>
        <v/>
      </c>
      <c r="CB196" s="31" t="str">
        <f t="shared" si="105"/>
        <v/>
      </c>
      <c r="CC196" s="31" t="str">
        <f t="shared" si="106"/>
        <v/>
      </c>
      <c r="CD196" s="31"/>
      <c r="CE196" s="31"/>
      <c r="CF196" s="31"/>
      <c r="CG196" s="32">
        <f t="shared" si="107"/>
        <v>0</v>
      </c>
      <c r="CH196" s="32">
        <f t="shared" si="108"/>
        <v>0</v>
      </c>
      <c r="CI196" s="32">
        <f t="shared" si="109"/>
        <v>0</v>
      </c>
      <c r="CJ196" s="32"/>
      <c r="CK196" s="32"/>
      <c r="CL196" s="32"/>
    </row>
    <row r="197" spans="1:90" ht="16.149999999999999" customHeight="1" x14ac:dyDescent="0.2">
      <c r="A197" s="860"/>
      <c r="B197" s="911" t="s">
        <v>207</v>
      </c>
      <c r="C197" s="911"/>
      <c r="D197" s="386">
        <f t="shared" si="100"/>
        <v>16</v>
      </c>
      <c r="E197" s="453">
        <f t="shared" si="110"/>
        <v>4</v>
      </c>
      <c r="F197" s="454">
        <f t="shared" si="111"/>
        <v>12</v>
      </c>
      <c r="G197" s="455"/>
      <c r="H197" s="456"/>
      <c r="I197" s="457"/>
      <c r="J197" s="456"/>
      <c r="K197" s="457"/>
      <c r="L197" s="456"/>
      <c r="M197" s="457"/>
      <c r="N197" s="456"/>
      <c r="O197" s="457"/>
      <c r="P197" s="456">
        <v>1</v>
      </c>
      <c r="Q197" s="457"/>
      <c r="R197" s="456">
        <v>1</v>
      </c>
      <c r="S197" s="457">
        <v>3</v>
      </c>
      <c r="T197" s="456">
        <v>7</v>
      </c>
      <c r="U197" s="457">
        <v>1</v>
      </c>
      <c r="V197" s="458">
        <v>3</v>
      </c>
      <c r="W197" s="459">
        <v>0</v>
      </c>
      <c r="X197" s="460"/>
      <c r="Y197" s="460">
        <v>0</v>
      </c>
      <c r="Z197" s="460"/>
      <c r="AA197" s="225" t="str">
        <f t="shared" si="103"/>
        <v/>
      </c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8"/>
      <c r="BV197" s="3"/>
      <c r="BW197" s="3"/>
      <c r="CA197" s="31" t="str">
        <f t="shared" si="104"/>
        <v/>
      </c>
      <c r="CB197" s="31" t="str">
        <f t="shared" si="105"/>
        <v/>
      </c>
      <c r="CC197" s="31" t="str">
        <f t="shared" si="106"/>
        <v/>
      </c>
      <c r="CD197" s="31"/>
      <c r="CE197" s="31"/>
      <c r="CF197" s="31"/>
      <c r="CG197" s="32">
        <f t="shared" si="107"/>
        <v>0</v>
      </c>
      <c r="CH197" s="32">
        <f t="shared" si="108"/>
        <v>0</v>
      </c>
      <c r="CI197" s="32">
        <f t="shared" si="109"/>
        <v>0</v>
      </c>
      <c r="CJ197" s="32"/>
      <c r="CK197" s="32"/>
      <c r="CL197" s="32"/>
    </row>
    <row r="198" spans="1:90" ht="16.149999999999999" customHeight="1" x14ac:dyDescent="0.2">
      <c r="A198" s="861"/>
      <c r="B198" s="915" t="s">
        <v>208</v>
      </c>
      <c r="C198" s="915"/>
      <c r="D198" s="481">
        <f t="shared" si="100"/>
        <v>19</v>
      </c>
      <c r="E198" s="482">
        <f t="shared" si="110"/>
        <v>7</v>
      </c>
      <c r="F198" s="483">
        <f t="shared" si="111"/>
        <v>12</v>
      </c>
      <c r="G198" s="484"/>
      <c r="H198" s="485"/>
      <c r="I198" s="486"/>
      <c r="J198" s="485"/>
      <c r="K198" s="486"/>
      <c r="L198" s="485"/>
      <c r="M198" s="486"/>
      <c r="N198" s="485"/>
      <c r="O198" s="486"/>
      <c r="P198" s="485"/>
      <c r="Q198" s="486">
        <v>1</v>
      </c>
      <c r="R198" s="485"/>
      <c r="S198" s="486">
        <v>5</v>
      </c>
      <c r="T198" s="485">
        <v>9</v>
      </c>
      <c r="U198" s="486">
        <v>1</v>
      </c>
      <c r="V198" s="487">
        <v>3</v>
      </c>
      <c r="W198" s="488">
        <v>0</v>
      </c>
      <c r="X198" s="489"/>
      <c r="Y198" s="443">
        <v>0</v>
      </c>
      <c r="Z198" s="443"/>
      <c r="AA198" s="225" t="str">
        <f t="shared" si="103"/>
        <v/>
      </c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8"/>
      <c r="BV198" s="3"/>
      <c r="BW198" s="3"/>
      <c r="CA198" s="31" t="str">
        <f t="shared" si="104"/>
        <v/>
      </c>
      <c r="CB198" s="31" t="str">
        <f t="shared" si="105"/>
        <v/>
      </c>
      <c r="CC198" s="31" t="str">
        <f t="shared" si="106"/>
        <v/>
      </c>
      <c r="CD198" s="31"/>
      <c r="CE198" s="31"/>
      <c r="CF198" s="31"/>
      <c r="CG198" s="32">
        <f t="shared" si="107"/>
        <v>0</v>
      </c>
      <c r="CH198" s="32">
        <f t="shared" si="108"/>
        <v>0</v>
      </c>
      <c r="CI198" s="32">
        <f t="shared" si="109"/>
        <v>0</v>
      </c>
      <c r="CJ198" s="32"/>
      <c r="CK198" s="32"/>
      <c r="CL198" s="32"/>
    </row>
    <row r="199" spans="1:90" ht="16.149999999999999" customHeight="1" x14ac:dyDescent="0.2">
      <c r="A199" s="859" t="s">
        <v>212</v>
      </c>
      <c r="B199" s="914" t="s">
        <v>205</v>
      </c>
      <c r="C199" s="914"/>
      <c r="D199" s="378">
        <f t="shared" si="100"/>
        <v>3</v>
      </c>
      <c r="E199" s="464">
        <f t="shared" si="110"/>
        <v>2</v>
      </c>
      <c r="F199" s="465">
        <f t="shared" si="111"/>
        <v>1</v>
      </c>
      <c r="G199" s="428"/>
      <c r="H199" s="429"/>
      <c r="I199" s="430"/>
      <c r="J199" s="429"/>
      <c r="K199" s="430"/>
      <c r="L199" s="429"/>
      <c r="M199" s="430"/>
      <c r="N199" s="429"/>
      <c r="O199" s="430"/>
      <c r="P199" s="429"/>
      <c r="Q199" s="430">
        <v>1</v>
      </c>
      <c r="R199" s="429">
        <v>1</v>
      </c>
      <c r="S199" s="430">
        <v>1</v>
      </c>
      <c r="T199" s="429"/>
      <c r="U199" s="430"/>
      <c r="V199" s="431"/>
      <c r="W199" s="469"/>
      <c r="X199" s="470"/>
      <c r="Y199" s="433"/>
      <c r="Z199" s="452"/>
      <c r="AA199" s="225" t="str">
        <f t="shared" si="103"/>
        <v/>
      </c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8"/>
      <c r="BV199" s="3"/>
      <c r="BW199" s="3"/>
      <c r="CA199" s="31"/>
      <c r="CB199" s="31" t="str">
        <f t="shared" si="105"/>
        <v/>
      </c>
      <c r="CC199" s="31"/>
      <c r="CD199" s="31"/>
      <c r="CE199" s="31"/>
      <c r="CF199" s="31"/>
      <c r="CG199" s="32"/>
      <c r="CH199" s="32">
        <f t="shared" si="108"/>
        <v>0</v>
      </c>
      <c r="CI199" s="32"/>
      <c r="CJ199" s="32"/>
      <c r="CK199" s="32"/>
      <c r="CL199" s="32"/>
    </row>
    <row r="200" spans="1:90" ht="16.149999999999999" customHeight="1" x14ac:dyDescent="0.2">
      <c r="A200" s="860"/>
      <c r="B200" s="911" t="s">
        <v>206</v>
      </c>
      <c r="C200" s="911"/>
      <c r="D200" s="386">
        <f t="shared" si="100"/>
        <v>245</v>
      </c>
      <c r="E200" s="453">
        <f t="shared" si="110"/>
        <v>111</v>
      </c>
      <c r="F200" s="454">
        <f t="shared" si="111"/>
        <v>134</v>
      </c>
      <c r="G200" s="455"/>
      <c r="H200" s="456"/>
      <c r="I200" s="457"/>
      <c r="J200" s="456"/>
      <c r="K200" s="457"/>
      <c r="L200" s="456">
        <v>2</v>
      </c>
      <c r="M200" s="457">
        <v>7</v>
      </c>
      <c r="N200" s="456">
        <v>4</v>
      </c>
      <c r="O200" s="457">
        <v>30</v>
      </c>
      <c r="P200" s="456">
        <v>40</v>
      </c>
      <c r="Q200" s="457">
        <v>67</v>
      </c>
      <c r="R200" s="456">
        <v>83</v>
      </c>
      <c r="S200" s="457">
        <v>7</v>
      </c>
      <c r="T200" s="456">
        <v>5</v>
      </c>
      <c r="U200" s="457"/>
      <c r="V200" s="458"/>
      <c r="W200" s="474"/>
      <c r="X200" s="475"/>
      <c r="Y200" s="460"/>
      <c r="Z200" s="460"/>
      <c r="AA200" s="225" t="str">
        <f t="shared" si="103"/>
        <v/>
      </c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8"/>
      <c r="BV200" s="3"/>
      <c r="BW200" s="3"/>
      <c r="CA200" s="31"/>
      <c r="CB200" s="31" t="str">
        <f t="shared" si="105"/>
        <v/>
      </c>
      <c r="CC200" s="31"/>
      <c r="CD200" s="31"/>
      <c r="CE200" s="31"/>
      <c r="CF200" s="31"/>
      <c r="CG200" s="32"/>
      <c r="CH200" s="32">
        <f t="shared" si="108"/>
        <v>0</v>
      </c>
      <c r="CI200" s="32"/>
      <c r="CJ200" s="32"/>
      <c r="CK200" s="32"/>
      <c r="CL200" s="32"/>
    </row>
    <row r="201" spans="1:90" ht="16.149999999999999" customHeight="1" x14ac:dyDescent="0.2">
      <c r="A201" s="860"/>
      <c r="B201" s="911" t="s">
        <v>207</v>
      </c>
      <c r="C201" s="911"/>
      <c r="D201" s="386">
        <f t="shared" si="100"/>
        <v>4</v>
      </c>
      <c r="E201" s="453">
        <f t="shared" si="110"/>
        <v>2</v>
      </c>
      <c r="F201" s="454">
        <f t="shared" si="111"/>
        <v>2</v>
      </c>
      <c r="G201" s="455"/>
      <c r="H201" s="456"/>
      <c r="I201" s="457"/>
      <c r="J201" s="456"/>
      <c r="K201" s="457"/>
      <c r="L201" s="456"/>
      <c r="M201" s="457"/>
      <c r="N201" s="456"/>
      <c r="O201" s="457">
        <v>1</v>
      </c>
      <c r="P201" s="456">
        <v>1</v>
      </c>
      <c r="Q201" s="457">
        <v>1</v>
      </c>
      <c r="R201" s="456">
        <v>1</v>
      </c>
      <c r="S201" s="457"/>
      <c r="T201" s="456"/>
      <c r="U201" s="457"/>
      <c r="V201" s="458"/>
      <c r="W201" s="474"/>
      <c r="X201" s="475"/>
      <c r="Y201" s="460"/>
      <c r="Z201" s="460"/>
      <c r="AA201" s="225" t="str">
        <f t="shared" si="103"/>
        <v/>
      </c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8"/>
      <c r="BV201" s="3"/>
      <c r="BW201" s="3"/>
      <c r="CA201" s="31"/>
      <c r="CB201" s="31" t="str">
        <f t="shared" si="105"/>
        <v/>
      </c>
      <c r="CC201" s="31"/>
      <c r="CD201" s="31"/>
      <c r="CE201" s="31"/>
      <c r="CF201" s="31"/>
      <c r="CG201" s="32"/>
      <c r="CH201" s="32">
        <f t="shared" si="108"/>
        <v>0</v>
      </c>
      <c r="CI201" s="32"/>
      <c r="CJ201" s="32"/>
      <c r="CK201" s="32"/>
      <c r="CL201" s="32"/>
    </row>
    <row r="202" spans="1:90" ht="16.149999999999999" customHeight="1" x14ac:dyDescent="0.2">
      <c r="A202" s="861"/>
      <c r="B202" s="912" t="s">
        <v>208</v>
      </c>
      <c r="C202" s="912"/>
      <c r="D202" s="461">
        <f t="shared" si="100"/>
        <v>7</v>
      </c>
      <c r="E202" s="462">
        <f t="shared" si="110"/>
        <v>1</v>
      </c>
      <c r="F202" s="463">
        <f t="shared" si="111"/>
        <v>6</v>
      </c>
      <c r="G202" s="438"/>
      <c r="H202" s="439"/>
      <c r="I202" s="440"/>
      <c r="J202" s="439"/>
      <c r="K202" s="440"/>
      <c r="L202" s="439"/>
      <c r="M202" s="440"/>
      <c r="N202" s="439"/>
      <c r="O202" s="440"/>
      <c r="P202" s="439"/>
      <c r="Q202" s="440">
        <v>1</v>
      </c>
      <c r="R202" s="439">
        <v>5</v>
      </c>
      <c r="S202" s="440"/>
      <c r="T202" s="439">
        <v>1</v>
      </c>
      <c r="U202" s="440"/>
      <c r="V202" s="441"/>
      <c r="W202" s="479"/>
      <c r="X202" s="480"/>
      <c r="Y202" s="443"/>
      <c r="Z202" s="443"/>
      <c r="AA202" s="225" t="str">
        <f t="shared" si="103"/>
        <v/>
      </c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8"/>
      <c r="BV202" s="3"/>
      <c r="BW202" s="3"/>
      <c r="CA202" s="31"/>
      <c r="CB202" s="31" t="str">
        <f t="shared" si="105"/>
        <v/>
      </c>
      <c r="CC202" s="31"/>
      <c r="CD202" s="31"/>
      <c r="CE202" s="31"/>
      <c r="CF202" s="31"/>
      <c r="CG202" s="32"/>
      <c r="CH202" s="32">
        <f t="shared" si="108"/>
        <v>0</v>
      </c>
      <c r="CI202" s="32"/>
      <c r="CJ202" s="32"/>
      <c r="CK202" s="32"/>
      <c r="CL202" s="32"/>
    </row>
    <row r="203" spans="1:90" ht="16.149999999999999" customHeight="1" x14ac:dyDescent="0.2">
      <c r="A203" s="859" t="s">
        <v>85</v>
      </c>
      <c r="B203" s="913" t="s">
        <v>205</v>
      </c>
      <c r="C203" s="913"/>
      <c r="D203" s="383">
        <f t="shared" si="100"/>
        <v>30</v>
      </c>
      <c r="E203" s="445">
        <f t="shared" si="110"/>
        <v>8</v>
      </c>
      <c r="F203" s="446">
        <f t="shared" si="111"/>
        <v>22</v>
      </c>
      <c r="G203" s="447"/>
      <c r="H203" s="448"/>
      <c r="I203" s="449"/>
      <c r="J203" s="448"/>
      <c r="K203" s="449"/>
      <c r="L203" s="448"/>
      <c r="M203" s="449"/>
      <c r="N203" s="448"/>
      <c r="O203" s="449">
        <v>3</v>
      </c>
      <c r="P203" s="448">
        <v>2</v>
      </c>
      <c r="Q203" s="449"/>
      <c r="R203" s="448">
        <v>1</v>
      </c>
      <c r="S203" s="449">
        <v>4</v>
      </c>
      <c r="T203" s="448">
        <v>13</v>
      </c>
      <c r="U203" s="449">
        <v>1</v>
      </c>
      <c r="V203" s="450">
        <v>6</v>
      </c>
      <c r="W203" s="451">
        <v>2</v>
      </c>
      <c r="X203" s="452"/>
      <c r="Y203" s="452"/>
      <c r="Z203" s="452"/>
      <c r="AA203" s="225" t="str">
        <f t="shared" si="103"/>
        <v/>
      </c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8"/>
      <c r="BV203" s="3"/>
      <c r="BW203" s="3"/>
      <c r="CA203" s="31" t="str">
        <f t="shared" ref="CA203:CA224" si="112">IF(CG203=1,"* El número de pacientes de 60 años NO DEBE Ser mayor a lo registrado en el grupo Etario 20-64 años. ","")</f>
        <v/>
      </c>
      <c r="CB203" s="31" t="str">
        <f t="shared" si="105"/>
        <v/>
      </c>
      <c r="CC203" s="31" t="str">
        <f t="shared" ref="CC203:CC224" si="113">IF(AND(D203&lt;&gt;0,W203=""),"* Recuerde que las Embarazadas deben ser incluídas en el ingreso por rango Etario (Digite CEROS si no tiene). ",IF(F203&lt;W203,"* Las Embarazadas NO DEBEN ser mayor al total de Mujeres. ",""))</f>
        <v/>
      </c>
      <c r="CD203" s="31"/>
      <c r="CE203" s="31"/>
      <c r="CF203" s="31"/>
      <c r="CG203" s="32">
        <f t="shared" ref="CG203:CG224" si="114">IF((S203+T203)&lt;X203,1,0)</f>
        <v>0</v>
      </c>
      <c r="CH203" s="32">
        <f t="shared" si="108"/>
        <v>0</v>
      </c>
      <c r="CI203" s="32">
        <f t="shared" ref="CI203:CI224" si="115">IF(AND(D203&lt;&gt;0,W203=""),1,IF(F203&lt;W203,1,0))</f>
        <v>0</v>
      </c>
      <c r="CJ203" s="32"/>
      <c r="CK203" s="32"/>
      <c r="CL203" s="32"/>
    </row>
    <row r="204" spans="1:90" ht="16.149999999999999" customHeight="1" x14ac:dyDescent="0.2">
      <c r="A204" s="860"/>
      <c r="B204" s="911" t="s">
        <v>206</v>
      </c>
      <c r="C204" s="911"/>
      <c r="D204" s="386">
        <f t="shared" si="100"/>
        <v>107</v>
      </c>
      <c r="E204" s="453">
        <f t="shared" si="110"/>
        <v>36</v>
      </c>
      <c r="F204" s="454">
        <f t="shared" si="111"/>
        <v>71</v>
      </c>
      <c r="G204" s="455"/>
      <c r="H204" s="456"/>
      <c r="I204" s="457"/>
      <c r="J204" s="456"/>
      <c r="K204" s="457"/>
      <c r="L204" s="456"/>
      <c r="M204" s="457">
        <v>1</v>
      </c>
      <c r="N204" s="456"/>
      <c r="O204" s="457">
        <v>1</v>
      </c>
      <c r="P204" s="456"/>
      <c r="Q204" s="457">
        <v>4</v>
      </c>
      <c r="R204" s="456">
        <v>1</v>
      </c>
      <c r="S204" s="457">
        <v>19</v>
      </c>
      <c r="T204" s="456">
        <v>58</v>
      </c>
      <c r="U204" s="457">
        <v>11</v>
      </c>
      <c r="V204" s="458">
        <v>12</v>
      </c>
      <c r="W204" s="459">
        <v>5</v>
      </c>
      <c r="X204" s="460">
        <v>1</v>
      </c>
      <c r="Y204" s="460"/>
      <c r="Z204" s="460"/>
      <c r="AA204" s="225" t="str">
        <f t="shared" si="103"/>
        <v/>
      </c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8"/>
      <c r="BV204" s="3"/>
      <c r="BW204" s="3"/>
      <c r="CA204" s="31" t="str">
        <f t="shared" si="112"/>
        <v/>
      </c>
      <c r="CB204" s="31" t="str">
        <f t="shared" si="105"/>
        <v/>
      </c>
      <c r="CC204" s="31" t="str">
        <f t="shared" si="113"/>
        <v/>
      </c>
      <c r="CD204" s="31"/>
      <c r="CE204" s="31"/>
      <c r="CF204" s="31"/>
      <c r="CG204" s="32">
        <f t="shared" si="114"/>
        <v>0</v>
      </c>
      <c r="CH204" s="32">
        <f t="shared" si="108"/>
        <v>0</v>
      </c>
      <c r="CI204" s="32">
        <f t="shared" si="115"/>
        <v>0</v>
      </c>
      <c r="CJ204" s="32"/>
      <c r="CK204" s="32"/>
      <c r="CL204" s="32"/>
    </row>
    <row r="205" spans="1:90" ht="16.149999999999999" customHeight="1" x14ac:dyDescent="0.2">
      <c r="A205" s="860"/>
      <c r="B205" s="911" t="s">
        <v>207</v>
      </c>
      <c r="C205" s="911"/>
      <c r="D205" s="386">
        <f t="shared" si="100"/>
        <v>30</v>
      </c>
      <c r="E205" s="453">
        <f t="shared" si="110"/>
        <v>8</v>
      </c>
      <c r="F205" s="454">
        <f t="shared" si="111"/>
        <v>22</v>
      </c>
      <c r="G205" s="455"/>
      <c r="H205" s="456"/>
      <c r="I205" s="457"/>
      <c r="J205" s="456"/>
      <c r="K205" s="457"/>
      <c r="L205" s="456"/>
      <c r="M205" s="457"/>
      <c r="N205" s="456"/>
      <c r="O205" s="457">
        <v>3</v>
      </c>
      <c r="P205" s="456">
        <v>3</v>
      </c>
      <c r="Q205" s="457"/>
      <c r="R205" s="456">
        <v>1</v>
      </c>
      <c r="S205" s="457">
        <v>4</v>
      </c>
      <c r="T205" s="456">
        <v>12</v>
      </c>
      <c r="U205" s="457">
        <v>1</v>
      </c>
      <c r="V205" s="458">
        <v>6</v>
      </c>
      <c r="W205" s="459">
        <v>2</v>
      </c>
      <c r="X205" s="460">
        <v>1</v>
      </c>
      <c r="Y205" s="460"/>
      <c r="Z205" s="460"/>
      <c r="AA205" s="225" t="str">
        <f t="shared" si="103"/>
        <v/>
      </c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8"/>
      <c r="BV205" s="3"/>
      <c r="BW205" s="3"/>
      <c r="CA205" s="31" t="str">
        <f t="shared" si="112"/>
        <v/>
      </c>
      <c r="CB205" s="31" t="str">
        <f t="shared" si="105"/>
        <v/>
      </c>
      <c r="CC205" s="31" t="str">
        <f t="shared" si="113"/>
        <v/>
      </c>
      <c r="CD205" s="31"/>
      <c r="CE205" s="31"/>
      <c r="CF205" s="31"/>
      <c r="CG205" s="32">
        <f t="shared" si="114"/>
        <v>0</v>
      </c>
      <c r="CH205" s="32">
        <f t="shared" si="108"/>
        <v>0</v>
      </c>
      <c r="CI205" s="32">
        <f t="shared" si="115"/>
        <v>0</v>
      </c>
      <c r="CJ205" s="32"/>
      <c r="CK205" s="32"/>
      <c r="CL205" s="32"/>
    </row>
    <row r="206" spans="1:90" ht="16.149999999999999" customHeight="1" x14ac:dyDescent="0.2">
      <c r="A206" s="861"/>
      <c r="B206" s="915" t="s">
        <v>208</v>
      </c>
      <c r="C206" s="915"/>
      <c r="D206" s="481">
        <f t="shared" si="100"/>
        <v>37</v>
      </c>
      <c r="E206" s="482">
        <f t="shared" si="110"/>
        <v>11</v>
      </c>
      <c r="F206" s="483">
        <f t="shared" si="111"/>
        <v>26</v>
      </c>
      <c r="G206" s="484"/>
      <c r="H206" s="485"/>
      <c r="I206" s="486"/>
      <c r="J206" s="485"/>
      <c r="K206" s="486"/>
      <c r="L206" s="485"/>
      <c r="M206" s="486">
        <v>1</v>
      </c>
      <c r="N206" s="485"/>
      <c r="O206" s="486">
        <v>1</v>
      </c>
      <c r="P206" s="485">
        <v>1</v>
      </c>
      <c r="Q206" s="486"/>
      <c r="R206" s="485">
        <v>1</v>
      </c>
      <c r="S206" s="486">
        <v>8</v>
      </c>
      <c r="T206" s="485">
        <v>19</v>
      </c>
      <c r="U206" s="486">
        <v>1</v>
      </c>
      <c r="V206" s="487">
        <v>5</v>
      </c>
      <c r="W206" s="488">
        <v>2</v>
      </c>
      <c r="X206" s="489">
        <v>1</v>
      </c>
      <c r="Y206" s="489"/>
      <c r="Z206" s="443"/>
      <c r="AA206" s="225" t="str">
        <f t="shared" si="103"/>
        <v/>
      </c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8"/>
      <c r="BV206" s="3"/>
      <c r="BW206" s="3"/>
      <c r="CA206" s="31" t="str">
        <f t="shared" si="112"/>
        <v/>
      </c>
      <c r="CB206" s="31" t="str">
        <f t="shared" si="105"/>
        <v/>
      </c>
      <c r="CC206" s="31" t="str">
        <f t="shared" si="113"/>
        <v/>
      </c>
      <c r="CD206" s="31"/>
      <c r="CE206" s="31"/>
      <c r="CF206" s="31"/>
      <c r="CG206" s="32">
        <f t="shared" si="114"/>
        <v>0</v>
      </c>
      <c r="CH206" s="32">
        <f t="shared" si="108"/>
        <v>0</v>
      </c>
      <c r="CI206" s="32">
        <f t="shared" si="115"/>
        <v>0</v>
      </c>
      <c r="CJ206" s="32"/>
      <c r="CK206" s="32"/>
      <c r="CL206" s="32"/>
    </row>
    <row r="207" spans="1:90" ht="16.149999999999999" customHeight="1" x14ac:dyDescent="0.2">
      <c r="A207" s="859" t="s">
        <v>213</v>
      </c>
      <c r="B207" s="914" t="s">
        <v>205</v>
      </c>
      <c r="C207" s="914"/>
      <c r="D207" s="378">
        <f t="shared" si="100"/>
        <v>0</v>
      </c>
      <c r="E207" s="464">
        <f t="shared" si="110"/>
        <v>0</v>
      </c>
      <c r="F207" s="465">
        <f t="shared" si="111"/>
        <v>0</v>
      </c>
      <c r="G207" s="490"/>
      <c r="H207" s="467"/>
      <c r="I207" s="466"/>
      <c r="J207" s="467"/>
      <c r="K207" s="466"/>
      <c r="L207" s="467"/>
      <c r="M207" s="430"/>
      <c r="N207" s="429"/>
      <c r="O207" s="430"/>
      <c r="P207" s="429"/>
      <c r="Q207" s="430"/>
      <c r="R207" s="429"/>
      <c r="S207" s="430"/>
      <c r="T207" s="429"/>
      <c r="U207" s="430"/>
      <c r="V207" s="431"/>
      <c r="W207" s="432"/>
      <c r="X207" s="433"/>
      <c r="Y207" s="433"/>
      <c r="Z207" s="452"/>
      <c r="AA207" s="225" t="str">
        <f t="shared" si="103"/>
        <v/>
      </c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8"/>
      <c r="BV207" s="3"/>
      <c r="BW207" s="3"/>
      <c r="CA207" s="31" t="str">
        <f t="shared" si="112"/>
        <v/>
      </c>
      <c r="CB207" s="31" t="str">
        <f t="shared" si="105"/>
        <v/>
      </c>
      <c r="CC207" s="31" t="str">
        <f t="shared" si="113"/>
        <v/>
      </c>
      <c r="CD207" s="31"/>
      <c r="CE207" s="31"/>
      <c r="CF207" s="31"/>
      <c r="CG207" s="32">
        <f t="shared" si="114"/>
        <v>0</v>
      </c>
      <c r="CH207" s="32">
        <f t="shared" si="108"/>
        <v>0</v>
      </c>
      <c r="CI207" s="32">
        <f t="shared" si="115"/>
        <v>0</v>
      </c>
      <c r="CJ207" s="32"/>
      <c r="CK207" s="32"/>
      <c r="CL207" s="32"/>
    </row>
    <row r="208" spans="1:90" ht="16.149999999999999" customHeight="1" x14ac:dyDescent="0.2">
      <c r="A208" s="860"/>
      <c r="B208" s="911" t="s">
        <v>206</v>
      </c>
      <c r="C208" s="911"/>
      <c r="D208" s="386">
        <f>SUM(E208+F208)</f>
        <v>0</v>
      </c>
      <c r="E208" s="491">
        <f t="shared" si="110"/>
        <v>0</v>
      </c>
      <c r="F208" s="492">
        <f t="shared" si="111"/>
        <v>0</v>
      </c>
      <c r="G208" s="493"/>
      <c r="H208" s="472"/>
      <c r="I208" s="471"/>
      <c r="J208" s="472"/>
      <c r="K208" s="471"/>
      <c r="L208" s="472"/>
      <c r="M208" s="457"/>
      <c r="N208" s="456"/>
      <c r="O208" s="457"/>
      <c r="P208" s="456"/>
      <c r="Q208" s="457"/>
      <c r="R208" s="456"/>
      <c r="S208" s="457"/>
      <c r="T208" s="456"/>
      <c r="U208" s="457"/>
      <c r="V208" s="458"/>
      <c r="W208" s="459"/>
      <c r="X208" s="460"/>
      <c r="Y208" s="460"/>
      <c r="Z208" s="460"/>
      <c r="AA208" s="225" t="str">
        <f t="shared" si="103"/>
        <v/>
      </c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8"/>
      <c r="BV208" s="3"/>
      <c r="BW208" s="3"/>
      <c r="CA208" s="31" t="str">
        <f t="shared" si="112"/>
        <v/>
      </c>
      <c r="CB208" s="31" t="str">
        <f t="shared" si="105"/>
        <v/>
      </c>
      <c r="CC208" s="31" t="str">
        <f t="shared" si="113"/>
        <v/>
      </c>
      <c r="CD208" s="31"/>
      <c r="CE208" s="31"/>
      <c r="CF208" s="31"/>
      <c r="CG208" s="32">
        <f t="shared" si="114"/>
        <v>0</v>
      </c>
      <c r="CH208" s="32">
        <f t="shared" si="108"/>
        <v>0</v>
      </c>
      <c r="CI208" s="32">
        <f t="shared" si="115"/>
        <v>0</v>
      </c>
      <c r="CJ208" s="32"/>
      <c r="CK208" s="32"/>
      <c r="CL208" s="32"/>
    </row>
    <row r="209" spans="1:90" ht="16.149999999999999" customHeight="1" x14ac:dyDescent="0.2">
      <c r="A209" s="860"/>
      <c r="B209" s="911" t="s">
        <v>207</v>
      </c>
      <c r="C209" s="911"/>
      <c r="D209" s="386">
        <f t="shared" ref="D209:D226" si="116">SUM(E209+F209)</f>
        <v>0</v>
      </c>
      <c r="E209" s="491">
        <f t="shared" si="110"/>
        <v>0</v>
      </c>
      <c r="F209" s="492">
        <f t="shared" si="111"/>
        <v>0</v>
      </c>
      <c r="G209" s="493"/>
      <c r="H209" s="472"/>
      <c r="I209" s="471"/>
      <c r="J209" s="472"/>
      <c r="K209" s="471"/>
      <c r="L209" s="472"/>
      <c r="M209" s="457"/>
      <c r="N209" s="456"/>
      <c r="O209" s="457"/>
      <c r="P209" s="456"/>
      <c r="Q209" s="457"/>
      <c r="R209" s="456"/>
      <c r="S209" s="457"/>
      <c r="T209" s="456"/>
      <c r="U209" s="457"/>
      <c r="V209" s="458"/>
      <c r="W209" s="459"/>
      <c r="X209" s="460"/>
      <c r="Y209" s="460"/>
      <c r="Z209" s="460"/>
      <c r="AA209" s="225" t="str">
        <f t="shared" si="103"/>
        <v/>
      </c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8"/>
      <c r="BV209" s="3"/>
      <c r="BW209" s="3"/>
      <c r="CA209" s="31" t="str">
        <f t="shared" si="112"/>
        <v/>
      </c>
      <c r="CB209" s="31" t="str">
        <f t="shared" si="105"/>
        <v/>
      </c>
      <c r="CC209" s="31" t="str">
        <f t="shared" si="113"/>
        <v/>
      </c>
      <c r="CD209" s="31"/>
      <c r="CE209" s="31"/>
      <c r="CF209" s="31"/>
      <c r="CG209" s="32">
        <f t="shared" si="114"/>
        <v>0</v>
      </c>
      <c r="CH209" s="32">
        <f t="shared" si="108"/>
        <v>0</v>
      </c>
      <c r="CI209" s="32">
        <f t="shared" si="115"/>
        <v>0</v>
      </c>
      <c r="CJ209" s="32"/>
      <c r="CK209" s="32"/>
      <c r="CL209" s="32"/>
    </row>
    <row r="210" spans="1:90" ht="16.149999999999999" customHeight="1" x14ac:dyDescent="0.2">
      <c r="A210" s="861"/>
      <c r="B210" s="912" t="s">
        <v>208</v>
      </c>
      <c r="C210" s="912"/>
      <c r="D210" s="461">
        <f t="shared" si="116"/>
        <v>0</v>
      </c>
      <c r="E210" s="494">
        <f t="shared" si="110"/>
        <v>0</v>
      </c>
      <c r="F210" s="495">
        <f t="shared" si="111"/>
        <v>0</v>
      </c>
      <c r="G210" s="496"/>
      <c r="H210" s="477"/>
      <c r="I210" s="476"/>
      <c r="J210" s="477"/>
      <c r="K210" s="476"/>
      <c r="L210" s="477"/>
      <c r="M210" s="440"/>
      <c r="N210" s="439"/>
      <c r="O210" s="440"/>
      <c r="P210" s="439"/>
      <c r="Q210" s="440"/>
      <c r="R210" s="439"/>
      <c r="S210" s="440"/>
      <c r="T210" s="439"/>
      <c r="U210" s="440"/>
      <c r="V210" s="441"/>
      <c r="W210" s="442"/>
      <c r="X210" s="443"/>
      <c r="Y210" s="443"/>
      <c r="Z210" s="443"/>
      <c r="AA210" s="225" t="str">
        <f t="shared" si="103"/>
        <v/>
      </c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8"/>
      <c r="BV210" s="3"/>
      <c r="BW210" s="3"/>
      <c r="CA210" s="31" t="str">
        <f t="shared" si="112"/>
        <v/>
      </c>
      <c r="CB210" s="31" t="str">
        <f t="shared" si="105"/>
        <v/>
      </c>
      <c r="CC210" s="31" t="str">
        <f t="shared" si="113"/>
        <v/>
      </c>
      <c r="CD210" s="31"/>
      <c r="CE210" s="31"/>
      <c r="CF210" s="31"/>
      <c r="CG210" s="32">
        <f t="shared" si="114"/>
        <v>0</v>
      </c>
      <c r="CH210" s="32">
        <f t="shared" si="108"/>
        <v>0</v>
      </c>
      <c r="CI210" s="32">
        <f t="shared" si="115"/>
        <v>0</v>
      </c>
      <c r="CJ210" s="32"/>
      <c r="CK210" s="32"/>
      <c r="CL210" s="32"/>
    </row>
    <row r="211" spans="1:90" ht="16.149999999999999" customHeight="1" x14ac:dyDescent="0.2">
      <c r="A211" s="859" t="s">
        <v>214</v>
      </c>
      <c r="B211" s="913" t="s">
        <v>205</v>
      </c>
      <c r="C211" s="913"/>
      <c r="D211" s="383">
        <f t="shared" si="116"/>
        <v>20</v>
      </c>
      <c r="E211" s="497">
        <f t="shared" si="110"/>
        <v>6</v>
      </c>
      <c r="F211" s="498">
        <f t="shared" si="111"/>
        <v>14</v>
      </c>
      <c r="G211" s="499"/>
      <c r="H211" s="500"/>
      <c r="I211" s="501"/>
      <c r="J211" s="500"/>
      <c r="K211" s="501"/>
      <c r="L211" s="500"/>
      <c r="M211" s="449"/>
      <c r="N211" s="448"/>
      <c r="O211" s="449"/>
      <c r="P211" s="448"/>
      <c r="Q211" s="449"/>
      <c r="R211" s="448"/>
      <c r="S211" s="449">
        <v>1</v>
      </c>
      <c r="T211" s="448">
        <v>7</v>
      </c>
      <c r="U211" s="449">
        <v>5</v>
      </c>
      <c r="V211" s="450">
        <v>7</v>
      </c>
      <c r="W211" s="451">
        <v>3</v>
      </c>
      <c r="X211" s="452"/>
      <c r="Y211" s="452"/>
      <c r="Z211" s="452"/>
      <c r="AA211" s="225" t="str">
        <f t="shared" si="103"/>
        <v/>
      </c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8"/>
      <c r="BV211" s="3"/>
      <c r="BW211" s="3"/>
      <c r="CA211" s="31" t="str">
        <f t="shared" si="112"/>
        <v/>
      </c>
      <c r="CB211" s="31" t="str">
        <f t="shared" si="105"/>
        <v/>
      </c>
      <c r="CC211" s="31" t="str">
        <f t="shared" si="113"/>
        <v/>
      </c>
      <c r="CD211" s="31"/>
      <c r="CE211" s="31"/>
      <c r="CF211" s="31"/>
      <c r="CG211" s="32">
        <f t="shared" si="114"/>
        <v>0</v>
      </c>
      <c r="CH211" s="32">
        <f t="shared" si="108"/>
        <v>0</v>
      </c>
      <c r="CI211" s="32">
        <f t="shared" si="115"/>
        <v>0</v>
      </c>
      <c r="CJ211" s="32"/>
      <c r="CK211" s="32"/>
      <c r="CL211" s="32"/>
    </row>
    <row r="212" spans="1:90" ht="16.149999999999999" customHeight="1" x14ac:dyDescent="0.2">
      <c r="A212" s="860"/>
      <c r="B212" s="911" t="s">
        <v>206</v>
      </c>
      <c r="C212" s="911"/>
      <c r="D212" s="386">
        <f t="shared" si="116"/>
        <v>63</v>
      </c>
      <c r="E212" s="491">
        <f t="shared" si="110"/>
        <v>17</v>
      </c>
      <c r="F212" s="492">
        <f t="shared" si="111"/>
        <v>46</v>
      </c>
      <c r="G212" s="493"/>
      <c r="H212" s="472"/>
      <c r="I212" s="471"/>
      <c r="J212" s="472"/>
      <c r="K212" s="471"/>
      <c r="L212" s="472"/>
      <c r="M212" s="457"/>
      <c r="N212" s="456"/>
      <c r="O212" s="457"/>
      <c r="P212" s="456"/>
      <c r="Q212" s="457"/>
      <c r="R212" s="456"/>
      <c r="S212" s="457">
        <v>5</v>
      </c>
      <c r="T212" s="456">
        <v>19</v>
      </c>
      <c r="U212" s="457">
        <v>12</v>
      </c>
      <c r="V212" s="458">
        <v>27</v>
      </c>
      <c r="W212" s="459">
        <v>1</v>
      </c>
      <c r="X212" s="460"/>
      <c r="Y212" s="460"/>
      <c r="Z212" s="460"/>
      <c r="AA212" s="225" t="str">
        <f t="shared" si="103"/>
        <v/>
      </c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8"/>
      <c r="BV212" s="3"/>
      <c r="BW212" s="3"/>
      <c r="CA212" s="31" t="str">
        <f t="shared" si="112"/>
        <v/>
      </c>
      <c r="CB212" s="31" t="str">
        <f t="shared" si="105"/>
        <v/>
      </c>
      <c r="CC212" s="31" t="str">
        <f t="shared" si="113"/>
        <v/>
      </c>
      <c r="CD212" s="31"/>
      <c r="CE212" s="31"/>
      <c r="CF212" s="31"/>
      <c r="CG212" s="32">
        <f t="shared" si="114"/>
        <v>0</v>
      </c>
      <c r="CH212" s="32">
        <f t="shared" si="108"/>
        <v>0</v>
      </c>
      <c r="CI212" s="32">
        <f t="shared" si="115"/>
        <v>0</v>
      </c>
      <c r="CJ212" s="32"/>
      <c r="CK212" s="32"/>
      <c r="CL212" s="32"/>
    </row>
    <row r="213" spans="1:90" ht="16.149999999999999" customHeight="1" x14ac:dyDescent="0.2">
      <c r="A213" s="860"/>
      <c r="B213" s="911" t="s">
        <v>207</v>
      </c>
      <c r="C213" s="911"/>
      <c r="D213" s="386">
        <f t="shared" si="116"/>
        <v>18</v>
      </c>
      <c r="E213" s="491">
        <f t="shared" si="110"/>
        <v>5</v>
      </c>
      <c r="F213" s="492">
        <f t="shared" si="111"/>
        <v>13</v>
      </c>
      <c r="G213" s="493"/>
      <c r="H213" s="472"/>
      <c r="I213" s="471"/>
      <c r="J213" s="472"/>
      <c r="K213" s="471"/>
      <c r="L213" s="472"/>
      <c r="M213" s="457"/>
      <c r="N213" s="456"/>
      <c r="O213" s="457"/>
      <c r="P213" s="456"/>
      <c r="Q213" s="457"/>
      <c r="R213" s="456"/>
      <c r="S213" s="457">
        <v>1</v>
      </c>
      <c r="T213" s="456">
        <v>7</v>
      </c>
      <c r="U213" s="457">
        <v>4</v>
      </c>
      <c r="V213" s="458">
        <v>6</v>
      </c>
      <c r="W213" s="459">
        <v>3</v>
      </c>
      <c r="X213" s="460"/>
      <c r="Y213" s="460"/>
      <c r="Z213" s="460"/>
      <c r="AA213" s="225" t="str">
        <f t="shared" si="103"/>
        <v/>
      </c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8"/>
      <c r="BV213" s="3"/>
      <c r="BW213" s="3"/>
      <c r="CA213" s="31" t="str">
        <f t="shared" si="112"/>
        <v/>
      </c>
      <c r="CB213" s="31" t="str">
        <f t="shared" si="105"/>
        <v/>
      </c>
      <c r="CC213" s="31" t="str">
        <f t="shared" si="113"/>
        <v/>
      </c>
      <c r="CD213" s="31"/>
      <c r="CE213" s="31"/>
      <c r="CF213" s="31"/>
      <c r="CG213" s="32">
        <f t="shared" si="114"/>
        <v>0</v>
      </c>
      <c r="CH213" s="32">
        <f t="shared" si="108"/>
        <v>0</v>
      </c>
      <c r="CI213" s="32">
        <f t="shared" si="115"/>
        <v>0</v>
      </c>
      <c r="CJ213" s="32"/>
      <c r="CK213" s="32"/>
      <c r="CL213" s="32"/>
    </row>
    <row r="214" spans="1:90" ht="16.149999999999999" customHeight="1" x14ac:dyDescent="0.2">
      <c r="A214" s="861"/>
      <c r="B214" s="912" t="s">
        <v>208</v>
      </c>
      <c r="C214" s="912"/>
      <c r="D214" s="461">
        <f t="shared" si="116"/>
        <v>17</v>
      </c>
      <c r="E214" s="494">
        <f t="shared" si="110"/>
        <v>6</v>
      </c>
      <c r="F214" s="495">
        <f t="shared" si="111"/>
        <v>11</v>
      </c>
      <c r="G214" s="496"/>
      <c r="H214" s="477"/>
      <c r="I214" s="476"/>
      <c r="J214" s="477"/>
      <c r="K214" s="476"/>
      <c r="L214" s="477"/>
      <c r="M214" s="440"/>
      <c r="N214" s="439"/>
      <c r="O214" s="440"/>
      <c r="P214" s="439"/>
      <c r="Q214" s="440"/>
      <c r="R214" s="439"/>
      <c r="S214" s="440">
        <v>1</v>
      </c>
      <c r="T214" s="439">
        <v>4</v>
      </c>
      <c r="U214" s="440">
        <v>5</v>
      </c>
      <c r="V214" s="441">
        <v>7</v>
      </c>
      <c r="W214" s="442">
        <v>1</v>
      </c>
      <c r="X214" s="443"/>
      <c r="Y214" s="443"/>
      <c r="Z214" s="443"/>
      <c r="AA214" s="225" t="str">
        <f t="shared" si="103"/>
        <v/>
      </c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8"/>
      <c r="BV214" s="3"/>
      <c r="BW214" s="3"/>
      <c r="CA214" s="31" t="str">
        <f t="shared" si="112"/>
        <v/>
      </c>
      <c r="CB214" s="31" t="str">
        <f t="shared" si="105"/>
        <v/>
      </c>
      <c r="CC214" s="31" t="str">
        <f t="shared" si="113"/>
        <v/>
      </c>
      <c r="CD214" s="31"/>
      <c r="CE214" s="31"/>
      <c r="CF214" s="31"/>
      <c r="CG214" s="32">
        <f t="shared" si="114"/>
        <v>0</v>
      </c>
      <c r="CH214" s="32">
        <f t="shared" si="108"/>
        <v>0</v>
      </c>
      <c r="CI214" s="32">
        <f t="shared" si="115"/>
        <v>0</v>
      </c>
      <c r="CJ214" s="32"/>
      <c r="CK214" s="32"/>
      <c r="CL214" s="32"/>
    </row>
    <row r="215" spans="1:90" ht="16.149999999999999" customHeight="1" x14ac:dyDescent="0.2">
      <c r="A215" s="859" t="s">
        <v>88</v>
      </c>
      <c r="B215" s="913" t="s">
        <v>205</v>
      </c>
      <c r="C215" s="913"/>
      <c r="D215" s="383">
        <f t="shared" si="116"/>
        <v>0</v>
      </c>
      <c r="E215" s="445">
        <f t="shared" si="110"/>
        <v>0</v>
      </c>
      <c r="F215" s="446">
        <f t="shared" si="111"/>
        <v>0</v>
      </c>
      <c r="G215" s="447"/>
      <c r="H215" s="448"/>
      <c r="I215" s="449"/>
      <c r="J215" s="448"/>
      <c r="K215" s="449"/>
      <c r="L215" s="448"/>
      <c r="M215" s="449"/>
      <c r="N215" s="448"/>
      <c r="O215" s="449"/>
      <c r="P215" s="448"/>
      <c r="Q215" s="449"/>
      <c r="R215" s="448"/>
      <c r="S215" s="449"/>
      <c r="T215" s="448"/>
      <c r="U215" s="449"/>
      <c r="V215" s="450"/>
      <c r="W215" s="451"/>
      <c r="X215" s="452"/>
      <c r="Y215" s="452"/>
      <c r="Z215" s="452"/>
      <c r="AA215" s="225" t="str">
        <f t="shared" si="103"/>
        <v/>
      </c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8"/>
      <c r="BV215" s="3"/>
      <c r="BW215" s="3"/>
      <c r="CA215" s="31" t="str">
        <f t="shared" si="112"/>
        <v/>
      </c>
      <c r="CB215" s="31" t="str">
        <f t="shared" si="105"/>
        <v/>
      </c>
      <c r="CC215" s="31" t="str">
        <f t="shared" si="113"/>
        <v/>
      </c>
      <c r="CD215" s="31"/>
      <c r="CE215" s="31"/>
      <c r="CF215" s="31"/>
      <c r="CG215" s="32">
        <f t="shared" si="114"/>
        <v>0</v>
      </c>
      <c r="CH215" s="32">
        <f t="shared" si="108"/>
        <v>0</v>
      </c>
      <c r="CI215" s="32">
        <f t="shared" si="115"/>
        <v>0</v>
      </c>
      <c r="CJ215" s="32"/>
      <c r="CK215" s="32"/>
      <c r="CL215" s="32"/>
    </row>
    <row r="216" spans="1:90" ht="16.149999999999999" customHeight="1" x14ac:dyDescent="0.2">
      <c r="A216" s="860"/>
      <c r="B216" s="911" t="s">
        <v>206</v>
      </c>
      <c r="C216" s="911"/>
      <c r="D216" s="386">
        <f t="shared" si="116"/>
        <v>0</v>
      </c>
      <c r="E216" s="453">
        <f t="shared" si="110"/>
        <v>0</v>
      </c>
      <c r="F216" s="454">
        <f t="shared" si="111"/>
        <v>0</v>
      </c>
      <c r="G216" s="455"/>
      <c r="H216" s="456"/>
      <c r="I216" s="457"/>
      <c r="J216" s="456"/>
      <c r="K216" s="457"/>
      <c r="L216" s="456"/>
      <c r="M216" s="457"/>
      <c r="N216" s="456"/>
      <c r="O216" s="457"/>
      <c r="P216" s="456"/>
      <c r="Q216" s="457"/>
      <c r="R216" s="456"/>
      <c r="S216" s="457"/>
      <c r="T216" s="456"/>
      <c r="U216" s="457"/>
      <c r="V216" s="458"/>
      <c r="W216" s="459"/>
      <c r="X216" s="460"/>
      <c r="Y216" s="460"/>
      <c r="Z216" s="460"/>
      <c r="AA216" s="225" t="str">
        <f t="shared" si="103"/>
        <v/>
      </c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8"/>
      <c r="BV216" s="3"/>
      <c r="BW216" s="3"/>
      <c r="CA216" s="31" t="str">
        <f t="shared" si="112"/>
        <v/>
      </c>
      <c r="CB216" s="31" t="str">
        <f t="shared" si="105"/>
        <v/>
      </c>
      <c r="CC216" s="31" t="str">
        <f t="shared" si="113"/>
        <v/>
      </c>
      <c r="CD216" s="31"/>
      <c r="CE216" s="31"/>
      <c r="CF216" s="31"/>
      <c r="CG216" s="32">
        <f t="shared" si="114"/>
        <v>0</v>
      </c>
      <c r="CH216" s="32">
        <f t="shared" si="108"/>
        <v>0</v>
      </c>
      <c r="CI216" s="32">
        <f t="shared" si="115"/>
        <v>0</v>
      </c>
      <c r="CJ216" s="32"/>
      <c r="CK216" s="32"/>
      <c r="CL216" s="32"/>
    </row>
    <row r="217" spans="1:90" ht="16.149999999999999" customHeight="1" x14ac:dyDescent="0.2">
      <c r="A217" s="860"/>
      <c r="B217" s="911" t="s">
        <v>207</v>
      </c>
      <c r="C217" s="911"/>
      <c r="D217" s="386">
        <f t="shared" si="116"/>
        <v>0</v>
      </c>
      <c r="E217" s="453">
        <f t="shared" si="110"/>
        <v>0</v>
      </c>
      <c r="F217" s="454">
        <f t="shared" si="111"/>
        <v>0</v>
      </c>
      <c r="G217" s="455"/>
      <c r="H217" s="456"/>
      <c r="I217" s="457"/>
      <c r="J217" s="456"/>
      <c r="K217" s="457"/>
      <c r="L217" s="456"/>
      <c r="M217" s="457"/>
      <c r="N217" s="456"/>
      <c r="O217" s="457"/>
      <c r="P217" s="456"/>
      <c r="Q217" s="457"/>
      <c r="R217" s="456"/>
      <c r="S217" s="457"/>
      <c r="T217" s="456"/>
      <c r="U217" s="457"/>
      <c r="V217" s="458"/>
      <c r="W217" s="459"/>
      <c r="X217" s="460"/>
      <c r="Y217" s="460"/>
      <c r="Z217" s="460"/>
      <c r="AA217" s="225" t="str">
        <f t="shared" si="103"/>
        <v/>
      </c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8"/>
      <c r="BV217" s="3"/>
      <c r="BW217" s="3"/>
      <c r="CA217" s="31" t="str">
        <f t="shared" si="112"/>
        <v/>
      </c>
      <c r="CB217" s="31" t="str">
        <f t="shared" si="105"/>
        <v/>
      </c>
      <c r="CC217" s="31" t="str">
        <f t="shared" si="113"/>
        <v/>
      </c>
      <c r="CD217" s="31"/>
      <c r="CE217" s="31"/>
      <c r="CF217" s="31"/>
      <c r="CG217" s="32">
        <f t="shared" si="114"/>
        <v>0</v>
      </c>
      <c r="CH217" s="32">
        <f t="shared" si="108"/>
        <v>0</v>
      </c>
      <c r="CI217" s="32">
        <f t="shared" si="115"/>
        <v>0</v>
      </c>
      <c r="CJ217" s="32"/>
      <c r="CK217" s="32"/>
      <c r="CL217" s="32"/>
    </row>
    <row r="218" spans="1:90" ht="16.149999999999999" customHeight="1" x14ac:dyDescent="0.2">
      <c r="A218" s="861"/>
      <c r="B218" s="912" t="s">
        <v>208</v>
      </c>
      <c r="C218" s="912"/>
      <c r="D218" s="461">
        <f t="shared" si="116"/>
        <v>0</v>
      </c>
      <c r="E218" s="462">
        <f t="shared" si="110"/>
        <v>0</v>
      </c>
      <c r="F218" s="463">
        <f t="shared" si="111"/>
        <v>0</v>
      </c>
      <c r="G218" s="438"/>
      <c r="H218" s="439"/>
      <c r="I218" s="440"/>
      <c r="J218" s="439"/>
      <c r="K218" s="440"/>
      <c r="L218" s="439"/>
      <c r="M218" s="440"/>
      <c r="N218" s="439"/>
      <c r="O218" s="440"/>
      <c r="P218" s="439"/>
      <c r="Q218" s="440"/>
      <c r="R218" s="439"/>
      <c r="S218" s="440"/>
      <c r="T218" s="439"/>
      <c r="U218" s="440"/>
      <c r="V218" s="441"/>
      <c r="W218" s="442"/>
      <c r="X218" s="443"/>
      <c r="Y218" s="443"/>
      <c r="Z218" s="443"/>
      <c r="AA218" s="225" t="str">
        <f t="shared" si="103"/>
        <v/>
      </c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8"/>
      <c r="BV218" s="3"/>
      <c r="BW218" s="3"/>
      <c r="CA218" s="31" t="str">
        <f t="shared" si="112"/>
        <v/>
      </c>
      <c r="CB218" s="31" t="str">
        <f t="shared" si="105"/>
        <v/>
      </c>
      <c r="CC218" s="31" t="str">
        <f t="shared" si="113"/>
        <v/>
      </c>
      <c r="CD218" s="31"/>
      <c r="CE218" s="31"/>
      <c r="CF218" s="31"/>
      <c r="CG218" s="32">
        <f t="shared" si="114"/>
        <v>0</v>
      </c>
      <c r="CH218" s="32">
        <f t="shared" si="108"/>
        <v>0</v>
      </c>
      <c r="CI218" s="32">
        <f t="shared" si="115"/>
        <v>0</v>
      </c>
      <c r="CJ218" s="32"/>
      <c r="CK218" s="32"/>
      <c r="CL218" s="32"/>
    </row>
    <row r="219" spans="1:90" ht="16.149999999999999" customHeight="1" x14ac:dyDescent="0.2">
      <c r="A219" s="859" t="s">
        <v>87</v>
      </c>
      <c r="B219" s="913" t="s">
        <v>205</v>
      </c>
      <c r="C219" s="913"/>
      <c r="D219" s="383">
        <f t="shared" si="116"/>
        <v>0</v>
      </c>
      <c r="E219" s="445">
        <f t="shared" si="110"/>
        <v>0</v>
      </c>
      <c r="F219" s="446">
        <f t="shared" si="111"/>
        <v>0</v>
      </c>
      <c r="G219" s="447"/>
      <c r="H219" s="448"/>
      <c r="I219" s="449"/>
      <c r="J219" s="448"/>
      <c r="K219" s="449"/>
      <c r="L219" s="448"/>
      <c r="M219" s="449"/>
      <c r="N219" s="448"/>
      <c r="O219" s="449"/>
      <c r="P219" s="448"/>
      <c r="Q219" s="449"/>
      <c r="R219" s="448"/>
      <c r="S219" s="449"/>
      <c r="T219" s="448"/>
      <c r="U219" s="449"/>
      <c r="V219" s="450"/>
      <c r="W219" s="451"/>
      <c r="X219" s="452"/>
      <c r="Y219" s="452"/>
      <c r="Z219" s="452"/>
      <c r="AA219" s="225" t="str">
        <f t="shared" si="103"/>
        <v/>
      </c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8"/>
      <c r="BV219" s="3"/>
      <c r="BW219" s="3"/>
      <c r="CA219" s="31" t="str">
        <f t="shared" si="112"/>
        <v/>
      </c>
      <c r="CB219" s="31" t="str">
        <f t="shared" si="105"/>
        <v/>
      </c>
      <c r="CC219" s="31" t="str">
        <f t="shared" si="113"/>
        <v/>
      </c>
      <c r="CD219" s="31"/>
      <c r="CE219" s="31"/>
      <c r="CF219" s="31"/>
      <c r="CG219" s="32">
        <f t="shared" si="114"/>
        <v>0</v>
      </c>
      <c r="CH219" s="32">
        <f t="shared" si="108"/>
        <v>0</v>
      </c>
      <c r="CI219" s="32">
        <f t="shared" si="115"/>
        <v>0</v>
      </c>
      <c r="CJ219" s="32"/>
      <c r="CK219" s="32"/>
      <c r="CL219" s="32"/>
    </row>
    <row r="220" spans="1:90" ht="16.149999999999999" customHeight="1" x14ac:dyDescent="0.2">
      <c r="A220" s="860"/>
      <c r="B220" s="911" t="s">
        <v>206</v>
      </c>
      <c r="C220" s="911"/>
      <c r="D220" s="386">
        <f t="shared" si="116"/>
        <v>0</v>
      </c>
      <c r="E220" s="453">
        <f t="shared" si="110"/>
        <v>0</v>
      </c>
      <c r="F220" s="454">
        <f t="shared" si="111"/>
        <v>0</v>
      </c>
      <c r="G220" s="455"/>
      <c r="H220" s="456"/>
      <c r="I220" s="457"/>
      <c r="J220" s="456"/>
      <c r="K220" s="457"/>
      <c r="L220" s="456"/>
      <c r="M220" s="457"/>
      <c r="N220" s="456"/>
      <c r="O220" s="457"/>
      <c r="P220" s="456"/>
      <c r="Q220" s="457"/>
      <c r="R220" s="456"/>
      <c r="S220" s="457"/>
      <c r="T220" s="456"/>
      <c r="U220" s="457"/>
      <c r="V220" s="458"/>
      <c r="W220" s="459"/>
      <c r="X220" s="460"/>
      <c r="Y220" s="460"/>
      <c r="Z220" s="460"/>
      <c r="AA220" s="225" t="str">
        <f t="shared" si="103"/>
        <v/>
      </c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8"/>
      <c r="BV220" s="3"/>
      <c r="BW220" s="3"/>
      <c r="CA220" s="31" t="str">
        <f t="shared" si="112"/>
        <v/>
      </c>
      <c r="CB220" s="31" t="str">
        <f t="shared" si="105"/>
        <v/>
      </c>
      <c r="CC220" s="31" t="str">
        <f t="shared" si="113"/>
        <v/>
      </c>
      <c r="CD220" s="31"/>
      <c r="CE220" s="31"/>
      <c r="CF220" s="31"/>
      <c r="CG220" s="32">
        <f t="shared" si="114"/>
        <v>0</v>
      </c>
      <c r="CH220" s="32">
        <f t="shared" si="108"/>
        <v>0</v>
      </c>
      <c r="CI220" s="32">
        <f t="shared" si="115"/>
        <v>0</v>
      </c>
      <c r="CJ220" s="32"/>
      <c r="CK220" s="32"/>
      <c r="CL220" s="32"/>
    </row>
    <row r="221" spans="1:90" ht="16.149999999999999" customHeight="1" x14ac:dyDescent="0.2">
      <c r="A221" s="860"/>
      <c r="B221" s="911" t="s">
        <v>207</v>
      </c>
      <c r="C221" s="911"/>
      <c r="D221" s="386">
        <f t="shared" si="116"/>
        <v>0</v>
      </c>
      <c r="E221" s="453">
        <f t="shared" si="110"/>
        <v>0</v>
      </c>
      <c r="F221" s="454">
        <f t="shared" si="111"/>
        <v>0</v>
      </c>
      <c r="G221" s="455"/>
      <c r="H221" s="456"/>
      <c r="I221" s="457"/>
      <c r="J221" s="456"/>
      <c r="K221" s="457"/>
      <c r="L221" s="456"/>
      <c r="M221" s="457"/>
      <c r="N221" s="456"/>
      <c r="O221" s="457"/>
      <c r="P221" s="456"/>
      <c r="Q221" s="457"/>
      <c r="R221" s="456"/>
      <c r="S221" s="457"/>
      <c r="T221" s="456"/>
      <c r="U221" s="457"/>
      <c r="V221" s="458"/>
      <c r="W221" s="459"/>
      <c r="X221" s="460"/>
      <c r="Y221" s="460"/>
      <c r="Z221" s="460"/>
      <c r="AA221" s="225" t="str">
        <f t="shared" si="103"/>
        <v/>
      </c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8"/>
      <c r="BV221" s="3"/>
      <c r="BW221" s="3"/>
      <c r="CA221" s="31" t="str">
        <f t="shared" si="112"/>
        <v/>
      </c>
      <c r="CB221" s="31" t="str">
        <f t="shared" si="105"/>
        <v/>
      </c>
      <c r="CC221" s="31" t="str">
        <f t="shared" si="113"/>
        <v/>
      </c>
      <c r="CD221" s="31"/>
      <c r="CE221" s="31"/>
      <c r="CF221" s="31"/>
      <c r="CG221" s="32">
        <f t="shared" si="114"/>
        <v>0</v>
      </c>
      <c r="CH221" s="32">
        <f t="shared" si="108"/>
        <v>0</v>
      </c>
      <c r="CI221" s="32">
        <f t="shared" si="115"/>
        <v>0</v>
      </c>
      <c r="CJ221" s="32"/>
      <c r="CK221" s="32"/>
      <c r="CL221" s="32"/>
    </row>
    <row r="222" spans="1:90" ht="16.149999999999999" customHeight="1" x14ac:dyDescent="0.2">
      <c r="A222" s="861"/>
      <c r="B222" s="912" t="s">
        <v>208</v>
      </c>
      <c r="C222" s="912"/>
      <c r="D222" s="461">
        <f t="shared" si="116"/>
        <v>0</v>
      </c>
      <c r="E222" s="462">
        <f t="shared" si="110"/>
        <v>0</v>
      </c>
      <c r="F222" s="463">
        <f t="shared" si="111"/>
        <v>0</v>
      </c>
      <c r="G222" s="438"/>
      <c r="H222" s="439"/>
      <c r="I222" s="440"/>
      <c r="J222" s="439"/>
      <c r="K222" s="440"/>
      <c r="L222" s="439"/>
      <c r="M222" s="440"/>
      <c r="N222" s="439"/>
      <c r="O222" s="440"/>
      <c r="P222" s="439"/>
      <c r="Q222" s="440"/>
      <c r="R222" s="439"/>
      <c r="S222" s="440"/>
      <c r="T222" s="439"/>
      <c r="U222" s="440"/>
      <c r="V222" s="441"/>
      <c r="W222" s="442"/>
      <c r="X222" s="443"/>
      <c r="Y222" s="443"/>
      <c r="Z222" s="443"/>
      <c r="AA222" s="225" t="str">
        <f t="shared" si="103"/>
        <v/>
      </c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8"/>
      <c r="BV222" s="3"/>
      <c r="BW222" s="3"/>
      <c r="CA222" s="31" t="str">
        <f t="shared" si="112"/>
        <v/>
      </c>
      <c r="CB222" s="31" t="str">
        <f t="shared" si="105"/>
        <v/>
      </c>
      <c r="CC222" s="31" t="str">
        <f t="shared" si="113"/>
        <v/>
      </c>
      <c r="CD222" s="31"/>
      <c r="CE222" s="31"/>
      <c r="CF222" s="31"/>
      <c r="CG222" s="32">
        <f t="shared" si="114"/>
        <v>0</v>
      </c>
      <c r="CH222" s="32">
        <f t="shared" si="108"/>
        <v>0</v>
      </c>
      <c r="CI222" s="32">
        <f t="shared" si="115"/>
        <v>0</v>
      </c>
      <c r="CJ222" s="32"/>
      <c r="CK222" s="32"/>
      <c r="CL222" s="32"/>
    </row>
    <row r="223" spans="1:90" ht="16.149999999999999" customHeight="1" x14ac:dyDescent="0.2">
      <c r="A223" s="903" t="s">
        <v>89</v>
      </c>
      <c r="B223" s="905" t="s">
        <v>205</v>
      </c>
      <c r="C223" s="906"/>
      <c r="D223" s="502">
        <f t="shared" si="116"/>
        <v>0</v>
      </c>
      <c r="E223" s="503">
        <f t="shared" si="110"/>
        <v>0</v>
      </c>
      <c r="F223" s="504">
        <f t="shared" si="111"/>
        <v>0</v>
      </c>
      <c r="G223" s="505"/>
      <c r="H223" s="506"/>
      <c r="I223" s="507"/>
      <c r="J223" s="506"/>
      <c r="K223" s="507"/>
      <c r="L223" s="506"/>
      <c r="M223" s="507"/>
      <c r="N223" s="506"/>
      <c r="O223" s="507"/>
      <c r="P223" s="506"/>
      <c r="Q223" s="507"/>
      <c r="R223" s="506"/>
      <c r="S223" s="507"/>
      <c r="T223" s="506"/>
      <c r="U223" s="507"/>
      <c r="V223" s="508"/>
      <c r="W223" s="509"/>
      <c r="X223" s="510"/>
      <c r="Y223" s="510"/>
      <c r="Z223" s="452"/>
      <c r="AA223" s="225" t="str">
        <f t="shared" si="103"/>
        <v/>
      </c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8"/>
      <c r="BV223" s="3"/>
      <c r="BW223" s="3"/>
      <c r="CA223" s="31" t="str">
        <f t="shared" si="112"/>
        <v/>
      </c>
      <c r="CB223" s="31" t="str">
        <f t="shared" si="105"/>
        <v/>
      </c>
      <c r="CC223" s="31" t="str">
        <f t="shared" si="113"/>
        <v/>
      </c>
      <c r="CD223" s="31"/>
      <c r="CE223" s="31"/>
      <c r="CF223" s="31"/>
      <c r="CG223" s="32">
        <f t="shared" si="114"/>
        <v>0</v>
      </c>
      <c r="CH223" s="32">
        <f t="shared" si="108"/>
        <v>0</v>
      </c>
      <c r="CI223" s="32">
        <f t="shared" si="115"/>
        <v>0</v>
      </c>
      <c r="CJ223" s="32"/>
      <c r="CK223" s="32"/>
      <c r="CL223" s="32"/>
    </row>
    <row r="224" spans="1:90" ht="16.149999999999999" customHeight="1" x14ac:dyDescent="0.2">
      <c r="A224" s="904"/>
      <c r="B224" s="905" t="s">
        <v>206</v>
      </c>
      <c r="C224" s="906"/>
      <c r="D224" s="511">
        <f t="shared" si="116"/>
        <v>0</v>
      </c>
      <c r="E224" s="503">
        <f t="shared" si="110"/>
        <v>0</v>
      </c>
      <c r="F224" s="512">
        <f t="shared" si="111"/>
        <v>0</v>
      </c>
      <c r="G224" s="513"/>
      <c r="H224" s="514"/>
      <c r="I224" s="515"/>
      <c r="J224" s="514"/>
      <c r="K224" s="515"/>
      <c r="L224" s="514"/>
      <c r="M224" s="515"/>
      <c r="N224" s="514"/>
      <c r="O224" s="515"/>
      <c r="P224" s="514"/>
      <c r="Q224" s="515"/>
      <c r="R224" s="514"/>
      <c r="S224" s="515"/>
      <c r="T224" s="514"/>
      <c r="U224" s="515"/>
      <c r="V224" s="508"/>
      <c r="W224" s="516"/>
      <c r="X224" s="510"/>
      <c r="Y224" s="510"/>
      <c r="Z224" s="460"/>
      <c r="AA224" s="225" t="str">
        <f t="shared" si="103"/>
        <v/>
      </c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8"/>
      <c r="BV224" s="3"/>
      <c r="BW224" s="3"/>
      <c r="CA224" s="31" t="str">
        <f t="shared" si="112"/>
        <v/>
      </c>
      <c r="CB224" s="31" t="str">
        <f t="shared" si="105"/>
        <v/>
      </c>
      <c r="CC224" s="31" t="str">
        <f t="shared" si="113"/>
        <v/>
      </c>
      <c r="CD224" s="31"/>
      <c r="CE224" s="31"/>
      <c r="CF224" s="31"/>
      <c r="CG224" s="32">
        <f t="shared" si="114"/>
        <v>0</v>
      </c>
      <c r="CH224" s="32">
        <f t="shared" si="108"/>
        <v>0</v>
      </c>
      <c r="CI224" s="32">
        <f t="shared" si="115"/>
        <v>0</v>
      </c>
      <c r="CJ224" s="32"/>
      <c r="CK224" s="32"/>
      <c r="CL224" s="32"/>
    </row>
    <row r="225" spans="1:90" ht="16.149999999999999" customHeight="1" x14ac:dyDescent="0.2">
      <c r="A225" s="904"/>
      <c r="B225" s="905" t="s">
        <v>207</v>
      </c>
      <c r="C225" s="906"/>
      <c r="D225" s="511">
        <f t="shared" si="116"/>
        <v>0</v>
      </c>
      <c r="E225" s="503">
        <f t="shared" si="110"/>
        <v>0</v>
      </c>
      <c r="F225" s="512">
        <f t="shared" si="111"/>
        <v>0</v>
      </c>
      <c r="G225" s="513"/>
      <c r="H225" s="514"/>
      <c r="I225" s="515"/>
      <c r="J225" s="514"/>
      <c r="K225" s="515"/>
      <c r="L225" s="514"/>
      <c r="M225" s="515"/>
      <c r="N225" s="514"/>
      <c r="O225" s="515"/>
      <c r="P225" s="514"/>
      <c r="Q225" s="515"/>
      <c r="R225" s="514"/>
      <c r="S225" s="515"/>
      <c r="T225" s="514"/>
      <c r="U225" s="515"/>
      <c r="V225" s="508"/>
      <c r="W225" s="516"/>
      <c r="X225" s="510"/>
      <c r="Y225" s="510"/>
      <c r="Z225" s="460"/>
      <c r="AA225" s="225" t="str">
        <f t="shared" si="103"/>
        <v/>
      </c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8"/>
      <c r="BV225" s="3"/>
      <c r="BW225" s="3"/>
      <c r="CA225" s="31" t="str">
        <f>IF(CG225=1,"* El número de pacientes de 60 años NO DEBE Ser mayor a lo registrado en el grupo Etario 20-64 años. ","")</f>
        <v/>
      </c>
      <c r="CB225" s="31" t="str">
        <f>IF(CH225=1,"* La consulta pertinente NO DEBE ser mayor al Total registrado. ","")</f>
        <v/>
      </c>
      <c r="CC225" s="31" t="str">
        <f>IF(AND(D225&lt;&gt;0,W225=""),"* Recuerde que las Embarazadas deben ser incluídas en el ingreso por rango Etario (Digite CEROS si no tiene). ",IF(F225&lt;W225,"* Las Embarazadas NO DEBEN ser mayor al total de Mujeres. ",""))</f>
        <v/>
      </c>
      <c r="CD225" s="31"/>
      <c r="CE225" s="31"/>
      <c r="CF225" s="31"/>
      <c r="CG225" s="32">
        <f>IF((S225+T225)&lt;X225,1,0)</f>
        <v>0</v>
      </c>
      <c r="CH225" s="32">
        <f>IF(D225&lt;Y225,1,0)</f>
        <v>0</v>
      </c>
      <c r="CI225" s="32">
        <f>IF(AND(D225&lt;&gt;0,W225=""),1,IF(F225&lt;W225,1,0))</f>
        <v>0</v>
      </c>
      <c r="CJ225" s="32"/>
      <c r="CK225" s="32"/>
      <c r="CL225" s="32"/>
    </row>
    <row r="226" spans="1:90" ht="16.149999999999999" customHeight="1" thickBot="1" x14ac:dyDescent="0.25">
      <c r="A226" s="904"/>
      <c r="B226" s="905" t="s">
        <v>208</v>
      </c>
      <c r="C226" s="906"/>
      <c r="D226" s="517">
        <f t="shared" si="116"/>
        <v>0</v>
      </c>
      <c r="E226" s="518">
        <f t="shared" si="110"/>
        <v>0</v>
      </c>
      <c r="F226" s="519">
        <f t="shared" si="111"/>
        <v>0</v>
      </c>
      <c r="G226" s="520"/>
      <c r="H226" s="521"/>
      <c r="I226" s="522"/>
      <c r="J226" s="521"/>
      <c r="K226" s="522"/>
      <c r="L226" s="521"/>
      <c r="M226" s="522"/>
      <c r="N226" s="521"/>
      <c r="O226" s="522"/>
      <c r="P226" s="521"/>
      <c r="Q226" s="522"/>
      <c r="R226" s="521"/>
      <c r="S226" s="522"/>
      <c r="T226" s="521"/>
      <c r="U226" s="520"/>
      <c r="V226" s="523"/>
      <c r="W226" s="524"/>
      <c r="X226" s="525"/>
      <c r="Y226" s="525"/>
      <c r="Z226" s="526"/>
      <c r="AA226" s="225" t="str">
        <f t="shared" si="103"/>
        <v/>
      </c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8"/>
      <c r="BV226" s="3"/>
      <c r="BW226" s="3"/>
      <c r="CA226" s="31" t="str">
        <f t="shared" ref="CA226" si="117">IF(CG226=1,"* El número de pacientes de 60 años NO DEBE Ser mayor a lo registrado en el grupo Etario 20-64 años. ","")</f>
        <v/>
      </c>
      <c r="CB226" s="31" t="str">
        <f t="shared" ref="CB226" si="118">IF(CH226=1,"* La consulta pertinente NO DEBE ser mayor al Total registrado. ","")</f>
        <v/>
      </c>
      <c r="CC226" s="31" t="str">
        <f t="shared" ref="CC226" si="119">IF(AND(D226&lt;&gt;0,W226=""),"* Recuerde que las Embarazadas deben ser incluídas en el ingreso por rango Etario (Digite CEROS si no tiene). ",IF(F226&lt;W226,"* Las Embarazadas NO DEBEN ser mayor al total de Mujeres. ",""))</f>
        <v/>
      </c>
      <c r="CD226" s="31"/>
      <c r="CE226" s="31"/>
      <c r="CF226" s="31"/>
      <c r="CG226" s="32">
        <f t="shared" ref="CG226" si="120">IF((S226+T226)&lt;X226,1,0)</f>
        <v>0</v>
      </c>
      <c r="CH226" s="32">
        <f t="shared" ref="CH226" si="121">IF(D226&lt;Y226,1,0)</f>
        <v>0</v>
      </c>
      <c r="CI226" s="32">
        <f t="shared" ref="CI226" si="122">IF(AND(D226&lt;&gt;0,W226=""),1,IF(F226&lt;W226,1,0))</f>
        <v>0</v>
      </c>
      <c r="CJ226" s="32"/>
      <c r="CK226" s="32"/>
      <c r="CL226" s="32"/>
    </row>
    <row r="227" spans="1:90" ht="16.149999999999999" customHeight="1" thickTop="1" x14ac:dyDescent="0.2">
      <c r="A227" s="907" t="s">
        <v>4</v>
      </c>
      <c r="B227" s="910" t="s">
        <v>205</v>
      </c>
      <c r="C227" s="910"/>
      <c r="D227" s="527">
        <f>SUM(E227+F227)</f>
        <v>195</v>
      </c>
      <c r="E227" s="528">
        <f t="shared" si="110"/>
        <v>65</v>
      </c>
      <c r="F227" s="529">
        <f t="shared" si="110"/>
        <v>130</v>
      </c>
      <c r="G227" s="530">
        <f t="shared" ref="G227:L230" si="123">SUM(G179+G183+G187+G191+G195+G199+G203+G215+G219+G223)</f>
        <v>2</v>
      </c>
      <c r="H227" s="529">
        <f t="shared" si="123"/>
        <v>3</v>
      </c>
      <c r="I227" s="530">
        <f t="shared" si="123"/>
        <v>1</v>
      </c>
      <c r="J227" s="529">
        <f t="shared" si="123"/>
        <v>0</v>
      </c>
      <c r="K227" s="530">
        <f t="shared" si="123"/>
        <v>1</v>
      </c>
      <c r="L227" s="529">
        <f t="shared" si="123"/>
        <v>4</v>
      </c>
      <c r="M227" s="530">
        <f>SUM(M179+M183+M187+M191+M195+M199+M203+M207+M211+M215+M219+M223)</f>
        <v>3</v>
      </c>
      <c r="N227" s="529">
        <f t="shared" ref="N227:R227" si="124">SUM(N179+N183+N187+N191+N195+N199+N203+N207+N211+N215+N219+N223)</f>
        <v>1</v>
      </c>
      <c r="O227" s="530">
        <f t="shared" si="124"/>
        <v>9</v>
      </c>
      <c r="P227" s="529">
        <f t="shared" si="124"/>
        <v>8</v>
      </c>
      <c r="Q227" s="530">
        <f t="shared" si="124"/>
        <v>15</v>
      </c>
      <c r="R227" s="529">
        <f t="shared" si="124"/>
        <v>23</v>
      </c>
      <c r="S227" s="530">
        <f t="shared" ref="S227:V230" si="125">SUM(S179+S183+S187+S195+S199+S203+S207+S211+S215+S219+S223)</f>
        <v>27</v>
      </c>
      <c r="T227" s="529">
        <f t="shared" si="125"/>
        <v>72</v>
      </c>
      <c r="U227" s="530">
        <f t="shared" si="125"/>
        <v>7</v>
      </c>
      <c r="V227" s="531">
        <f t="shared" si="125"/>
        <v>19</v>
      </c>
      <c r="W227" s="530">
        <f t="shared" ref="W227:X230" si="126">SUM(W179+W183+W187+W195+W203+W207+W211+W215+W219+W223)</f>
        <v>5</v>
      </c>
      <c r="X227" s="532">
        <f t="shared" si="126"/>
        <v>1</v>
      </c>
      <c r="Y227" s="532">
        <f t="shared" ref="Y227:Z230" si="127">SUM(Y179+Y183+Y187+Y195+Y203+Y207+Y211+Y215+Y219+Y223)</f>
        <v>0</v>
      </c>
      <c r="Z227" s="529">
        <f t="shared" si="127"/>
        <v>0</v>
      </c>
      <c r="AA227" s="273" t="s">
        <v>215</v>
      </c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BV227" s="3"/>
      <c r="BW227" s="3"/>
      <c r="CG227" s="13"/>
      <c r="CH227" s="13"/>
      <c r="CI227" s="13"/>
      <c r="CJ227" s="13"/>
      <c r="CK227" s="13"/>
      <c r="CL227" s="13"/>
    </row>
    <row r="228" spans="1:90" ht="16.149999999999999" customHeight="1" x14ac:dyDescent="0.2">
      <c r="A228" s="908"/>
      <c r="B228" s="911" t="s">
        <v>206</v>
      </c>
      <c r="C228" s="911"/>
      <c r="D228" s="386">
        <f>SUM(E228+F228)</f>
        <v>752</v>
      </c>
      <c r="E228" s="533">
        <f t="shared" ref="E228:F230" si="128">SUM(G228+I228+K228+M228+O228+Q228+S228+U228)</f>
        <v>292</v>
      </c>
      <c r="F228" s="534">
        <f>SUM(H228+J228+L228+N228+P228+R228+T228+V228)</f>
        <v>460</v>
      </c>
      <c r="G228" s="535">
        <f t="shared" si="123"/>
        <v>12</v>
      </c>
      <c r="H228" s="534">
        <f>SUM(H180+H184+H188+H192+H196+H200+H204+H216+H220+H224)</f>
        <v>20</v>
      </c>
      <c r="I228" s="535">
        <f t="shared" si="123"/>
        <v>8</v>
      </c>
      <c r="J228" s="534">
        <f>SUM(J180+J184+J188+J192+J196+J200+J204+J216+J220+J224)</f>
        <v>6</v>
      </c>
      <c r="K228" s="535">
        <f t="shared" si="123"/>
        <v>3</v>
      </c>
      <c r="L228" s="534">
        <f>SUM(L180+L184+L188+L192+L196+L200+L204+L216+L220+L224)</f>
        <v>6</v>
      </c>
      <c r="M228" s="535">
        <f t="shared" ref="M228:R230" si="129">SUM(M180+M184+M188+M192+M196+M200+M204+M208+M212+M216+M220+M224)</f>
        <v>11</v>
      </c>
      <c r="N228" s="534">
        <f t="shared" si="129"/>
        <v>6</v>
      </c>
      <c r="O228" s="535">
        <f t="shared" si="129"/>
        <v>49</v>
      </c>
      <c r="P228" s="534">
        <f t="shared" si="129"/>
        <v>67</v>
      </c>
      <c r="Q228" s="535">
        <f t="shared" si="129"/>
        <v>98</v>
      </c>
      <c r="R228" s="534">
        <f t="shared" si="129"/>
        <v>113</v>
      </c>
      <c r="S228" s="535">
        <f t="shared" si="125"/>
        <v>78</v>
      </c>
      <c r="T228" s="534">
        <f t="shared" si="125"/>
        <v>190</v>
      </c>
      <c r="U228" s="535">
        <f t="shared" si="125"/>
        <v>33</v>
      </c>
      <c r="V228" s="536">
        <f t="shared" si="125"/>
        <v>52</v>
      </c>
      <c r="W228" s="535">
        <f t="shared" si="126"/>
        <v>6</v>
      </c>
      <c r="X228" s="533">
        <f t="shared" si="126"/>
        <v>3</v>
      </c>
      <c r="Y228" s="533">
        <f t="shared" si="127"/>
        <v>0</v>
      </c>
      <c r="Z228" s="534">
        <f t="shared" si="127"/>
        <v>0</v>
      </c>
      <c r="AA228" s="273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BV228" s="3"/>
      <c r="BW228" s="3"/>
      <c r="CG228" s="13"/>
      <c r="CH228" s="13"/>
      <c r="CI228" s="13"/>
      <c r="CJ228" s="13"/>
      <c r="CK228" s="13"/>
      <c r="CL228" s="13"/>
    </row>
    <row r="229" spans="1:90" ht="16.149999999999999" customHeight="1" x14ac:dyDescent="0.2">
      <c r="A229" s="908"/>
      <c r="B229" s="911" t="s">
        <v>207</v>
      </c>
      <c r="C229" s="911"/>
      <c r="D229" s="386">
        <f>SUM(E229+F229)</f>
        <v>184</v>
      </c>
      <c r="E229" s="533">
        <f t="shared" si="128"/>
        <v>58</v>
      </c>
      <c r="F229" s="534">
        <f t="shared" si="128"/>
        <v>126</v>
      </c>
      <c r="G229" s="535">
        <f t="shared" ref="G229:G230" si="130">SUM(G181+G185+G189+G193+G197+G201+G205+G217+G221+G225)</f>
        <v>3</v>
      </c>
      <c r="H229" s="534">
        <f>SUM(H181+H185+H189+H193+H197+H201+H205+H217+H221+H225)</f>
        <v>4</v>
      </c>
      <c r="I229" s="535">
        <f t="shared" si="123"/>
        <v>2</v>
      </c>
      <c r="J229" s="534">
        <f>SUM(J181+J185+J189+J193+J197+J201+J205+J217+J221+J225)</f>
        <v>2</v>
      </c>
      <c r="K229" s="535">
        <f t="shared" si="123"/>
        <v>1</v>
      </c>
      <c r="L229" s="534">
        <f>SUM(L181+L185+L189+L193+L197+L201+L205+L217+L221+L225)</f>
        <v>3</v>
      </c>
      <c r="M229" s="535">
        <f t="shared" si="129"/>
        <v>1</v>
      </c>
      <c r="N229" s="534">
        <f t="shared" si="129"/>
        <v>1</v>
      </c>
      <c r="O229" s="535">
        <f t="shared" si="129"/>
        <v>9</v>
      </c>
      <c r="P229" s="534">
        <f t="shared" si="129"/>
        <v>8</v>
      </c>
      <c r="Q229" s="535">
        <f t="shared" si="129"/>
        <v>6</v>
      </c>
      <c r="R229" s="534">
        <f t="shared" si="129"/>
        <v>19</v>
      </c>
      <c r="S229" s="535">
        <f t="shared" si="125"/>
        <v>30</v>
      </c>
      <c r="T229" s="534">
        <f t="shared" si="125"/>
        <v>70</v>
      </c>
      <c r="U229" s="535">
        <f t="shared" si="125"/>
        <v>6</v>
      </c>
      <c r="V229" s="536">
        <f t="shared" si="125"/>
        <v>19</v>
      </c>
      <c r="W229" s="535">
        <f t="shared" si="126"/>
        <v>5</v>
      </c>
      <c r="X229" s="533">
        <f t="shared" si="126"/>
        <v>2</v>
      </c>
      <c r="Y229" s="533">
        <f t="shared" si="127"/>
        <v>0</v>
      </c>
      <c r="Z229" s="534">
        <f t="shared" si="127"/>
        <v>0</v>
      </c>
      <c r="AA229" s="273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BV229" s="3"/>
      <c r="BW229" s="3"/>
      <c r="CG229" s="13"/>
      <c r="CH229" s="13"/>
      <c r="CI229" s="13"/>
      <c r="CJ229" s="13"/>
      <c r="CK229" s="13"/>
      <c r="CL229" s="13"/>
    </row>
    <row r="230" spans="1:90" ht="16.149999999999999" customHeight="1" x14ac:dyDescent="0.2">
      <c r="A230" s="909"/>
      <c r="B230" s="912" t="s">
        <v>208</v>
      </c>
      <c r="C230" s="912"/>
      <c r="D230" s="461">
        <f>SUM(E230+F230)</f>
        <v>168</v>
      </c>
      <c r="E230" s="537">
        <f t="shared" si="128"/>
        <v>55</v>
      </c>
      <c r="F230" s="538">
        <f>SUM(H230+J230+L230+N230+P230+R230+T230+V230)</f>
        <v>113</v>
      </c>
      <c r="G230" s="539">
        <f t="shared" si="130"/>
        <v>2</v>
      </c>
      <c r="H230" s="538">
        <f>SUM(H182+H186+H190+H194+H198+H202+H206+H218+H222+H226)</f>
        <v>5</v>
      </c>
      <c r="I230" s="539">
        <f t="shared" si="123"/>
        <v>1</v>
      </c>
      <c r="J230" s="538">
        <f>SUM(J182+J186+J190+J194+J198+J202+J206+J218+J222+J226)</f>
        <v>2</v>
      </c>
      <c r="K230" s="539">
        <f t="shared" si="123"/>
        <v>0</v>
      </c>
      <c r="L230" s="538">
        <f>SUM(L182+L186+L190+L194+L198+L202+L206+L218+L222+L226)</f>
        <v>4</v>
      </c>
      <c r="M230" s="539">
        <f t="shared" si="129"/>
        <v>2</v>
      </c>
      <c r="N230" s="538">
        <f t="shared" si="129"/>
        <v>1</v>
      </c>
      <c r="O230" s="539">
        <f t="shared" si="129"/>
        <v>6</v>
      </c>
      <c r="P230" s="538">
        <f t="shared" si="129"/>
        <v>10</v>
      </c>
      <c r="Q230" s="539">
        <f t="shared" si="129"/>
        <v>9</v>
      </c>
      <c r="R230" s="538">
        <f t="shared" si="129"/>
        <v>17</v>
      </c>
      <c r="S230" s="539">
        <f t="shared" si="125"/>
        <v>25</v>
      </c>
      <c r="T230" s="538">
        <f t="shared" si="125"/>
        <v>54</v>
      </c>
      <c r="U230" s="539">
        <f t="shared" si="125"/>
        <v>10</v>
      </c>
      <c r="V230" s="540">
        <f>SUM(V182+V186+V190+V198+V202+V206+V210+V214+V218+V222+V226)</f>
        <v>20</v>
      </c>
      <c r="W230" s="541">
        <f t="shared" si="126"/>
        <v>3</v>
      </c>
      <c r="X230" s="537">
        <f t="shared" si="126"/>
        <v>1</v>
      </c>
      <c r="Y230" s="537">
        <f t="shared" si="127"/>
        <v>0</v>
      </c>
      <c r="Z230" s="538">
        <f t="shared" si="127"/>
        <v>0</v>
      </c>
      <c r="AA230" s="273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BV230" s="3"/>
      <c r="BW230" s="3"/>
      <c r="CG230" s="13"/>
      <c r="CH230" s="13"/>
      <c r="CI230" s="13"/>
      <c r="CJ230" s="13"/>
      <c r="CK230" s="13"/>
      <c r="CL230" s="13"/>
    </row>
    <row r="231" spans="1:90" ht="31.9" customHeight="1" x14ac:dyDescent="0.2">
      <c r="A231" s="236" t="s">
        <v>216</v>
      </c>
      <c r="B231" s="123"/>
      <c r="C231" s="123"/>
      <c r="D231" s="124"/>
      <c r="E231" s="124"/>
      <c r="F231" s="124"/>
      <c r="G231" s="124"/>
      <c r="H231" s="124"/>
      <c r="I231" s="124"/>
      <c r="BV231" s="3"/>
      <c r="BW231" s="3"/>
      <c r="CG231" s="13"/>
      <c r="CH231" s="13"/>
      <c r="CI231" s="13"/>
      <c r="CJ231" s="13"/>
      <c r="CK231" s="13"/>
      <c r="CL231" s="13"/>
    </row>
    <row r="232" spans="1:90" ht="16.149999999999999" customHeight="1" x14ac:dyDescent="0.2">
      <c r="A232" s="885" t="s">
        <v>31</v>
      </c>
      <c r="B232" s="886"/>
      <c r="C232" s="887"/>
      <c r="D232" s="894" t="s">
        <v>4</v>
      </c>
      <c r="E232" s="895"/>
      <c r="F232" s="896"/>
      <c r="G232" s="862" t="s">
        <v>56</v>
      </c>
      <c r="H232" s="900"/>
      <c r="I232" s="900"/>
      <c r="J232" s="900"/>
      <c r="K232" s="900"/>
      <c r="L232" s="900"/>
      <c r="M232" s="900"/>
      <c r="N232" s="901"/>
      <c r="O232" s="896" t="s">
        <v>6</v>
      </c>
      <c r="P232" s="859" t="s">
        <v>7</v>
      </c>
      <c r="BV232" s="3"/>
      <c r="BW232" s="3"/>
      <c r="CG232" s="13"/>
      <c r="CH232" s="13"/>
      <c r="CI232" s="13"/>
      <c r="CJ232" s="13"/>
      <c r="CK232" s="13"/>
      <c r="CL232" s="13"/>
    </row>
    <row r="233" spans="1:90" ht="16.149999999999999" customHeight="1" x14ac:dyDescent="0.2">
      <c r="A233" s="888"/>
      <c r="B233" s="889"/>
      <c r="C233" s="890"/>
      <c r="D233" s="897"/>
      <c r="E233" s="898"/>
      <c r="F233" s="899"/>
      <c r="G233" s="859" t="s">
        <v>186</v>
      </c>
      <c r="H233" s="859" t="s">
        <v>17</v>
      </c>
      <c r="I233" s="859" t="s">
        <v>198</v>
      </c>
      <c r="J233" s="859" t="s">
        <v>57</v>
      </c>
      <c r="K233" s="859" t="s">
        <v>199</v>
      </c>
      <c r="L233" s="859" t="s">
        <v>217</v>
      </c>
      <c r="M233" s="859" t="s">
        <v>21</v>
      </c>
      <c r="N233" s="877" t="s">
        <v>22</v>
      </c>
      <c r="O233" s="902"/>
      <c r="P233" s="860"/>
      <c r="BV233" s="3"/>
      <c r="BW233" s="3"/>
      <c r="CG233" s="13"/>
      <c r="CH233" s="13"/>
      <c r="CI233" s="13"/>
      <c r="CJ233" s="13"/>
      <c r="CK233" s="13"/>
      <c r="CL233" s="13"/>
    </row>
    <row r="234" spans="1:90" ht="16.149999999999999" customHeight="1" x14ac:dyDescent="0.2">
      <c r="A234" s="891"/>
      <c r="B234" s="892"/>
      <c r="C234" s="893"/>
      <c r="D234" s="812" t="s">
        <v>23</v>
      </c>
      <c r="E234" s="812" t="s">
        <v>24</v>
      </c>
      <c r="F234" s="810" t="s">
        <v>25</v>
      </c>
      <c r="G234" s="861"/>
      <c r="H234" s="861"/>
      <c r="I234" s="861"/>
      <c r="J234" s="861"/>
      <c r="K234" s="861"/>
      <c r="L234" s="861"/>
      <c r="M234" s="861"/>
      <c r="N234" s="878"/>
      <c r="O234" s="899"/>
      <c r="P234" s="861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BV234" s="3"/>
      <c r="BW234" s="3"/>
      <c r="CG234" s="13"/>
      <c r="CH234" s="13"/>
      <c r="CI234" s="13"/>
      <c r="CJ234" s="13"/>
      <c r="CK234" s="13"/>
      <c r="CL234" s="13"/>
    </row>
    <row r="235" spans="1:90" ht="16.149999999999999" customHeight="1" x14ac:dyDescent="0.2">
      <c r="A235" s="879" t="s">
        <v>38</v>
      </c>
      <c r="B235" s="880"/>
      <c r="C235" s="881"/>
      <c r="D235" s="427">
        <f>SUM(G235:N235)</f>
        <v>0</v>
      </c>
      <c r="E235" s="243"/>
      <c r="F235" s="243"/>
      <c r="G235" s="113"/>
      <c r="H235" s="113"/>
      <c r="I235" s="113"/>
      <c r="J235" s="113"/>
      <c r="K235" s="113"/>
      <c r="L235" s="113"/>
      <c r="M235" s="113"/>
      <c r="N235" s="544"/>
      <c r="O235" s="114"/>
      <c r="P235" s="326"/>
      <c r="Q235" s="225" t="str">
        <f>CA235&amp;CB235&amp;CC235</f>
        <v/>
      </c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8"/>
      <c r="AD235" s="8"/>
      <c r="BV235" s="3"/>
      <c r="BW235" s="3"/>
      <c r="CA235" s="31" t="str">
        <f t="shared" ref="CA235:CA240" si="131">IF(CG235=1,"* La suma de los sexos NO DEBE ser diferente al Total. ","")</f>
        <v/>
      </c>
      <c r="CB235" s="31" t="str">
        <f>IF(CH235=1,"* Las actividades de 60 años NO DEBE ser mayor que el de 20-64 Años. ","")</f>
        <v/>
      </c>
      <c r="CC235" s="31" t="str">
        <f>IF(AND(D235&lt;&gt;0,O235=""),"* Recuerde que las Embarazadas deben ser incluídas en el ingreso por rango Etario (Digite CEROS si no tiene). ",IF(F235&lt;O235,"* Las Embarazadas NO DEBEN ser mayor al total de Mujeres. ",""))</f>
        <v/>
      </c>
      <c r="CG235" s="32">
        <f>IF(D235&lt;&gt;(E235+F235),1,0)</f>
        <v>0</v>
      </c>
      <c r="CH235" s="32">
        <f>IF(M235&lt;P235,1,0)</f>
        <v>0</v>
      </c>
      <c r="CI235" s="32">
        <f>IF(AND(D235&lt;&gt;0,O235=""),1,IF(F235&lt;O235,1,0))</f>
        <v>0</v>
      </c>
      <c r="CJ235" s="13"/>
      <c r="CK235" s="13"/>
      <c r="CL235" s="13"/>
    </row>
    <row r="236" spans="1:90" ht="16.149999999999999" customHeight="1" x14ac:dyDescent="0.2">
      <c r="A236" s="882" t="s">
        <v>218</v>
      </c>
      <c r="B236" s="883"/>
      <c r="C236" s="884"/>
      <c r="D236" s="545">
        <f>SUM(G236:N236)</f>
        <v>0</v>
      </c>
      <c r="E236" s="38"/>
      <c r="F236" s="113"/>
      <c r="G236" s="33"/>
      <c r="H236" s="33"/>
      <c r="I236" s="33"/>
      <c r="J236" s="33"/>
      <c r="K236" s="33"/>
      <c r="L236" s="33"/>
      <c r="M236" s="33"/>
      <c r="N236" s="284"/>
      <c r="O236" s="34"/>
      <c r="P236" s="38"/>
      <c r="Q236" s="225" t="str">
        <f t="shared" ref="Q236:Q240" si="132">CA236&amp;CB236&amp;CC236</f>
        <v/>
      </c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8"/>
      <c r="AD236" s="8"/>
      <c r="BV236" s="3"/>
      <c r="BW236" s="3"/>
      <c r="CA236" s="31" t="str">
        <f t="shared" si="131"/>
        <v/>
      </c>
      <c r="CB236" s="31" t="str">
        <f t="shared" ref="CB236:CB240" si="133">IF(CH236=1,"* Las actividades de 60 años NO DEBE ser mayor que el de 20-64 Años. ","")</f>
        <v/>
      </c>
      <c r="CC236" s="31" t="str">
        <f t="shared" ref="CC236:CC240" si="134">IF(AND(D236&lt;&gt;0,O236=""),"* Recuerde que las Embarazadas deben ser incluídas en el ingreso por rango Etario (Digite CEROS si no tiene). ",IF(F236&lt;O236,"* Las Embarazadas NO DEBEN ser mayor al total de Mujeres. ",""))</f>
        <v/>
      </c>
      <c r="CG236" s="32">
        <f t="shared" ref="CG236:CG240" si="135">IF(D236&lt;&gt;(E236+F236),1,0)</f>
        <v>0</v>
      </c>
      <c r="CH236" s="32">
        <f t="shared" ref="CH236:CH240" si="136">IF(M236&lt;P236,1,0)</f>
        <v>0</v>
      </c>
      <c r="CI236" s="32">
        <f t="shared" ref="CI236:CI240" si="137">IF(AND(D236&lt;&gt;0,O236=""),1,IF(F236&lt;O236,1,0))</f>
        <v>0</v>
      </c>
      <c r="CJ236" s="13"/>
      <c r="CK236" s="13"/>
      <c r="CL236" s="13"/>
    </row>
    <row r="237" spans="1:90" ht="16.149999999999999" customHeight="1" x14ac:dyDescent="0.2">
      <c r="A237" s="882" t="s">
        <v>219</v>
      </c>
      <c r="B237" s="883"/>
      <c r="C237" s="884"/>
      <c r="D237" s="546">
        <f>SUM(G237:N237)</f>
        <v>0</v>
      </c>
      <c r="E237" s="33"/>
      <c r="F237" s="38"/>
      <c r="G237" s="33"/>
      <c r="H237" s="33"/>
      <c r="I237" s="33"/>
      <c r="J237" s="33"/>
      <c r="K237" s="33"/>
      <c r="L237" s="33"/>
      <c r="M237" s="33"/>
      <c r="N237" s="284"/>
      <c r="O237" s="34"/>
      <c r="P237" s="38"/>
      <c r="Q237" s="225" t="str">
        <f t="shared" si="132"/>
        <v/>
      </c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8"/>
      <c r="AD237" s="8"/>
      <c r="BV237" s="3"/>
      <c r="BW237" s="3"/>
      <c r="CA237" s="31" t="str">
        <f t="shared" si="131"/>
        <v/>
      </c>
      <c r="CB237" s="31" t="str">
        <f t="shared" si="133"/>
        <v/>
      </c>
      <c r="CC237" s="31" t="str">
        <f t="shared" si="134"/>
        <v/>
      </c>
      <c r="CG237" s="32">
        <f t="shared" si="135"/>
        <v>0</v>
      </c>
      <c r="CH237" s="32">
        <f t="shared" si="136"/>
        <v>0</v>
      </c>
      <c r="CI237" s="32">
        <f t="shared" si="137"/>
        <v>0</v>
      </c>
      <c r="CJ237" s="13"/>
      <c r="CK237" s="13"/>
      <c r="CL237" s="13"/>
    </row>
    <row r="238" spans="1:90" ht="16.149999999999999" customHeight="1" x14ac:dyDescent="0.2">
      <c r="A238" s="868"/>
      <c r="B238" s="869"/>
      <c r="C238" s="870"/>
      <c r="D238" s="547"/>
      <c r="E238" s="548"/>
      <c r="F238" s="547"/>
      <c r="G238" s="549"/>
      <c r="H238" s="549"/>
      <c r="I238" s="549"/>
      <c r="J238" s="549"/>
      <c r="K238" s="549"/>
      <c r="L238" s="549"/>
      <c r="M238" s="548"/>
      <c r="N238" s="550"/>
      <c r="O238" s="547"/>
      <c r="P238" s="549"/>
      <c r="Q238" s="225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BV238" s="3"/>
      <c r="BW238" s="3"/>
      <c r="CA238" s="31"/>
      <c r="CB238" s="31"/>
      <c r="CC238" s="31"/>
      <c r="CG238" s="32"/>
      <c r="CH238" s="32"/>
      <c r="CI238" s="32"/>
      <c r="CJ238" s="13"/>
      <c r="CK238" s="13"/>
      <c r="CL238" s="13"/>
    </row>
    <row r="239" spans="1:90" ht="16.149999999999999" customHeight="1" x14ac:dyDescent="0.2">
      <c r="A239" s="871" t="s">
        <v>35</v>
      </c>
      <c r="B239" s="872"/>
      <c r="C239" s="873"/>
      <c r="D239" s="551">
        <f>SUM(G239:N239)</f>
        <v>0</v>
      </c>
      <c r="E239" s="285"/>
      <c r="F239" s="38"/>
      <c r="G239" s="255"/>
      <c r="H239" s="255"/>
      <c r="I239" s="255"/>
      <c r="J239" s="255"/>
      <c r="K239" s="255"/>
      <c r="L239" s="255"/>
      <c r="M239" s="255"/>
      <c r="N239" s="552"/>
      <c r="O239" s="259"/>
      <c r="P239" s="285"/>
      <c r="Q239" s="225" t="str">
        <f t="shared" si="132"/>
        <v/>
      </c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8"/>
      <c r="AD239" s="8"/>
      <c r="BV239" s="3"/>
      <c r="BW239" s="3"/>
      <c r="CA239" s="31" t="str">
        <f t="shared" si="131"/>
        <v/>
      </c>
      <c r="CB239" s="31" t="str">
        <f t="shared" si="133"/>
        <v/>
      </c>
      <c r="CC239" s="31" t="str">
        <f t="shared" si="134"/>
        <v/>
      </c>
      <c r="CG239" s="32">
        <f t="shared" si="135"/>
        <v>0</v>
      </c>
      <c r="CH239" s="32">
        <f t="shared" si="136"/>
        <v>0</v>
      </c>
      <c r="CI239" s="32">
        <f t="shared" si="137"/>
        <v>0</v>
      </c>
      <c r="CJ239" s="13"/>
      <c r="CK239" s="13"/>
      <c r="CL239" s="13"/>
    </row>
    <row r="240" spans="1:90" ht="16.149999999999999" customHeight="1" x14ac:dyDescent="0.2">
      <c r="A240" s="874" t="s">
        <v>220</v>
      </c>
      <c r="B240" s="875"/>
      <c r="C240" s="876"/>
      <c r="D240" s="553">
        <f>SUM(G240:N240)</f>
        <v>0</v>
      </c>
      <c r="E240" s="285"/>
      <c r="F240" s="285"/>
      <c r="G240" s="42"/>
      <c r="H240" s="42"/>
      <c r="I240" s="42"/>
      <c r="J240" s="42"/>
      <c r="K240" s="42"/>
      <c r="L240" s="42"/>
      <c r="M240" s="42"/>
      <c r="N240" s="554"/>
      <c r="O240" s="43"/>
      <c r="P240" s="46"/>
      <c r="Q240" s="225" t="str">
        <f t="shared" si="132"/>
        <v/>
      </c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8"/>
      <c r="AD240" s="8"/>
      <c r="BV240" s="3"/>
      <c r="BW240" s="3"/>
      <c r="CA240" s="31" t="str">
        <f t="shared" si="131"/>
        <v/>
      </c>
      <c r="CB240" s="31" t="str">
        <f t="shared" si="133"/>
        <v/>
      </c>
      <c r="CC240" s="31" t="str">
        <f t="shared" si="134"/>
        <v/>
      </c>
      <c r="CG240" s="32">
        <f t="shared" si="135"/>
        <v>0</v>
      </c>
      <c r="CH240" s="32">
        <f t="shared" si="136"/>
        <v>0</v>
      </c>
      <c r="CI240" s="32">
        <f t="shared" si="137"/>
        <v>0</v>
      </c>
      <c r="CJ240" s="13"/>
      <c r="CK240" s="13"/>
      <c r="CL240" s="13"/>
    </row>
    <row r="241" spans="1:90" ht="31.9" customHeight="1" x14ac:dyDescent="0.2">
      <c r="A241" s="236" t="s">
        <v>221</v>
      </c>
      <c r="B241" s="555"/>
      <c r="C241" s="555"/>
      <c r="D241" s="555"/>
      <c r="E241" s="556"/>
      <c r="F241" s="557"/>
      <c r="G241" s="8"/>
      <c r="H241" s="8"/>
      <c r="I241" s="8"/>
      <c r="J241" s="8"/>
      <c r="Q241" s="8" t="s">
        <v>215</v>
      </c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BV241" s="3"/>
      <c r="BW241" s="3"/>
      <c r="CG241" s="13"/>
      <c r="CH241" s="13"/>
      <c r="CI241" s="13"/>
      <c r="CJ241" s="13"/>
      <c r="CK241" s="13"/>
      <c r="CL241" s="13"/>
    </row>
    <row r="242" spans="1:90" ht="16.149999999999999" customHeight="1" x14ac:dyDescent="0.2">
      <c r="A242" s="859" t="s">
        <v>201</v>
      </c>
      <c r="B242" s="859" t="s">
        <v>222</v>
      </c>
      <c r="C242" s="859" t="s">
        <v>223</v>
      </c>
      <c r="D242" s="859" t="s">
        <v>224</v>
      </c>
      <c r="E242" s="859" t="s">
        <v>225</v>
      </c>
      <c r="F242" s="8"/>
      <c r="G242" s="8"/>
      <c r="H242" s="8"/>
      <c r="I242" s="8"/>
      <c r="J242" s="8"/>
      <c r="BV242" s="3"/>
      <c r="BW242" s="3"/>
      <c r="CG242" s="13"/>
      <c r="CH242" s="13"/>
      <c r="CI242" s="13"/>
      <c r="CJ242" s="13"/>
      <c r="CK242" s="13"/>
      <c r="CL242" s="13"/>
    </row>
    <row r="243" spans="1:90" ht="16.149999999999999" customHeight="1" x14ac:dyDescent="0.2">
      <c r="A243" s="860"/>
      <c r="B243" s="860"/>
      <c r="C243" s="860"/>
      <c r="D243" s="860"/>
      <c r="E243" s="860"/>
      <c r="F243" s="8"/>
      <c r="G243" s="8"/>
      <c r="H243" s="8"/>
      <c r="I243" s="8"/>
      <c r="J243" s="8"/>
      <c r="BV243" s="3"/>
      <c r="BW243" s="3"/>
      <c r="CG243" s="13"/>
      <c r="CH243" s="13"/>
      <c r="CI243" s="13"/>
      <c r="CJ243" s="13"/>
      <c r="CK243" s="13"/>
      <c r="CL243" s="13"/>
    </row>
    <row r="244" spans="1:90" ht="16.149999999999999" customHeight="1" x14ac:dyDescent="0.2">
      <c r="A244" s="860"/>
      <c r="B244" s="860"/>
      <c r="C244" s="860"/>
      <c r="D244" s="860"/>
      <c r="E244" s="860"/>
      <c r="F244" s="8"/>
      <c r="G244" s="8"/>
      <c r="H244" s="8"/>
      <c r="I244" s="8"/>
      <c r="J244" s="8"/>
      <c r="BV244" s="3"/>
      <c r="BW244" s="3"/>
      <c r="CG244" s="13"/>
      <c r="CH244" s="13"/>
      <c r="CI244" s="13"/>
      <c r="CJ244" s="13"/>
      <c r="CK244" s="13"/>
      <c r="CL244" s="13"/>
    </row>
    <row r="245" spans="1:90" ht="16.149999999999999" customHeight="1" x14ac:dyDescent="0.2">
      <c r="A245" s="861"/>
      <c r="B245" s="861"/>
      <c r="C245" s="861"/>
      <c r="D245" s="861"/>
      <c r="E245" s="861"/>
      <c r="F245" s="8"/>
      <c r="G245" s="8"/>
      <c r="H245" s="8"/>
      <c r="I245" s="8"/>
      <c r="J245" s="8"/>
      <c r="BV245" s="3"/>
      <c r="BW245" s="3"/>
      <c r="CG245" s="13"/>
      <c r="CH245" s="13"/>
      <c r="CI245" s="13"/>
      <c r="CJ245" s="13"/>
      <c r="CK245" s="13"/>
      <c r="CL245" s="13"/>
    </row>
    <row r="246" spans="1:90" ht="16.149999999999999" customHeight="1" x14ac:dyDescent="0.2">
      <c r="A246" s="558" t="s">
        <v>226</v>
      </c>
      <c r="B246" s="559"/>
      <c r="C246" s="560"/>
      <c r="D246" s="561">
        <f>SUM(D247:D249)</f>
        <v>0</v>
      </c>
      <c r="E246" s="561">
        <f>SUM(E247:E249)</f>
        <v>0</v>
      </c>
      <c r="F246" s="8"/>
      <c r="G246" s="8"/>
      <c r="H246" s="8"/>
      <c r="I246" s="8"/>
      <c r="J246" s="8"/>
      <c r="BV246" s="3"/>
      <c r="BW246" s="3"/>
      <c r="CG246" s="13"/>
      <c r="CH246" s="13"/>
      <c r="CI246" s="13"/>
      <c r="CJ246" s="13"/>
      <c r="CK246" s="13"/>
      <c r="CL246" s="13"/>
    </row>
    <row r="247" spans="1:90" ht="16.149999999999999" customHeight="1" x14ac:dyDescent="0.2">
      <c r="A247" s="562" t="s">
        <v>227</v>
      </c>
      <c r="B247" s="563"/>
      <c r="C247" s="564"/>
      <c r="D247" s="63"/>
      <c r="E247" s="243"/>
      <c r="F247" s="8"/>
      <c r="G247" s="8"/>
      <c r="H247" s="8"/>
      <c r="I247" s="8"/>
      <c r="J247" s="8"/>
      <c r="BV247" s="3"/>
      <c r="BW247" s="3"/>
      <c r="CG247" s="13"/>
      <c r="CH247" s="13"/>
      <c r="CI247" s="13"/>
      <c r="CJ247" s="13"/>
      <c r="CK247" s="13"/>
      <c r="CL247" s="13"/>
    </row>
    <row r="248" spans="1:90" ht="16.149999999999999" customHeight="1" x14ac:dyDescent="0.2">
      <c r="A248" s="565" t="s">
        <v>228</v>
      </c>
      <c r="B248" s="150"/>
      <c r="C248" s="252"/>
      <c r="D248" s="86"/>
      <c r="E248" s="38"/>
      <c r="F248" s="8"/>
      <c r="G248" s="8"/>
      <c r="H248" s="8"/>
      <c r="I248" s="8"/>
      <c r="J248" s="8"/>
      <c r="BV248" s="3"/>
      <c r="BW248" s="3"/>
      <c r="CG248" s="13"/>
      <c r="CH248" s="13"/>
      <c r="CI248" s="13"/>
      <c r="CJ248" s="13"/>
      <c r="CK248" s="13"/>
      <c r="CL248" s="13"/>
    </row>
    <row r="249" spans="1:90" ht="16.149999999999999" customHeight="1" x14ac:dyDescent="0.2">
      <c r="A249" s="235" t="s">
        <v>229</v>
      </c>
      <c r="B249" s="566"/>
      <c r="C249" s="567"/>
      <c r="D249" s="568"/>
      <c r="E249" s="46"/>
      <c r="F249" s="8"/>
      <c r="G249" s="8"/>
      <c r="H249" s="8"/>
      <c r="I249" s="8"/>
      <c r="J249" s="8"/>
      <c r="BV249" s="3"/>
      <c r="BW249" s="3"/>
      <c r="CG249" s="13"/>
      <c r="CH249" s="13"/>
      <c r="CI249" s="13"/>
      <c r="CJ249" s="13"/>
      <c r="CK249" s="13"/>
      <c r="CL249" s="13"/>
    </row>
    <row r="250" spans="1:90" ht="31.9" customHeight="1" x14ac:dyDescent="0.2">
      <c r="A250" s="569" t="s">
        <v>230</v>
      </c>
      <c r="B250" s="570"/>
      <c r="C250" s="570"/>
      <c r="D250" s="570"/>
      <c r="E250" s="571"/>
      <c r="F250" s="8"/>
      <c r="G250" s="8"/>
      <c r="H250" s="8"/>
      <c r="I250" s="8"/>
      <c r="J250" s="8"/>
      <c r="BV250" s="3"/>
      <c r="BW250" s="3"/>
      <c r="CG250" s="13"/>
      <c r="CH250" s="13"/>
      <c r="CI250" s="13"/>
      <c r="CJ250" s="13"/>
      <c r="CK250" s="13"/>
      <c r="CL250" s="13"/>
    </row>
    <row r="251" spans="1:90" ht="37.15" customHeight="1" x14ac:dyDescent="0.2">
      <c r="A251" s="862" t="s">
        <v>231</v>
      </c>
      <c r="B251" s="863"/>
      <c r="C251" s="572" t="s">
        <v>232</v>
      </c>
      <c r="D251" s="572" t="s">
        <v>233</v>
      </c>
      <c r="E251" s="572" t="s">
        <v>234</v>
      </c>
      <c r="F251" s="8"/>
      <c r="G251" s="8"/>
      <c r="H251" s="8"/>
      <c r="I251" s="8"/>
      <c r="J251" s="8"/>
      <c r="BV251" s="3"/>
      <c r="BW251" s="3"/>
    </row>
    <row r="252" spans="1:90" ht="16.149999999999999" customHeight="1" x14ac:dyDescent="0.2">
      <c r="A252" s="864" t="s">
        <v>78</v>
      </c>
      <c r="B252" s="865"/>
      <c r="C252" s="243"/>
      <c r="D252" s="243"/>
      <c r="E252" s="243"/>
      <c r="F252" s="8"/>
      <c r="G252" s="8"/>
      <c r="H252" s="8"/>
      <c r="I252" s="8"/>
      <c r="J252" s="8"/>
      <c r="BV252" s="3"/>
      <c r="BW252" s="3"/>
    </row>
    <row r="253" spans="1:90" ht="16.149999999999999" customHeight="1" x14ac:dyDescent="0.2">
      <c r="A253" s="855" t="s">
        <v>86</v>
      </c>
      <c r="B253" s="856"/>
      <c r="C253" s="38"/>
      <c r="D253" s="38"/>
      <c r="E253" s="38"/>
      <c r="F253" s="8"/>
      <c r="G253" s="8"/>
      <c r="H253" s="8"/>
      <c r="I253" s="8"/>
      <c r="J253" s="8"/>
      <c r="BV253" s="3"/>
      <c r="BW253" s="3"/>
    </row>
    <row r="254" spans="1:90" ht="16.149999999999999" customHeight="1" x14ac:dyDescent="0.2">
      <c r="A254" s="866" t="s">
        <v>84</v>
      </c>
      <c r="B254" s="867"/>
      <c r="C254" s="38"/>
      <c r="D254" s="38"/>
      <c r="E254" s="38"/>
      <c r="F254" s="8"/>
      <c r="G254" s="8"/>
      <c r="H254" s="8"/>
      <c r="I254" s="8"/>
      <c r="J254" s="8"/>
      <c r="BV254" s="3"/>
      <c r="BW254" s="3"/>
    </row>
    <row r="255" spans="1:90" ht="16.149999999999999" customHeight="1" x14ac:dyDescent="0.2">
      <c r="A255" s="855" t="s">
        <v>210</v>
      </c>
      <c r="B255" s="856"/>
      <c r="C255" s="38"/>
      <c r="D255" s="38"/>
      <c r="E255" s="38"/>
      <c r="F255" s="8"/>
      <c r="G255" s="8"/>
      <c r="H255" s="8"/>
      <c r="I255" s="8"/>
      <c r="J255" s="8"/>
      <c r="BV255" s="3"/>
      <c r="BW255" s="3"/>
    </row>
    <row r="256" spans="1:90" ht="16.149999999999999" customHeight="1" x14ac:dyDescent="0.2">
      <c r="A256" s="855" t="s">
        <v>85</v>
      </c>
      <c r="B256" s="856"/>
      <c r="C256" s="38"/>
      <c r="D256" s="38"/>
      <c r="E256" s="38"/>
      <c r="F256" s="8"/>
      <c r="G256" s="8"/>
      <c r="H256" s="8"/>
      <c r="I256" s="8"/>
      <c r="J256" s="8"/>
      <c r="BV256" s="3"/>
      <c r="BW256" s="3"/>
    </row>
    <row r="257" spans="1:75" ht="16.149999999999999" customHeight="1" x14ac:dyDescent="0.2">
      <c r="A257" s="855" t="s">
        <v>79</v>
      </c>
      <c r="B257" s="856"/>
      <c r="C257" s="38"/>
      <c r="D257" s="38"/>
      <c r="E257" s="38"/>
      <c r="F257" s="8"/>
      <c r="G257" s="8"/>
      <c r="H257" s="8"/>
      <c r="I257" s="8"/>
      <c r="J257" s="8"/>
      <c r="BV257" s="3"/>
      <c r="BW257" s="3"/>
    </row>
    <row r="258" spans="1:75" ht="16.149999999999999" customHeight="1" x14ac:dyDescent="0.2">
      <c r="A258" s="857" t="s">
        <v>209</v>
      </c>
      <c r="B258" s="858"/>
      <c r="C258" s="573"/>
      <c r="D258" s="573"/>
      <c r="E258" s="573"/>
      <c r="F258" s="8"/>
      <c r="G258" s="8"/>
      <c r="H258" s="8"/>
      <c r="I258" s="8"/>
      <c r="J258" s="8"/>
      <c r="BV258" s="3"/>
      <c r="BW258" s="3"/>
    </row>
    <row r="259" spans="1:75" x14ac:dyDescent="0.2">
      <c r="F259" s="8"/>
      <c r="G259" s="8"/>
      <c r="H259" s="8"/>
      <c r="I259" s="8"/>
      <c r="J259" s="8"/>
      <c r="BV259" s="3"/>
      <c r="BW259" s="3"/>
    </row>
    <row r="260" spans="1:75" x14ac:dyDescent="0.2">
      <c r="F260" s="8"/>
      <c r="G260" s="8"/>
      <c r="H260" s="8"/>
      <c r="I260" s="8"/>
      <c r="J260" s="8"/>
      <c r="BV260" s="3"/>
      <c r="BW260" s="3"/>
    </row>
    <row r="261" spans="1:75" x14ac:dyDescent="0.2">
      <c r="F261" s="8"/>
      <c r="G261" s="8"/>
      <c r="H261" s="8"/>
      <c r="I261" s="8"/>
      <c r="J261" s="8"/>
      <c r="BV261" s="3"/>
      <c r="BW261" s="3"/>
    </row>
    <row r="262" spans="1:75" x14ac:dyDescent="0.2">
      <c r="BV262" s="3"/>
      <c r="BW262" s="3"/>
    </row>
    <row r="263" spans="1:75" x14ac:dyDescent="0.2">
      <c r="BV263" s="3"/>
      <c r="BW263" s="3"/>
    </row>
    <row r="264" spans="1:75" x14ac:dyDescent="0.2">
      <c r="BV264" s="3"/>
      <c r="BW264" s="3"/>
    </row>
    <row r="265" spans="1:75" x14ac:dyDescent="0.2">
      <c r="BV265" s="3"/>
      <c r="BW265" s="3"/>
    </row>
    <row r="266" spans="1:75" x14ac:dyDescent="0.2">
      <c r="BV266" s="3"/>
      <c r="BW266" s="3"/>
    </row>
    <row r="267" spans="1:75" x14ac:dyDescent="0.2">
      <c r="BV267" s="3"/>
      <c r="BW267" s="3"/>
    </row>
    <row r="268" spans="1:75" x14ac:dyDescent="0.2">
      <c r="BV268" s="3"/>
      <c r="BW268" s="3"/>
    </row>
    <row r="269" spans="1:75" x14ac:dyDescent="0.2">
      <c r="BV269" s="3"/>
      <c r="BW269" s="3"/>
    </row>
    <row r="270" spans="1:75" x14ac:dyDescent="0.2">
      <c r="BV270" s="3"/>
      <c r="BW270" s="3"/>
    </row>
    <row r="271" spans="1:75" x14ac:dyDescent="0.2">
      <c r="BV271" s="3"/>
      <c r="BW271" s="3"/>
    </row>
    <row r="272" spans="1:75" x14ac:dyDescent="0.2">
      <c r="BV272" s="3"/>
      <c r="BW272" s="3"/>
    </row>
    <row r="273" spans="74:75" x14ac:dyDescent="0.2">
      <c r="BV273" s="3"/>
      <c r="BW273" s="3"/>
    </row>
    <row r="274" spans="74:75" x14ac:dyDescent="0.2">
      <c r="BV274" s="3"/>
      <c r="BW274" s="3"/>
    </row>
    <row r="275" spans="74:75" x14ac:dyDescent="0.2">
      <c r="BV275" s="3"/>
      <c r="BW275" s="3"/>
    </row>
    <row r="276" spans="74:75" x14ac:dyDescent="0.2">
      <c r="BV276" s="3"/>
      <c r="BW276" s="3"/>
    </row>
    <row r="277" spans="74:75" x14ac:dyDescent="0.2">
      <c r="BV277" s="3"/>
      <c r="BW277" s="3"/>
    </row>
    <row r="278" spans="74:75" x14ac:dyDescent="0.2">
      <c r="BV278" s="3"/>
      <c r="BW278" s="3"/>
    </row>
    <row r="279" spans="74:75" x14ac:dyDescent="0.2">
      <c r="BV279" s="3"/>
      <c r="BW279" s="3"/>
    </row>
    <row r="280" spans="74:75" x14ac:dyDescent="0.2">
      <c r="BV280" s="3"/>
      <c r="BW280" s="3"/>
    </row>
    <row r="281" spans="74:75" x14ac:dyDescent="0.2">
      <c r="BV281" s="3"/>
      <c r="BW281" s="3"/>
    </row>
    <row r="282" spans="74:75" x14ac:dyDescent="0.2">
      <c r="BV282" s="3"/>
      <c r="BW282" s="3"/>
    </row>
    <row r="283" spans="74:75" x14ac:dyDescent="0.2">
      <c r="BV283" s="3"/>
      <c r="BW283" s="3"/>
    </row>
    <row r="284" spans="74:75" x14ac:dyDescent="0.2">
      <c r="BV284" s="3"/>
      <c r="BW284" s="3"/>
    </row>
    <row r="285" spans="74:75" x14ac:dyDescent="0.2">
      <c r="BV285" s="3"/>
      <c r="BW285" s="3"/>
    </row>
    <row r="286" spans="74:75" x14ac:dyDescent="0.2">
      <c r="BV286" s="3"/>
      <c r="BW286" s="3"/>
    </row>
    <row r="287" spans="74:75" x14ac:dyDescent="0.2">
      <c r="BV287" s="3"/>
      <c r="BW287" s="3"/>
    </row>
    <row r="288" spans="74:75" x14ac:dyDescent="0.2">
      <c r="BV288" s="3"/>
      <c r="BW288" s="3"/>
    </row>
    <row r="289" spans="1:118" x14ac:dyDescent="0.2">
      <c r="BV289" s="3"/>
      <c r="BW289" s="3"/>
    </row>
    <row r="290" spans="1:118" x14ac:dyDescent="0.2">
      <c r="BV290" s="3"/>
      <c r="BW290" s="3"/>
    </row>
    <row r="291" spans="1:118" x14ac:dyDescent="0.2">
      <c r="BV291" s="3"/>
      <c r="BW291" s="3"/>
    </row>
    <row r="292" spans="1:118" x14ac:dyDescent="0.2">
      <c r="BV292" s="3"/>
      <c r="BW292" s="3"/>
    </row>
    <row r="293" spans="1:118" x14ac:dyDescent="0.2">
      <c r="BV293" s="3"/>
      <c r="BW293" s="3"/>
    </row>
    <row r="294" spans="1:118" x14ac:dyDescent="0.2">
      <c r="BV294" s="3"/>
      <c r="BW294" s="3"/>
    </row>
    <row r="295" spans="1:118" x14ac:dyDescent="0.2">
      <c r="BV295" s="3"/>
      <c r="BW295" s="3"/>
    </row>
    <row r="296" spans="1:118" x14ac:dyDescent="0.2">
      <c r="BV296" s="3"/>
      <c r="BW296" s="3"/>
    </row>
    <row r="297" spans="1:118" x14ac:dyDescent="0.2">
      <c r="BV297" s="3"/>
      <c r="BW297" s="3"/>
    </row>
    <row r="298" spans="1:118" x14ac:dyDescent="0.2">
      <c r="BV298" s="3"/>
      <c r="BW298" s="3"/>
    </row>
    <row r="299" spans="1:118" x14ac:dyDescent="0.2">
      <c r="BV299" s="3"/>
      <c r="BW299" s="3"/>
    </row>
    <row r="300" spans="1:118" ht="12" customHeight="1" x14ac:dyDescent="0.2">
      <c r="BV300" s="3"/>
      <c r="BW300" s="3"/>
    </row>
    <row r="301" spans="1:118" s="574" customFormat="1" hidden="1" x14ac:dyDescent="0.2">
      <c r="A301" s="574">
        <f>SUM(D12:D15,D38,D56,D63:D73,D77:D78,D111,D122,D127:D155,D160:D163,D169:D171,D172,D227:D230,D235:D237,D239:D240,C252:C258,B246:C246,D247:E249)</f>
        <v>4436</v>
      </c>
      <c r="B301" s="574">
        <f>SUM(CG9:CL250)</f>
        <v>0</v>
      </c>
      <c r="BV301" s="575"/>
      <c r="BW301" s="575"/>
      <c r="BX301" s="575"/>
      <c r="BY301" s="575"/>
      <c r="BZ301" s="575"/>
      <c r="CA301" s="575"/>
      <c r="CB301" s="575"/>
      <c r="CC301" s="575"/>
      <c r="CD301" s="575"/>
      <c r="CE301" s="575"/>
      <c r="CF301" s="575"/>
      <c r="CG301" s="575"/>
      <c r="CH301" s="575"/>
      <c r="CI301" s="575"/>
      <c r="CJ301" s="575"/>
      <c r="CK301" s="575"/>
      <c r="CL301" s="575"/>
      <c r="CM301" s="575"/>
      <c r="CN301" s="575"/>
      <c r="CO301" s="575"/>
      <c r="CP301" s="575"/>
      <c r="CQ301" s="575"/>
      <c r="CR301" s="575"/>
      <c r="CS301" s="575"/>
      <c r="CT301" s="575"/>
      <c r="CU301" s="575"/>
      <c r="CV301" s="575"/>
      <c r="CW301" s="575"/>
      <c r="CX301" s="575"/>
      <c r="CY301" s="575"/>
      <c r="CZ301" s="575"/>
      <c r="DA301" s="575"/>
      <c r="DB301" s="575"/>
      <c r="DC301" s="575"/>
      <c r="DD301" s="575"/>
      <c r="DE301" s="575"/>
      <c r="DF301" s="575"/>
      <c r="DG301" s="575"/>
      <c r="DH301" s="575"/>
      <c r="DI301" s="575"/>
      <c r="DJ301" s="575"/>
      <c r="DK301" s="575"/>
      <c r="DL301" s="575"/>
      <c r="DM301" s="575"/>
      <c r="DN301" s="575"/>
    </row>
    <row r="302" spans="1:118" x14ac:dyDescent="0.2">
      <c r="BV302" s="3"/>
      <c r="BW302" s="3"/>
    </row>
    <row r="303" spans="1:118" x14ac:dyDescent="0.2">
      <c r="BV303" s="3"/>
      <c r="BW303" s="3"/>
    </row>
    <row r="304" spans="1:118" x14ac:dyDescent="0.2">
      <c r="BV304" s="3"/>
      <c r="BW304" s="3"/>
    </row>
    <row r="305" spans="74:75" x14ac:dyDescent="0.2">
      <c r="BV305" s="3"/>
      <c r="BW305" s="3"/>
    </row>
    <row r="306" spans="74:75" x14ac:dyDescent="0.2">
      <c r="BV306" s="3"/>
      <c r="BW306" s="3"/>
    </row>
    <row r="307" spans="74:75" x14ac:dyDescent="0.2">
      <c r="BV307" s="3"/>
      <c r="BW307" s="3"/>
    </row>
    <row r="308" spans="74:75" x14ac:dyDescent="0.2">
      <c r="BV308" s="3"/>
      <c r="BW308" s="3"/>
    </row>
    <row r="309" spans="74:75" x14ac:dyDescent="0.2">
      <c r="BV309" s="3"/>
      <c r="BW309" s="3"/>
    </row>
    <row r="310" spans="74:75" x14ac:dyDescent="0.2">
      <c r="BV310" s="3"/>
      <c r="BW310" s="3"/>
    </row>
    <row r="311" spans="74:75" x14ac:dyDescent="0.2">
      <c r="BV311" s="3"/>
      <c r="BW311" s="3"/>
    </row>
    <row r="312" spans="74:75" x14ac:dyDescent="0.2">
      <c r="BV312" s="3"/>
      <c r="BW312" s="3"/>
    </row>
    <row r="313" spans="74:75" x14ac:dyDescent="0.2">
      <c r="BV313" s="3"/>
      <c r="BW313" s="3"/>
    </row>
    <row r="314" spans="74:75" x14ac:dyDescent="0.2">
      <c r="BV314" s="3"/>
      <c r="BW314" s="3"/>
    </row>
    <row r="315" spans="74:75" x14ac:dyDescent="0.2">
      <c r="BV315" s="3"/>
      <c r="BW315" s="3"/>
    </row>
    <row r="316" spans="74:75" x14ac:dyDescent="0.2">
      <c r="BV316" s="3"/>
      <c r="BW316" s="3"/>
    </row>
    <row r="317" spans="74:75" x14ac:dyDescent="0.2">
      <c r="BV317" s="3"/>
      <c r="BW317" s="3"/>
    </row>
    <row r="318" spans="74:75" x14ac:dyDescent="0.2">
      <c r="BV318" s="3"/>
      <c r="BW318" s="3"/>
    </row>
    <row r="319" spans="74:75" x14ac:dyDescent="0.2">
      <c r="BV319" s="3"/>
      <c r="BW319" s="3"/>
    </row>
    <row r="320" spans="74:75" x14ac:dyDescent="0.2">
      <c r="BV320" s="3"/>
      <c r="BW320" s="3"/>
    </row>
    <row r="321" spans="74:75" x14ac:dyDescent="0.2">
      <c r="BV321" s="3"/>
      <c r="BW321" s="3"/>
    </row>
    <row r="322" spans="74:75" x14ac:dyDescent="0.2">
      <c r="BV322" s="3"/>
      <c r="BW322" s="3"/>
    </row>
    <row r="323" spans="74:75" x14ac:dyDescent="0.2">
      <c r="BV323" s="3"/>
      <c r="BW323" s="3"/>
    </row>
    <row r="324" spans="74:75" x14ac:dyDescent="0.2">
      <c r="BV324" s="3"/>
      <c r="BW324" s="3"/>
    </row>
    <row r="325" spans="74:75" x14ac:dyDescent="0.2">
      <c r="BV325" s="3"/>
      <c r="BW325" s="3"/>
    </row>
    <row r="326" spans="74:75" x14ac:dyDescent="0.2">
      <c r="BV326" s="3"/>
      <c r="BW326" s="3"/>
    </row>
    <row r="327" spans="74:75" x14ac:dyDescent="0.2">
      <c r="BV327" s="3"/>
      <c r="BW327" s="3"/>
    </row>
    <row r="328" spans="74:75" x14ac:dyDescent="0.2">
      <c r="BV328" s="3"/>
      <c r="BW328" s="3"/>
    </row>
    <row r="329" spans="74:75" x14ac:dyDescent="0.2">
      <c r="BV329" s="3"/>
      <c r="BW329" s="3"/>
    </row>
    <row r="330" spans="74:75" x14ac:dyDescent="0.2">
      <c r="BV330" s="3"/>
      <c r="BW330" s="3"/>
    </row>
    <row r="331" spans="74:75" x14ac:dyDescent="0.2">
      <c r="BV331" s="3"/>
      <c r="BW331" s="3"/>
    </row>
    <row r="332" spans="74:75" x14ac:dyDescent="0.2">
      <c r="BV332" s="3"/>
      <c r="BW332" s="3"/>
    </row>
    <row r="333" spans="74:75" x14ac:dyDescent="0.2">
      <c r="BV333" s="3"/>
      <c r="BW333" s="3"/>
    </row>
    <row r="334" spans="74:75" x14ac:dyDescent="0.2">
      <c r="BV334" s="3"/>
      <c r="BW334" s="3"/>
    </row>
    <row r="335" spans="74:75" x14ac:dyDescent="0.2">
      <c r="BV335" s="3"/>
      <c r="BW335" s="3"/>
    </row>
    <row r="336" spans="74:75" x14ac:dyDescent="0.2">
      <c r="BV336" s="3"/>
      <c r="BW336" s="3"/>
    </row>
    <row r="337" spans="74:75" x14ac:dyDescent="0.2">
      <c r="BV337" s="3"/>
      <c r="BW337" s="3"/>
    </row>
    <row r="338" spans="74:75" x14ac:dyDescent="0.2">
      <c r="BV338" s="3"/>
      <c r="BW338" s="3"/>
    </row>
    <row r="339" spans="74:75" x14ac:dyDescent="0.2">
      <c r="BV339" s="3"/>
      <c r="BW339" s="3"/>
    </row>
    <row r="340" spans="74:75" x14ac:dyDescent="0.2">
      <c r="BV340" s="3"/>
      <c r="BW340" s="3"/>
    </row>
    <row r="341" spans="74:75" x14ac:dyDescent="0.2">
      <c r="BV341" s="3"/>
      <c r="BW341" s="3"/>
    </row>
    <row r="342" spans="74:75" x14ac:dyDescent="0.2">
      <c r="BV342" s="3"/>
      <c r="BW342" s="3"/>
    </row>
    <row r="343" spans="74:75" x14ac:dyDescent="0.2">
      <c r="BV343" s="3"/>
      <c r="BW343" s="3"/>
    </row>
    <row r="344" spans="74:75" x14ac:dyDescent="0.2">
      <c r="BV344" s="3"/>
      <c r="BW344" s="3"/>
    </row>
    <row r="345" spans="74:75" x14ac:dyDescent="0.2">
      <c r="BV345" s="3"/>
      <c r="BW345" s="3"/>
    </row>
    <row r="346" spans="74:75" x14ac:dyDescent="0.2">
      <c r="BV346" s="3"/>
      <c r="BW346" s="3"/>
    </row>
    <row r="347" spans="74:75" x14ac:dyDescent="0.2">
      <c r="BV347" s="3"/>
      <c r="BW347" s="3"/>
    </row>
    <row r="348" spans="74:75" x14ac:dyDescent="0.2">
      <c r="BV348" s="3"/>
      <c r="BW348" s="3"/>
    </row>
    <row r="349" spans="74:75" x14ac:dyDescent="0.2">
      <c r="BV349" s="3"/>
      <c r="BW349" s="3"/>
    </row>
    <row r="350" spans="74:75" x14ac:dyDescent="0.2">
      <c r="BV350" s="3"/>
      <c r="BW350" s="3"/>
    </row>
    <row r="351" spans="74:75" x14ac:dyDescent="0.2">
      <c r="BV351" s="3"/>
      <c r="BW351" s="3"/>
    </row>
    <row r="352" spans="74:75" x14ac:dyDescent="0.2">
      <c r="BV352" s="3"/>
      <c r="BW352" s="3"/>
    </row>
    <row r="353" spans="74:75" x14ac:dyDescent="0.2">
      <c r="BV353" s="3"/>
      <c r="BW353" s="3"/>
    </row>
    <row r="354" spans="74:75" x14ac:dyDescent="0.2">
      <c r="BV354" s="3"/>
      <c r="BW354" s="3"/>
    </row>
    <row r="355" spans="74:75" x14ac:dyDescent="0.2">
      <c r="BV355" s="3"/>
      <c r="BW355" s="3"/>
    </row>
    <row r="356" spans="74:75" x14ac:dyDescent="0.2">
      <c r="BV356" s="3"/>
      <c r="BW356" s="3"/>
    </row>
    <row r="357" spans="74:75" x14ac:dyDescent="0.2">
      <c r="BV357" s="3"/>
      <c r="BW357" s="3"/>
    </row>
    <row r="358" spans="74:75" x14ac:dyDescent="0.2">
      <c r="BV358" s="3"/>
      <c r="BW358" s="3"/>
    </row>
    <row r="359" spans="74:75" x14ac:dyDescent="0.2">
      <c r="BV359" s="3"/>
      <c r="BW359" s="3"/>
    </row>
    <row r="360" spans="74:75" x14ac:dyDescent="0.2">
      <c r="BV360" s="3"/>
      <c r="BW360" s="3"/>
    </row>
    <row r="361" spans="74:75" x14ac:dyDescent="0.2">
      <c r="BV361" s="3"/>
      <c r="BW361" s="3"/>
    </row>
    <row r="362" spans="74:75" x14ac:dyDescent="0.2">
      <c r="BV362" s="3"/>
      <c r="BW362" s="3"/>
    </row>
    <row r="363" spans="74:75" x14ac:dyDescent="0.2">
      <c r="BV363" s="3"/>
      <c r="BW363" s="3"/>
    </row>
    <row r="364" spans="74:75" x14ac:dyDescent="0.2">
      <c r="BV364" s="3"/>
      <c r="BW364" s="3"/>
    </row>
    <row r="365" spans="74:75" x14ac:dyDescent="0.2">
      <c r="BV365" s="3"/>
      <c r="BW365" s="3"/>
    </row>
    <row r="366" spans="74:75" x14ac:dyDescent="0.2">
      <c r="BV366" s="3"/>
      <c r="BW366" s="3"/>
    </row>
    <row r="367" spans="74:75" x14ac:dyDescent="0.2">
      <c r="BV367" s="3"/>
      <c r="BW367" s="3"/>
    </row>
    <row r="368" spans="74:75" x14ac:dyDescent="0.2">
      <c r="BV368" s="3"/>
      <c r="BW368" s="3"/>
    </row>
    <row r="369" spans="74:75" x14ac:dyDescent="0.2">
      <c r="BV369" s="3"/>
      <c r="BW369" s="3"/>
    </row>
    <row r="370" spans="74:75" x14ac:dyDescent="0.2">
      <c r="BV370" s="3"/>
      <c r="BW370" s="3"/>
    </row>
    <row r="371" spans="74:75" x14ac:dyDescent="0.2">
      <c r="BV371" s="3"/>
      <c r="BW371" s="3"/>
    </row>
    <row r="372" spans="74:75" x14ac:dyDescent="0.2">
      <c r="BV372" s="3"/>
      <c r="BW372" s="3"/>
    </row>
    <row r="373" spans="74:75" x14ac:dyDescent="0.2">
      <c r="BV373" s="3"/>
      <c r="BW373" s="3"/>
    </row>
    <row r="374" spans="74:75" x14ac:dyDescent="0.2">
      <c r="BV374" s="3"/>
      <c r="BW374" s="3"/>
    </row>
    <row r="375" spans="74:75" x14ac:dyDescent="0.2">
      <c r="BV375" s="3"/>
      <c r="BW375" s="3"/>
    </row>
    <row r="376" spans="74:75" x14ac:dyDescent="0.2">
      <c r="BV376" s="3"/>
      <c r="BW376" s="3"/>
    </row>
    <row r="377" spans="74:75" x14ac:dyDescent="0.2">
      <c r="BV377" s="3"/>
      <c r="BW377" s="3"/>
    </row>
    <row r="378" spans="74:75" x14ac:dyDescent="0.2">
      <c r="BV378" s="3"/>
      <c r="BW378" s="3"/>
    </row>
    <row r="379" spans="74:75" x14ac:dyDescent="0.2">
      <c r="BV379" s="3"/>
      <c r="BW379" s="3"/>
    </row>
    <row r="380" spans="74:75" x14ac:dyDescent="0.2">
      <c r="BV380" s="3"/>
      <c r="BW380" s="3"/>
    </row>
    <row r="381" spans="74:75" x14ac:dyDescent="0.2">
      <c r="BV381" s="3"/>
      <c r="BW381" s="3"/>
    </row>
    <row r="382" spans="74:75" x14ac:dyDescent="0.2">
      <c r="BV382" s="3"/>
      <c r="BW382" s="3"/>
    </row>
    <row r="383" spans="74:75" x14ac:dyDescent="0.2">
      <c r="BV383" s="3"/>
      <c r="BW383" s="3"/>
    </row>
    <row r="384" spans="74:75" x14ac:dyDescent="0.2">
      <c r="BV384" s="3"/>
      <c r="BW384" s="3"/>
    </row>
    <row r="385" spans="74:75" x14ac:dyDescent="0.2">
      <c r="BV385" s="3"/>
      <c r="BW385" s="3"/>
    </row>
    <row r="386" spans="74:75" x14ac:dyDescent="0.2">
      <c r="BV386" s="3"/>
      <c r="BW386" s="3"/>
    </row>
    <row r="387" spans="74:75" x14ac:dyDescent="0.2">
      <c r="BV387" s="3"/>
      <c r="BW387" s="3"/>
    </row>
    <row r="388" spans="74:75" x14ac:dyDescent="0.2">
      <c r="BV388" s="3"/>
      <c r="BW388" s="3"/>
    </row>
    <row r="389" spans="74:75" x14ac:dyDescent="0.2">
      <c r="BV389" s="3"/>
      <c r="BW389" s="3"/>
    </row>
    <row r="390" spans="74:75" x14ac:dyDescent="0.2">
      <c r="BV390" s="3"/>
      <c r="BW390" s="3"/>
    </row>
    <row r="391" spans="74:75" x14ac:dyDescent="0.2">
      <c r="BV391" s="3"/>
      <c r="BW391" s="3"/>
    </row>
    <row r="392" spans="74:75" x14ac:dyDescent="0.2">
      <c r="BV392" s="3"/>
      <c r="BW392" s="3"/>
    </row>
    <row r="393" spans="74:75" x14ac:dyDescent="0.2">
      <c r="BV393" s="3"/>
      <c r="BW393" s="3"/>
    </row>
  </sheetData>
  <mergeCells count="348">
    <mergeCell ref="O124:O126"/>
    <mergeCell ref="P124:P126"/>
    <mergeCell ref="M125:N125"/>
    <mergeCell ref="A6:P6"/>
    <mergeCell ref="A9:C11"/>
    <mergeCell ref="D9:F10"/>
    <mergeCell ref="G9:AD9"/>
    <mergeCell ref="AE9:AE11"/>
    <mergeCell ref="AF9:AF11"/>
    <mergeCell ref="U10:V10"/>
    <mergeCell ref="W10:X10"/>
    <mergeCell ref="Y10:Z10"/>
    <mergeCell ref="AA10:AB10"/>
    <mergeCell ref="A12:C12"/>
    <mergeCell ref="A13:C13"/>
    <mergeCell ref="A14:C14"/>
    <mergeCell ref="A15:C15"/>
    <mergeCell ref="A17:C18"/>
    <mergeCell ref="D17:F17"/>
    <mergeCell ref="G17:H17"/>
    <mergeCell ref="I17:J17"/>
    <mergeCell ref="K17:L17"/>
    <mergeCell ref="A21:C21"/>
    <mergeCell ref="A22:C22"/>
    <mergeCell ref="AG9:AG11"/>
    <mergeCell ref="AH9:AH11"/>
    <mergeCell ref="AI9:AI11"/>
    <mergeCell ref="G10:H10"/>
    <mergeCell ref="I10:J10"/>
    <mergeCell ref="K10:L10"/>
    <mergeCell ref="M10:N10"/>
    <mergeCell ref="O10:P10"/>
    <mergeCell ref="Q10:R10"/>
    <mergeCell ref="S10:T10"/>
    <mergeCell ref="AC10:AD10"/>
    <mergeCell ref="AK17:AK18"/>
    <mergeCell ref="A19:C19"/>
    <mergeCell ref="A20:C20"/>
    <mergeCell ref="Y17:Z17"/>
    <mergeCell ref="AA17:AB17"/>
    <mergeCell ref="AC17:AD17"/>
    <mergeCell ref="AE17:AE18"/>
    <mergeCell ref="AF17:AF18"/>
    <mergeCell ref="AG17:AG18"/>
    <mergeCell ref="M17:N17"/>
    <mergeCell ref="O17:P17"/>
    <mergeCell ref="Q17:R17"/>
    <mergeCell ref="S17:T17"/>
    <mergeCell ref="U17:V17"/>
    <mergeCell ref="W17:X17"/>
    <mergeCell ref="A23:C23"/>
    <mergeCell ref="A24:C24"/>
    <mergeCell ref="A25:C25"/>
    <mergeCell ref="A26:C26"/>
    <mergeCell ref="AH17:AH18"/>
    <mergeCell ref="AI17:AI18"/>
    <mergeCell ref="AJ17:AJ18"/>
    <mergeCell ref="A33:C33"/>
    <mergeCell ref="A34:C34"/>
    <mergeCell ref="A35:C35"/>
    <mergeCell ref="A36:C36"/>
    <mergeCell ref="A37:C37"/>
    <mergeCell ref="A38:C38"/>
    <mergeCell ref="A27:C27"/>
    <mergeCell ref="A28:C28"/>
    <mergeCell ref="A29:C29"/>
    <mergeCell ref="A30:C30"/>
    <mergeCell ref="A31:C31"/>
    <mergeCell ref="A32:C32"/>
    <mergeCell ref="A40:C42"/>
    <mergeCell ref="D40:F41"/>
    <mergeCell ref="G40:AD40"/>
    <mergeCell ref="AE40:AE42"/>
    <mergeCell ref="AF40:AF42"/>
    <mergeCell ref="AG40:AG42"/>
    <mergeCell ref="W41:X41"/>
    <mergeCell ref="Y41:Z41"/>
    <mergeCell ref="AA41:AB41"/>
    <mergeCell ref="AC41:AD41"/>
    <mergeCell ref="AH40:AH42"/>
    <mergeCell ref="AI40:AI42"/>
    <mergeCell ref="G41:H41"/>
    <mergeCell ref="I41:J41"/>
    <mergeCell ref="K41:L41"/>
    <mergeCell ref="M41:N41"/>
    <mergeCell ref="O41:P41"/>
    <mergeCell ref="Q41:R41"/>
    <mergeCell ref="S41:T41"/>
    <mergeCell ref="U41:V41"/>
    <mergeCell ref="A49:C49"/>
    <mergeCell ref="A50:B56"/>
    <mergeCell ref="A57:B60"/>
    <mergeCell ref="A62:C62"/>
    <mergeCell ref="A63:C63"/>
    <mergeCell ref="A64:A65"/>
    <mergeCell ref="B64:C64"/>
    <mergeCell ref="B65:C65"/>
    <mergeCell ref="A43:C43"/>
    <mergeCell ref="A44:C44"/>
    <mergeCell ref="A45:C45"/>
    <mergeCell ref="A46:C46"/>
    <mergeCell ref="A47:C47"/>
    <mergeCell ref="A48:C48"/>
    <mergeCell ref="A72:C72"/>
    <mergeCell ref="A73:C73"/>
    <mergeCell ref="A75:C76"/>
    <mergeCell ref="D75:F75"/>
    <mergeCell ref="A77:A78"/>
    <mergeCell ref="B77:C77"/>
    <mergeCell ref="B78:C78"/>
    <mergeCell ref="A66:C66"/>
    <mergeCell ref="A67:C67"/>
    <mergeCell ref="A68:C68"/>
    <mergeCell ref="A69:C69"/>
    <mergeCell ref="A70:C70"/>
    <mergeCell ref="A71:C71"/>
    <mergeCell ref="A86:C86"/>
    <mergeCell ref="A87:C87"/>
    <mergeCell ref="A88:C88"/>
    <mergeCell ref="A89:C89"/>
    <mergeCell ref="A90:C90"/>
    <mergeCell ref="A91:C91"/>
    <mergeCell ref="R80:R81"/>
    <mergeCell ref="S80:S81"/>
    <mergeCell ref="A82:C82"/>
    <mergeCell ref="A83:C83"/>
    <mergeCell ref="A84:C84"/>
    <mergeCell ref="A85:C85"/>
    <mergeCell ref="A80:C81"/>
    <mergeCell ref="D80:F80"/>
    <mergeCell ref="G80:N80"/>
    <mergeCell ref="O80:O81"/>
    <mergeCell ref="P80:P81"/>
    <mergeCell ref="Q80:Q81"/>
    <mergeCell ref="A98:C98"/>
    <mergeCell ref="A99:C99"/>
    <mergeCell ref="A100:C100"/>
    <mergeCell ref="A101:C101"/>
    <mergeCell ref="A102:C102"/>
    <mergeCell ref="A103:C103"/>
    <mergeCell ref="A92:C92"/>
    <mergeCell ref="A93:C93"/>
    <mergeCell ref="A94:C94"/>
    <mergeCell ref="A95:C95"/>
    <mergeCell ref="A96:C96"/>
    <mergeCell ref="A97:C97"/>
    <mergeCell ref="A110:C110"/>
    <mergeCell ref="A111:C111"/>
    <mergeCell ref="A113:C115"/>
    <mergeCell ref="D113:F114"/>
    <mergeCell ref="G113:N113"/>
    <mergeCell ref="O113:O115"/>
    <mergeCell ref="N114:N115"/>
    <mergeCell ref="A104:C104"/>
    <mergeCell ref="A105:C105"/>
    <mergeCell ref="A106:C106"/>
    <mergeCell ref="A107:C107"/>
    <mergeCell ref="A108:C108"/>
    <mergeCell ref="A109:C109"/>
    <mergeCell ref="A116:C116"/>
    <mergeCell ref="A117:C117"/>
    <mergeCell ref="A118:C118"/>
    <mergeCell ref="A119:C119"/>
    <mergeCell ref="A120:C120"/>
    <mergeCell ref="A121:C121"/>
    <mergeCell ref="P113:P115"/>
    <mergeCell ref="Q113:Q115"/>
    <mergeCell ref="R113:R115"/>
    <mergeCell ref="G114:G115"/>
    <mergeCell ref="H114:H115"/>
    <mergeCell ref="I114:I115"/>
    <mergeCell ref="J114:J115"/>
    <mergeCell ref="K114:K115"/>
    <mergeCell ref="L114:L115"/>
    <mergeCell ref="M114:M115"/>
    <mergeCell ref="A122:C122"/>
    <mergeCell ref="A124:C126"/>
    <mergeCell ref="D124:F125"/>
    <mergeCell ref="G125:H125"/>
    <mergeCell ref="I125:J125"/>
    <mergeCell ref="K125:L125"/>
    <mergeCell ref="G124:N124"/>
    <mergeCell ref="A142:A145"/>
    <mergeCell ref="B142:B143"/>
    <mergeCell ref="B144:B145"/>
    <mergeCell ref="A146:A150"/>
    <mergeCell ref="B146:C146"/>
    <mergeCell ref="B147:B148"/>
    <mergeCell ref="B149:B150"/>
    <mergeCell ref="A127:A136"/>
    <mergeCell ref="B127:C127"/>
    <mergeCell ref="B128:C128"/>
    <mergeCell ref="B129:C129"/>
    <mergeCell ref="B130:B136"/>
    <mergeCell ref="A137:A140"/>
    <mergeCell ref="B137:B140"/>
    <mergeCell ref="AC157:AC159"/>
    <mergeCell ref="AD157:AD159"/>
    <mergeCell ref="G158:H158"/>
    <mergeCell ref="I158:J158"/>
    <mergeCell ref="K158:L158"/>
    <mergeCell ref="M158:N158"/>
    <mergeCell ref="O158:P158"/>
    <mergeCell ref="A151:A153"/>
    <mergeCell ref="B151:B153"/>
    <mergeCell ref="A154:A155"/>
    <mergeCell ref="B154:B155"/>
    <mergeCell ref="A157:C159"/>
    <mergeCell ref="D157:F158"/>
    <mergeCell ref="Q158:R158"/>
    <mergeCell ref="S158:T158"/>
    <mergeCell ref="U158:V158"/>
    <mergeCell ref="W158:X158"/>
    <mergeCell ref="Y158:Z158"/>
    <mergeCell ref="A160:C160"/>
    <mergeCell ref="G157:Z157"/>
    <mergeCell ref="AA157:AA159"/>
    <mergeCell ref="AB157:AB159"/>
    <mergeCell ref="G166:J166"/>
    <mergeCell ref="G167:G168"/>
    <mergeCell ref="H167:H168"/>
    <mergeCell ref="I167:I168"/>
    <mergeCell ref="J167:J168"/>
    <mergeCell ref="A169:C169"/>
    <mergeCell ref="A161:C161"/>
    <mergeCell ref="A162:C162"/>
    <mergeCell ref="A163:C163"/>
    <mergeCell ref="A164:C164"/>
    <mergeCell ref="A166:C168"/>
    <mergeCell ref="D166:F167"/>
    <mergeCell ref="Z174:Z176"/>
    <mergeCell ref="G175:H175"/>
    <mergeCell ref="I175:J175"/>
    <mergeCell ref="K175:L175"/>
    <mergeCell ref="M175:N175"/>
    <mergeCell ref="O175:P175"/>
    <mergeCell ref="Q175:R175"/>
    <mergeCell ref="S175:T175"/>
    <mergeCell ref="A170:C170"/>
    <mergeCell ref="A171:C171"/>
    <mergeCell ref="A172:C172"/>
    <mergeCell ref="A174:C176"/>
    <mergeCell ref="D174:F175"/>
    <mergeCell ref="G174:V174"/>
    <mergeCell ref="U175:V175"/>
    <mergeCell ref="Y175:Y176"/>
    <mergeCell ref="X174:X176"/>
    <mergeCell ref="A177:A178"/>
    <mergeCell ref="B177:C177"/>
    <mergeCell ref="B178:C178"/>
    <mergeCell ref="A179:A182"/>
    <mergeCell ref="B179:C179"/>
    <mergeCell ref="B180:C180"/>
    <mergeCell ref="B181:C181"/>
    <mergeCell ref="B182:C182"/>
    <mergeCell ref="W174:W176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191:A194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O232:O234"/>
    <mergeCell ref="P232:P234"/>
    <mergeCell ref="G233:G234"/>
    <mergeCell ref="H233:H234"/>
    <mergeCell ref="I233:I234"/>
    <mergeCell ref="J233:J234"/>
    <mergeCell ref="K233:K234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38:C238"/>
    <mergeCell ref="A239:C239"/>
    <mergeCell ref="A240:C240"/>
    <mergeCell ref="A242:A245"/>
    <mergeCell ref="B242:B245"/>
    <mergeCell ref="C242:C245"/>
    <mergeCell ref="L233:L234"/>
    <mergeCell ref="M233:M234"/>
    <mergeCell ref="N233:N234"/>
    <mergeCell ref="A235:C235"/>
    <mergeCell ref="A236:C236"/>
    <mergeCell ref="A237:C237"/>
    <mergeCell ref="A232:C234"/>
    <mergeCell ref="D232:F233"/>
    <mergeCell ref="G232:N232"/>
    <mergeCell ref="A255:B255"/>
    <mergeCell ref="A256:B256"/>
    <mergeCell ref="A257:B257"/>
    <mergeCell ref="A258:B258"/>
    <mergeCell ref="D242:D245"/>
    <mergeCell ref="E242:E245"/>
    <mergeCell ref="A251:B251"/>
    <mergeCell ref="A252:B252"/>
    <mergeCell ref="A253:B253"/>
    <mergeCell ref="A254:B254"/>
  </mergeCells>
  <dataValidations count="1">
    <dataValidation operator="greaterThanOrEqual" allowBlank="1" showInputMessage="1" showErrorMessage="1" error="Valor no Permitido" sqref="A1:XFD1048576" xr:uid="{8D41BCF2-5733-47F8-9AA0-72B81E7D0544}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90C06-9191-4D8B-B34F-5542B153B87B}">
  <dimension ref="A1:DQ393"/>
  <sheetViews>
    <sheetView tabSelected="1" workbookViewId="0">
      <selection sqref="A1:XFD1048576"/>
    </sheetView>
  </sheetViews>
  <sheetFormatPr baseColWidth="10" defaultColWidth="11.42578125" defaultRowHeight="14.25" x14ac:dyDescent="0.2"/>
  <cols>
    <col min="1" max="1" width="30.85546875" style="2" customWidth="1"/>
    <col min="2" max="2" width="27.28515625" style="2" customWidth="1"/>
    <col min="3" max="3" width="43" style="2" customWidth="1"/>
    <col min="4" max="4" width="14.140625" style="2" customWidth="1"/>
    <col min="5" max="13" width="13.28515625" style="2" customWidth="1"/>
    <col min="14" max="14" width="15.140625" style="2" customWidth="1"/>
    <col min="15" max="15" width="14.140625" style="2" customWidth="1"/>
    <col min="16" max="16" width="14.5703125" style="2" customWidth="1"/>
    <col min="17" max="17" width="13.140625" style="2" customWidth="1"/>
    <col min="18" max="18" width="12.5703125" style="2" customWidth="1"/>
    <col min="19" max="19" width="14.28515625" style="2" customWidth="1"/>
    <col min="20" max="22" width="11.42578125" style="2"/>
    <col min="23" max="23" width="13.42578125" style="2" customWidth="1"/>
    <col min="24" max="24" width="12.7109375" style="2" customWidth="1"/>
    <col min="25" max="25" width="11.42578125" style="2"/>
    <col min="26" max="26" width="12.85546875" style="2" customWidth="1"/>
    <col min="27" max="27" width="15.140625" style="2" customWidth="1"/>
    <col min="28" max="28" width="13.140625" style="2" customWidth="1"/>
    <col min="29" max="30" width="11.42578125" style="2"/>
    <col min="31" max="31" width="14.140625" style="2" customWidth="1"/>
    <col min="32" max="32" width="14.7109375" style="2" customWidth="1"/>
    <col min="33" max="33" width="15.140625" style="2" customWidth="1"/>
    <col min="34" max="34" width="14" style="2" customWidth="1"/>
    <col min="35" max="35" width="14.85546875" style="2" customWidth="1"/>
    <col min="36" max="36" width="14.42578125" style="2" customWidth="1"/>
    <col min="37" max="37" width="13.42578125" style="2" customWidth="1"/>
    <col min="38" max="72" width="11.42578125" style="2"/>
    <col min="73" max="73" width="10.140625" style="2" customWidth="1"/>
    <col min="74" max="75" width="11.42578125" style="2"/>
    <col min="76" max="78" width="11.42578125" style="4"/>
    <col min="79" max="103" width="11.42578125" style="5" hidden="1" customWidth="1"/>
    <col min="104" max="104" width="1.42578125" style="5" hidden="1" customWidth="1"/>
    <col min="105" max="118" width="11.42578125" style="3"/>
    <col min="119" max="16384" width="11.42578125" style="2"/>
  </cols>
  <sheetData>
    <row r="1" spans="1:90" ht="16.149999999999999" customHeight="1" x14ac:dyDescent="0.2">
      <c r="A1" s="1" t="s">
        <v>0</v>
      </c>
      <c r="BU1" s="3"/>
      <c r="BV1" s="3"/>
      <c r="BW1" s="3"/>
    </row>
    <row r="2" spans="1:90" ht="16.149999999999999" customHeight="1" x14ac:dyDescent="0.2">
      <c r="A2" s="6" t="str">
        <f>CONCATENATE("COMUNA: ",[13]NOMBRE!B2," - ","( ",[13]NOMBRE!C2,[13]NOMBRE!D2,[13]NOMBRE!E2,[13]NOMBRE!F2,[13]NOMBRE!G2," )")</f>
        <v>COMUNA: LINARES - ( 07401 )</v>
      </c>
      <c r="BU2" s="3"/>
      <c r="BV2" s="3"/>
      <c r="BW2" s="3"/>
    </row>
    <row r="3" spans="1:90" ht="16.149999999999999" customHeight="1" x14ac:dyDescent="0.2">
      <c r="A3" s="6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BU3" s="3"/>
      <c r="BV3" s="3"/>
      <c r="BW3" s="3"/>
    </row>
    <row r="4" spans="1:90" ht="16.149999999999999" customHeight="1" x14ac:dyDescent="0.2">
      <c r="A4" s="6" t="str">
        <f>CONCATENATE("MES: ",[13]NOMBRE!B6," - ","( ",[13]NOMBRE!C6,[13]NOMBRE!D6," )")</f>
        <v>MES: DICIEMBRE - ( 12 )</v>
      </c>
      <c r="BU4" s="3"/>
      <c r="BV4" s="3"/>
      <c r="BW4" s="3"/>
    </row>
    <row r="5" spans="1:90" ht="16.149999999999999" customHeight="1" x14ac:dyDescent="0.2">
      <c r="A5" s="6" t="str">
        <f>CONCATENATE("AÑO: ",[13]NOMBRE!B7)</f>
        <v>AÑO: 2019</v>
      </c>
      <c r="BU5" s="3"/>
      <c r="BV5" s="3"/>
      <c r="BW5" s="3"/>
    </row>
    <row r="6" spans="1:90" ht="15" x14ac:dyDescent="0.2">
      <c r="A6" s="1070" t="s">
        <v>1</v>
      </c>
      <c r="B6" s="1070"/>
      <c r="C6" s="1070"/>
      <c r="D6" s="1070"/>
      <c r="E6" s="1070"/>
      <c r="F6" s="1070"/>
      <c r="G6" s="1070"/>
      <c r="H6" s="1070"/>
      <c r="I6" s="1070"/>
      <c r="J6" s="1070"/>
      <c r="K6" s="1070"/>
      <c r="L6" s="1070"/>
      <c r="M6" s="1070"/>
      <c r="N6" s="1070"/>
      <c r="O6" s="1070"/>
      <c r="P6" s="1070"/>
      <c r="BU6" s="3"/>
      <c r="BV6" s="3"/>
      <c r="BW6" s="3"/>
    </row>
    <row r="7" spans="1:90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BU7" s="3"/>
      <c r="BV7" s="3"/>
      <c r="BW7" s="3"/>
    </row>
    <row r="8" spans="1:90" ht="31.9" customHeight="1" x14ac:dyDescent="0.2">
      <c r="A8" s="9" t="s">
        <v>2</v>
      </c>
      <c r="B8" s="10"/>
      <c r="C8" s="10"/>
      <c r="D8" s="11"/>
      <c r="E8" s="11"/>
      <c r="F8" s="11"/>
      <c r="G8" s="12"/>
      <c r="H8" s="11"/>
      <c r="I8" s="11"/>
      <c r="J8" s="11"/>
      <c r="K8" s="11"/>
      <c r="L8" s="11"/>
      <c r="M8" s="11"/>
      <c r="N8" s="11"/>
      <c r="O8" s="11"/>
      <c r="P8" s="12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BU8" s="3"/>
      <c r="BV8" s="3"/>
      <c r="BW8" s="3"/>
    </row>
    <row r="9" spans="1:90" ht="30.75" customHeight="1" x14ac:dyDescent="0.2">
      <c r="A9" s="1098" t="s">
        <v>3</v>
      </c>
      <c r="B9" s="1098"/>
      <c r="C9" s="1099"/>
      <c r="D9" s="894" t="s">
        <v>4</v>
      </c>
      <c r="E9" s="895"/>
      <c r="F9" s="896"/>
      <c r="G9" s="862" t="s">
        <v>5</v>
      </c>
      <c r="H9" s="900"/>
      <c r="I9" s="900"/>
      <c r="J9" s="900"/>
      <c r="K9" s="900"/>
      <c r="L9" s="900"/>
      <c r="M9" s="900"/>
      <c r="N9" s="900"/>
      <c r="O9" s="900"/>
      <c r="P9" s="900"/>
      <c r="Q9" s="900"/>
      <c r="R9" s="900"/>
      <c r="S9" s="900"/>
      <c r="T9" s="900"/>
      <c r="U9" s="900"/>
      <c r="V9" s="900"/>
      <c r="W9" s="900"/>
      <c r="X9" s="900"/>
      <c r="Y9" s="900"/>
      <c r="Z9" s="900"/>
      <c r="AA9" s="900"/>
      <c r="AB9" s="900"/>
      <c r="AC9" s="900"/>
      <c r="AD9" s="901"/>
      <c r="AE9" s="896" t="s">
        <v>6</v>
      </c>
      <c r="AF9" s="1095" t="s">
        <v>7</v>
      </c>
      <c r="AG9" s="1095" t="s">
        <v>8</v>
      </c>
      <c r="AH9" s="985" t="s">
        <v>9</v>
      </c>
      <c r="AI9" s="985" t="s">
        <v>10</v>
      </c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BU9" s="3"/>
      <c r="BV9" s="3"/>
      <c r="BW9" s="3"/>
      <c r="CG9" s="13"/>
      <c r="CH9" s="13"/>
      <c r="CI9" s="13"/>
      <c r="CJ9" s="13"/>
      <c r="CK9" s="13"/>
      <c r="CL9" s="13"/>
    </row>
    <row r="10" spans="1:90" ht="27.75" customHeight="1" x14ac:dyDescent="0.2">
      <c r="A10" s="1073"/>
      <c r="B10" s="1073"/>
      <c r="C10" s="1074"/>
      <c r="D10" s="897"/>
      <c r="E10" s="1080"/>
      <c r="F10" s="1081"/>
      <c r="G10" s="974" t="s">
        <v>11</v>
      </c>
      <c r="H10" s="975"/>
      <c r="I10" s="862" t="s">
        <v>12</v>
      </c>
      <c r="J10" s="970"/>
      <c r="K10" s="900" t="s">
        <v>13</v>
      </c>
      <c r="L10" s="970"/>
      <c r="M10" s="862" t="s">
        <v>14</v>
      </c>
      <c r="N10" s="970"/>
      <c r="O10" s="862" t="s">
        <v>15</v>
      </c>
      <c r="P10" s="970"/>
      <c r="Q10" s="862" t="s">
        <v>16</v>
      </c>
      <c r="R10" s="970"/>
      <c r="S10" s="862" t="s">
        <v>17</v>
      </c>
      <c r="T10" s="970"/>
      <c r="U10" s="982" t="s">
        <v>18</v>
      </c>
      <c r="V10" s="983"/>
      <c r="W10" s="982" t="s">
        <v>19</v>
      </c>
      <c r="X10" s="983"/>
      <c r="Y10" s="982" t="s">
        <v>20</v>
      </c>
      <c r="Z10" s="983"/>
      <c r="AA10" s="982" t="s">
        <v>21</v>
      </c>
      <c r="AB10" s="983"/>
      <c r="AC10" s="982" t="s">
        <v>22</v>
      </c>
      <c r="AD10" s="984"/>
      <c r="AE10" s="902"/>
      <c r="AF10" s="1069"/>
      <c r="AG10" s="1069"/>
      <c r="AH10" s="986"/>
      <c r="AI10" s="986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BU10" s="3"/>
      <c r="BV10" s="3"/>
      <c r="BW10" s="3"/>
      <c r="CG10" s="13"/>
      <c r="CH10" s="13"/>
      <c r="CI10" s="13"/>
      <c r="CJ10" s="13"/>
      <c r="CK10" s="13"/>
      <c r="CL10" s="13"/>
    </row>
    <row r="11" spans="1:90" ht="32.25" customHeight="1" x14ac:dyDescent="0.2">
      <c r="A11" s="1100"/>
      <c r="B11" s="1100"/>
      <c r="C11" s="1101"/>
      <c r="D11" s="14" t="s">
        <v>23</v>
      </c>
      <c r="E11" s="15" t="s">
        <v>24</v>
      </c>
      <c r="F11" s="837" t="s">
        <v>25</v>
      </c>
      <c r="G11" s="832" t="s">
        <v>24</v>
      </c>
      <c r="H11" s="837" t="s">
        <v>25</v>
      </c>
      <c r="I11" s="832" t="s">
        <v>24</v>
      </c>
      <c r="J11" s="837" t="s">
        <v>25</v>
      </c>
      <c r="K11" s="832" t="s">
        <v>24</v>
      </c>
      <c r="L11" s="837" t="s">
        <v>25</v>
      </c>
      <c r="M11" s="832" t="s">
        <v>24</v>
      </c>
      <c r="N11" s="837" t="s">
        <v>25</v>
      </c>
      <c r="O11" s="832" t="s">
        <v>24</v>
      </c>
      <c r="P11" s="837" t="s">
        <v>25</v>
      </c>
      <c r="Q11" s="832" t="s">
        <v>24</v>
      </c>
      <c r="R11" s="837" t="s">
        <v>25</v>
      </c>
      <c r="S11" s="832" t="s">
        <v>24</v>
      </c>
      <c r="T11" s="837" t="s">
        <v>25</v>
      </c>
      <c r="U11" s="832" t="s">
        <v>24</v>
      </c>
      <c r="V11" s="837" t="s">
        <v>25</v>
      </c>
      <c r="W11" s="832" t="s">
        <v>24</v>
      </c>
      <c r="X11" s="837" t="s">
        <v>25</v>
      </c>
      <c r="Y11" s="832" t="s">
        <v>24</v>
      </c>
      <c r="Z11" s="837" t="s">
        <v>25</v>
      </c>
      <c r="AA11" s="832" t="s">
        <v>24</v>
      </c>
      <c r="AB11" s="837" t="s">
        <v>25</v>
      </c>
      <c r="AC11" s="832" t="s">
        <v>24</v>
      </c>
      <c r="AD11" s="834" t="s">
        <v>25</v>
      </c>
      <c r="AE11" s="1081"/>
      <c r="AF11" s="1060"/>
      <c r="AG11" s="1060"/>
      <c r="AH11" s="987"/>
      <c r="AI11" s="987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BU11" s="3"/>
      <c r="BV11" s="3"/>
      <c r="BW11" s="3"/>
      <c r="CG11" s="13"/>
      <c r="CH11" s="13"/>
      <c r="CI11" s="13"/>
      <c r="CJ11" s="13"/>
      <c r="CK11" s="13"/>
      <c r="CL11" s="13"/>
    </row>
    <row r="12" spans="1:90" ht="16.149999999999999" customHeight="1" x14ac:dyDescent="0.2">
      <c r="A12" s="1065" t="s">
        <v>26</v>
      </c>
      <c r="B12" s="1065"/>
      <c r="C12" s="1065"/>
      <c r="D12" s="19">
        <f>SUM(E12+F12)</f>
        <v>169</v>
      </c>
      <c r="E12" s="20">
        <f t="shared" ref="E12:F15" si="0">SUM(G12+I12+K12+M12+O12+Q12+S12+U12+W12+Y12+AA12+AC12)</f>
        <v>70</v>
      </c>
      <c r="F12" s="839">
        <f>SUM(H12+J12+L12+N12+P12+R12+T12+V12+X12+Z12+AB12+AD12)</f>
        <v>99</v>
      </c>
      <c r="G12" s="22">
        <v>0</v>
      </c>
      <c r="H12" s="23">
        <v>0</v>
      </c>
      <c r="I12" s="24">
        <v>0</v>
      </c>
      <c r="J12" s="23">
        <v>1</v>
      </c>
      <c r="K12" s="24">
        <v>1</v>
      </c>
      <c r="L12" s="23">
        <v>0</v>
      </c>
      <c r="M12" s="22">
        <v>1</v>
      </c>
      <c r="N12" s="23">
        <v>1</v>
      </c>
      <c r="O12" s="22">
        <v>3</v>
      </c>
      <c r="P12" s="23">
        <v>1</v>
      </c>
      <c r="Q12" s="22">
        <v>1</v>
      </c>
      <c r="R12" s="25">
        <v>1</v>
      </c>
      <c r="S12" s="22">
        <v>1</v>
      </c>
      <c r="T12" s="25">
        <v>2</v>
      </c>
      <c r="U12" s="22">
        <v>0</v>
      </c>
      <c r="V12" s="25">
        <v>1</v>
      </c>
      <c r="W12" s="22">
        <v>3</v>
      </c>
      <c r="X12" s="25">
        <v>8</v>
      </c>
      <c r="Y12" s="22">
        <v>17</v>
      </c>
      <c r="Z12" s="25">
        <v>19</v>
      </c>
      <c r="AA12" s="22">
        <v>33</v>
      </c>
      <c r="AB12" s="25">
        <v>49</v>
      </c>
      <c r="AC12" s="26">
        <v>10</v>
      </c>
      <c r="AD12" s="27">
        <v>16</v>
      </c>
      <c r="AE12" s="23">
        <v>1</v>
      </c>
      <c r="AF12" s="28">
        <v>0</v>
      </c>
      <c r="AG12" s="28">
        <v>0</v>
      </c>
      <c r="AH12" s="28">
        <v>0</v>
      </c>
      <c r="AI12" s="28">
        <v>0</v>
      </c>
      <c r="AJ12" s="29" t="str">
        <f>CA12&amp;CB12&amp;CC12&amp;CD12&amp;CE12</f>
        <v/>
      </c>
      <c r="AK12" s="30"/>
      <c r="AL12" s="30"/>
      <c r="AM12" s="30"/>
      <c r="AN12" s="30"/>
      <c r="AO12" s="30"/>
      <c r="AP12" s="30"/>
      <c r="AQ12" s="30"/>
      <c r="AR12" s="30"/>
      <c r="AS12" s="30"/>
      <c r="AT12" s="8"/>
      <c r="AU12" s="8"/>
      <c r="AV12" s="8"/>
      <c r="AW12" s="8"/>
      <c r="BU12" s="3"/>
      <c r="BV12" s="3"/>
      <c r="BW12" s="3"/>
      <c r="CA12" s="31" t="str">
        <f>IF(CG12=1,"* Las consultas de 60 años NO DEBEN ser mayor que el total de Consultas entre 20-64 Años. ","")</f>
        <v/>
      </c>
      <c r="CB12" s="31" t="str">
        <f>IF(CH12=1,"* Las actividades de usuarios en situación de discapacidad NO DEBEN superar el total. ","")</f>
        <v/>
      </c>
      <c r="CC12" s="31" t="str">
        <f>IF(AND(AE12="",D12&lt;&gt;0),"* Recuerde que las Embarazadas deben ser incluídas en el ingreso por rango Etario (Digite CEROS si no tiene). ",IF(F12&lt;AE12,"* Las Embarazadas NO DEBEN ser mayor al total de mujeres. ",""))</f>
        <v/>
      </c>
      <c r="CD12" s="31" t="str">
        <f>IF(AND(AH12="",D12&lt;&gt;0),"* No olvide digitar la población SENAME (Digite CEROS si no tiene). ",IF(D12&lt;AH12,"* La Población SENAME NO DEBE ser mayor al Total. ",""))</f>
        <v/>
      </c>
      <c r="CE12" s="31" t="str">
        <f>IF(AND(AI12="",D12&lt;&gt;0),"* No olvide digitar la población Migrante (Digite CEROS si no tiene). ",IF(D12&lt;AI12,"* La Población Migrante NO DEBE ser mayor al Total. ",""))</f>
        <v/>
      </c>
      <c r="CF12" s="31"/>
      <c r="CG12" s="32">
        <f>IF(AF12&gt;(AA12+AB12),1,0)</f>
        <v>0</v>
      </c>
      <c r="CH12" s="32">
        <f>IF(D12&lt;AG12,1,0)</f>
        <v>0</v>
      </c>
      <c r="CI12" s="32">
        <f>IF(AND(AE12="",D12&lt;&gt;0),1,IF(F12&lt;AE12,1,0))</f>
        <v>0</v>
      </c>
      <c r="CJ12" s="32">
        <f>IF(AND(AH12="",D12&lt;&gt;0),1,IF(D12&lt;AH12,1,0))</f>
        <v>0</v>
      </c>
      <c r="CK12" s="32">
        <f>IF(AND(AI12="",D12&lt;&gt;0),1,IF(D12&lt;AI12,1,0))</f>
        <v>0</v>
      </c>
      <c r="CL12" s="32"/>
    </row>
    <row r="13" spans="1:90" ht="16.149999999999999" customHeight="1" x14ac:dyDescent="0.2">
      <c r="A13" s="1065" t="s">
        <v>27</v>
      </c>
      <c r="B13" s="1065"/>
      <c r="C13" s="1065"/>
      <c r="D13" s="19">
        <f>SUM(E13+F13)</f>
        <v>775</v>
      </c>
      <c r="E13" s="20">
        <f t="shared" si="0"/>
        <v>331</v>
      </c>
      <c r="F13" s="839">
        <f t="shared" si="0"/>
        <v>444</v>
      </c>
      <c r="G13" s="33">
        <v>0</v>
      </c>
      <c r="H13" s="34">
        <v>0</v>
      </c>
      <c r="I13" s="33">
        <v>0</v>
      </c>
      <c r="J13" s="34">
        <v>0</v>
      </c>
      <c r="K13" s="33">
        <v>1</v>
      </c>
      <c r="L13" s="34">
        <v>6</v>
      </c>
      <c r="M13" s="33">
        <v>4</v>
      </c>
      <c r="N13" s="34">
        <v>0</v>
      </c>
      <c r="O13" s="33">
        <v>3</v>
      </c>
      <c r="P13" s="34">
        <v>6</v>
      </c>
      <c r="Q13" s="33">
        <v>6</v>
      </c>
      <c r="R13" s="35">
        <v>9</v>
      </c>
      <c r="S13" s="33">
        <v>5</v>
      </c>
      <c r="T13" s="35">
        <v>8</v>
      </c>
      <c r="U13" s="33">
        <v>10</v>
      </c>
      <c r="V13" s="35">
        <v>10</v>
      </c>
      <c r="W13" s="33">
        <v>81</v>
      </c>
      <c r="X13" s="35">
        <v>65</v>
      </c>
      <c r="Y13" s="33">
        <v>107</v>
      </c>
      <c r="Z13" s="35">
        <v>127</v>
      </c>
      <c r="AA13" s="33">
        <v>77</v>
      </c>
      <c r="AB13" s="35">
        <v>178</v>
      </c>
      <c r="AC13" s="36">
        <v>37</v>
      </c>
      <c r="AD13" s="37">
        <v>35</v>
      </c>
      <c r="AE13" s="34">
        <v>6</v>
      </c>
      <c r="AF13" s="38">
        <v>0</v>
      </c>
      <c r="AG13" s="38">
        <v>0</v>
      </c>
      <c r="AH13" s="38">
        <v>0</v>
      </c>
      <c r="AI13" s="38">
        <v>0</v>
      </c>
      <c r="AJ13" s="29" t="str">
        <f t="shared" ref="AJ13:AJ15" si="1">CA13&amp;CB13&amp;CC13&amp;CD13&amp;CE13</f>
        <v/>
      </c>
      <c r="AK13" s="30"/>
      <c r="AL13" s="30"/>
      <c r="AM13" s="30"/>
      <c r="AN13" s="30"/>
      <c r="AO13" s="30"/>
      <c r="AP13" s="30"/>
      <c r="AQ13" s="30"/>
      <c r="AR13" s="30"/>
      <c r="AS13" s="30"/>
      <c r="AT13" s="8"/>
      <c r="AU13" s="8"/>
      <c r="AV13" s="8"/>
      <c r="AW13" s="8"/>
      <c r="BU13" s="3"/>
      <c r="BV13" s="3"/>
      <c r="BW13" s="3"/>
      <c r="CA13" s="31" t="str">
        <f t="shared" ref="CA13:CA15" si="2">IF(CG13=1,"* Las consultas de 60 años NO DEBEN ser mayor que el total de Consultas entre 20-64 Años. ","")</f>
        <v/>
      </c>
      <c r="CB13" s="31" t="str">
        <f t="shared" ref="CB13:CB15" si="3">IF(CH13=1,"* Las actividades de usuarios en situación de discapacidad NO DEBEN superar el total. ","")</f>
        <v/>
      </c>
      <c r="CC13" s="31" t="str">
        <f t="shared" ref="CC13:CC15" si="4">IF(AND(AE13="",D13&lt;&gt;0),"* Recuerde que las Embarazadas deben ser incluídas en el ingreso por rango Etario (Digite CEROS si no tiene). ",IF(F13&lt;AE13,"* Las Embarazadas NO DEBEN ser mayor al total de mujeres. ",""))</f>
        <v/>
      </c>
      <c r="CD13" s="31" t="str">
        <f t="shared" ref="CD13:CD15" si="5">IF(AND(AH13="",D13&lt;&gt;0),"* No olvide digitar la población SENAME (Digite CEROS si no tiene). ",IF(D13&lt;AH13,"* La Población SENAME NO DEBE ser mayor al Total. ",""))</f>
        <v/>
      </c>
      <c r="CE13" s="31" t="str">
        <f t="shared" ref="CE13:CE15" si="6">IF(AND(AI13="",D13&lt;&gt;0),"* No olvide digitar la población Migrante (Digite CEROS si no tiene). ",IF(D13&lt;AI13,"* La Población Migrante NO DEBE ser mayor al Total. ",""))</f>
        <v/>
      </c>
      <c r="CF13" s="31"/>
      <c r="CG13" s="32">
        <f t="shared" ref="CG13:CG15" si="7">IF(AF13&gt;(AA13+AB13),1,0)</f>
        <v>0</v>
      </c>
      <c r="CH13" s="32">
        <f t="shared" ref="CH13:CH14" si="8">IF(D13&lt;AG13,1,0)</f>
        <v>0</v>
      </c>
      <c r="CI13" s="32">
        <f t="shared" ref="CI13:CI14" si="9">IF(AND(AE13="",D13&lt;&gt;0),1,IF(F13&lt;AE13,1,0))</f>
        <v>0</v>
      </c>
      <c r="CJ13" s="32">
        <f t="shared" ref="CJ13:CJ15" si="10">IF(AND(AH13="",D13&lt;&gt;0),1,IF(D13&lt;AH13,1,0))</f>
        <v>0</v>
      </c>
      <c r="CK13" s="32">
        <f t="shared" ref="CK13:CK15" si="11">IF(AND(AI13="",D13&lt;&gt;0),1,IF(D13&lt;AI13,1,0))</f>
        <v>0</v>
      </c>
      <c r="CL13" s="32"/>
    </row>
    <row r="14" spans="1:90" ht="16.149999999999999" customHeight="1" x14ac:dyDescent="0.2">
      <c r="A14" s="1065" t="s">
        <v>28</v>
      </c>
      <c r="B14" s="1065"/>
      <c r="C14" s="1065"/>
      <c r="D14" s="19">
        <f>SUM(E14+F14)</f>
        <v>23</v>
      </c>
      <c r="E14" s="20">
        <f t="shared" si="0"/>
        <v>9</v>
      </c>
      <c r="F14" s="839">
        <f t="shared" si="0"/>
        <v>14</v>
      </c>
      <c r="G14" s="33">
        <v>0</v>
      </c>
      <c r="H14" s="34">
        <v>0</v>
      </c>
      <c r="I14" s="33">
        <v>0</v>
      </c>
      <c r="J14" s="34">
        <v>0</v>
      </c>
      <c r="K14" s="33">
        <v>1</v>
      </c>
      <c r="L14" s="34">
        <v>1</v>
      </c>
      <c r="M14" s="33">
        <v>0</v>
      </c>
      <c r="N14" s="35">
        <v>0</v>
      </c>
      <c r="O14" s="33">
        <v>0</v>
      </c>
      <c r="P14" s="35">
        <v>0</v>
      </c>
      <c r="Q14" s="33">
        <v>2</v>
      </c>
      <c r="R14" s="35">
        <v>0</v>
      </c>
      <c r="S14" s="33">
        <v>0</v>
      </c>
      <c r="T14" s="35">
        <v>0</v>
      </c>
      <c r="U14" s="33">
        <v>0</v>
      </c>
      <c r="V14" s="35">
        <v>0</v>
      </c>
      <c r="W14" s="33">
        <v>2</v>
      </c>
      <c r="X14" s="35">
        <v>8</v>
      </c>
      <c r="Y14" s="33">
        <v>0</v>
      </c>
      <c r="Z14" s="35">
        <v>0</v>
      </c>
      <c r="AA14" s="33">
        <v>4</v>
      </c>
      <c r="AB14" s="35">
        <v>5</v>
      </c>
      <c r="AC14" s="33">
        <v>0</v>
      </c>
      <c r="AD14" s="37">
        <v>0</v>
      </c>
      <c r="AE14" s="34">
        <v>0</v>
      </c>
      <c r="AF14" s="38">
        <v>0</v>
      </c>
      <c r="AG14" s="38">
        <v>0</v>
      </c>
      <c r="AH14" s="38">
        <v>0</v>
      </c>
      <c r="AI14" s="38">
        <v>0</v>
      </c>
      <c r="AJ14" s="29" t="str">
        <f t="shared" si="1"/>
        <v/>
      </c>
      <c r="AK14" s="30"/>
      <c r="AL14" s="30"/>
      <c r="AM14" s="30"/>
      <c r="AN14" s="30"/>
      <c r="AO14" s="30"/>
      <c r="AP14" s="30"/>
      <c r="AQ14" s="30"/>
      <c r="AR14" s="30"/>
      <c r="AS14" s="30"/>
      <c r="AT14" s="8"/>
      <c r="AU14" s="8"/>
      <c r="AV14" s="8"/>
      <c r="AW14" s="8"/>
      <c r="BU14" s="3"/>
      <c r="BV14" s="3"/>
      <c r="BW14" s="3"/>
      <c r="CA14" s="31" t="str">
        <f t="shared" si="2"/>
        <v/>
      </c>
      <c r="CB14" s="31" t="str">
        <f t="shared" si="3"/>
        <v/>
      </c>
      <c r="CC14" s="31" t="str">
        <f t="shared" si="4"/>
        <v/>
      </c>
      <c r="CD14" s="31" t="str">
        <f t="shared" si="5"/>
        <v/>
      </c>
      <c r="CE14" s="31" t="str">
        <f t="shared" si="6"/>
        <v/>
      </c>
      <c r="CF14" s="31"/>
      <c r="CG14" s="32">
        <f t="shared" si="7"/>
        <v>0</v>
      </c>
      <c r="CH14" s="32">
        <f t="shared" si="8"/>
        <v>0</v>
      </c>
      <c r="CI14" s="32">
        <f t="shared" si="9"/>
        <v>0</v>
      </c>
      <c r="CJ14" s="32">
        <f t="shared" si="10"/>
        <v>0</v>
      </c>
      <c r="CK14" s="32">
        <f t="shared" si="11"/>
        <v>0</v>
      </c>
      <c r="CL14" s="32"/>
    </row>
    <row r="15" spans="1:90" ht="16.149999999999999" customHeight="1" x14ac:dyDescent="0.2">
      <c r="A15" s="1097" t="s">
        <v>29</v>
      </c>
      <c r="B15" s="1097"/>
      <c r="C15" s="1097"/>
      <c r="D15" s="39">
        <f>SUM(E15+F15)</f>
        <v>177</v>
      </c>
      <c r="E15" s="40">
        <f t="shared" si="0"/>
        <v>58</v>
      </c>
      <c r="F15" s="854">
        <f t="shared" si="0"/>
        <v>119</v>
      </c>
      <c r="G15" s="42">
        <v>0</v>
      </c>
      <c r="H15" s="43">
        <v>0</v>
      </c>
      <c r="I15" s="42">
        <v>0</v>
      </c>
      <c r="J15" s="43">
        <v>0</v>
      </c>
      <c r="K15" s="42">
        <v>1</v>
      </c>
      <c r="L15" s="43">
        <v>0</v>
      </c>
      <c r="M15" s="42">
        <v>1</v>
      </c>
      <c r="N15" s="44">
        <v>0</v>
      </c>
      <c r="O15" s="42">
        <v>7</v>
      </c>
      <c r="P15" s="44">
        <v>1</v>
      </c>
      <c r="Q15" s="42">
        <v>2</v>
      </c>
      <c r="R15" s="44">
        <v>4</v>
      </c>
      <c r="S15" s="42">
        <v>4</v>
      </c>
      <c r="T15" s="44">
        <v>2</v>
      </c>
      <c r="U15" s="42">
        <v>1</v>
      </c>
      <c r="V15" s="44">
        <v>0</v>
      </c>
      <c r="W15" s="42">
        <v>14</v>
      </c>
      <c r="X15" s="44">
        <v>15</v>
      </c>
      <c r="Y15" s="42">
        <v>13</v>
      </c>
      <c r="Z15" s="44">
        <v>15</v>
      </c>
      <c r="AA15" s="42">
        <v>12</v>
      </c>
      <c r="AB15" s="44">
        <v>76</v>
      </c>
      <c r="AC15" s="42">
        <v>3</v>
      </c>
      <c r="AD15" s="45">
        <v>6</v>
      </c>
      <c r="AE15" s="43">
        <v>0</v>
      </c>
      <c r="AF15" s="46">
        <v>0</v>
      </c>
      <c r="AG15" s="46">
        <v>0</v>
      </c>
      <c r="AH15" s="46">
        <v>0</v>
      </c>
      <c r="AI15" s="46">
        <v>0</v>
      </c>
      <c r="AJ15" s="29" t="str">
        <f t="shared" si="1"/>
        <v/>
      </c>
      <c r="AK15" s="30"/>
      <c r="AL15" s="30"/>
      <c r="AM15" s="30"/>
      <c r="AN15" s="30"/>
      <c r="AO15" s="30"/>
      <c r="AP15" s="30"/>
      <c r="AQ15" s="30"/>
      <c r="AR15" s="30"/>
      <c r="AS15" s="30"/>
      <c r="AT15" s="8"/>
      <c r="AU15" s="8"/>
      <c r="AV15" s="8"/>
      <c r="AW15" s="8"/>
      <c r="AX15" s="8"/>
      <c r="AY15" s="8"/>
      <c r="BU15" s="3"/>
      <c r="BV15" s="3"/>
      <c r="BW15" s="3"/>
      <c r="CA15" s="31" t="str">
        <f t="shared" si="2"/>
        <v/>
      </c>
      <c r="CB15" s="31" t="str">
        <f t="shared" si="3"/>
        <v/>
      </c>
      <c r="CC15" s="31" t="str">
        <f t="shared" si="4"/>
        <v/>
      </c>
      <c r="CD15" s="31" t="str">
        <f t="shared" si="5"/>
        <v/>
      </c>
      <c r="CE15" s="31" t="str">
        <f t="shared" si="6"/>
        <v/>
      </c>
      <c r="CF15" s="31"/>
      <c r="CG15" s="32">
        <f t="shared" si="7"/>
        <v>0</v>
      </c>
      <c r="CH15" s="32">
        <f>IF(D15&lt;AG15,1,0)</f>
        <v>0</v>
      </c>
      <c r="CI15" s="32">
        <f>IF(AND(AE15="",D15&lt;&gt;0),1,IF(F15&lt;AE15,1,0))</f>
        <v>0</v>
      </c>
      <c r="CJ15" s="32">
        <f t="shared" si="10"/>
        <v>0</v>
      </c>
      <c r="CK15" s="32">
        <f t="shared" si="11"/>
        <v>0</v>
      </c>
      <c r="CL15" s="32"/>
    </row>
    <row r="16" spans="1:90" ht="31.9" customHeight="1" x14ac:dyDescent="0.2">
      <c r="A16" s="47" t="s">
        <v>30</v>
      </c>
      <c r="B16" s="10"/>
      <c r="C16" s="10"/>
      <c r="D16" s="11"/>
      <c r="E16" s="11"/>
      <c r="F16" s="11"/>
      <c r="G16" s="48"/>
      <c r="H16" s="48"/>
      <c r="I16" s="11"/>
      <c r="J16" s="11"/>
      <c r="K16" s="11"/>
      <c r="L16" s="11"/>
      <c r="M16" s="11"/>
      <c r="N16" s="11"/>
      <c r="O16" s="11"/>
      <c r="P16" s="49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BU16" s="3"/>
      <c r="BV16" s="3"/>
      <c r="BW16" s="3"/>
      <c r="CG16" s="13"/>
      <c r="CH16" s="13"/>
      <c r="CI16" s="13"/>
      <c r="CJ16" s="13"/>
      <c r="CK16" s="13"/>
      <c r="CL16" s="13"/>
    </row>
    <row r="17" spans="1:118" ht="33" customHeight="1" x14ac:dyDescent="0.2">
      <c r="A17" s="885" t="s">
        <v>31</v>
      </c>
      <c r="B17" s="886"/>
      <c r="C17" s="887"/>
      <c r="D17" s="862" t="s">
        <v>32</v>
      </c>
      <c r="E17" s="900"/>
      <c r="F17" s="970"/>
      <c r="G17" s="1067" t="s">
        <v>11</v>
      </c>
      <c r="H17" s="1068"/>
      <c r="I17" s="862" t="s">
        <v>12</v>
      </c>
      <c r="J17" s="970"/>
      <c r="K17" s="862" t="s">
        <v>13</v>
      </c>
      <c r="L17" s="970"/>
      <c r="M17" s="862" t="s">
        <v>14</v>
      </c>
      <c r="N17" s="970"/>
      <c r="O17" s="900" t="s">
        <v>15</v>
      </c>
      <c r="P17" s="900"/>
      <c r="Q17" s="862" t="s">
        <v>16</v>
      </c>
      <c r="R17" s="970"/>
      <c r="S17" s="900" t="s">
        <v>17</v>
      </c>
      <c r="T17" s="900"/>
      <c r="U17" s="982" t="s">
        <v>18</v>
      </c>
      <c r="V17" s="983"/>
      <c r="W17" s="982" t="s">
        <v>19</v>
      </c>
      <c r="X17" s="983"/>
      <c r="Y17" s="982" t="s">
        <v>20</v>
      </c>
      <c r="Z17" s="983"/>
      <c r="AA17" s="982" t="s">
        <v>21</v>
      </c>
      <c r="AB17" s="983"/>
      <c r="AC17" s="982" t="s">
        <v>22</v>
      </c>
      <c r="AD17" s="984"/>
      <c r="AE17" s="896" t="s">
        <v>6</v>
      </c>
      <c r="AF17" s="1095" t="s">
        <v>33</v>
      </c>
      <c r="AG17" s="1095" t="s">
        <v>7</v>
      </c>
      <c r="AH17" s="1095" t="s">
        <v>34</v>
      </c>
      <c r="AI17" s="903" t="s">
        <v>8</v>
      </c>
      <c r="AJ17" s="1096" t="s">
        <v>9</v>
      </c>
      <c r="AK17" s="1096" t="s">
        <v>10</v>
      </c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4"/>
      <c r="BU17" s="4"/>
      <c r="BV17" s="4"/>
      <c r="BW17" s="4"/>
      <c r="CG17" s="13"/>
      <c r="CH17" s="13"/>
      <c r="CI17" s="13"/>
      <c r="CJ17" s="13"/>
      <c r="CK17" s="13"/>
      <c r="CZ17" s="4"/>
      <c r="DA17" s="4"/>
      <c r="DN17" s="2"/>
    </row>
    <row r="18" spans="1:118" ht="44.25" customHeight="1" x14ac:dyDescent="0.2">
      <c r="A18" s="891"/>
      <c r="B18" s="1084"/>
      <c r="C18" s="1085"/>
      <c r="D18" s="50" t="s">
        <v>23</v>
      </c>
      <c r="E18" s="51" t="s">
        <v>24</v>
      </c>
      <c r="F18" s="853" t="s">
        <v>25</v>
      </c>
      <c r="G18" s="50" t="s">
        <v>24</v>
      </c>
      <c r="H18" s="837" t="s">
        <v>25</v>
      </c>
      <c r="I18" s="576" t="s">
        <v>24</v>
      </c>
      <c r="J18" s="849" t="s">
        <v>25</v>
      </c>
      <c r="K18" s="576" t="s">
        <v>24</v>
      </c>
      <c r="L18" s="847" t="s">
        <v>25</v>
      </c>
      <c r="M18" s="576" t="s">
        <v>24</v>
      </c>
      <c r="N18" s="835" t="s">
        <v>25</v>
      </c>
      <c r="O18" s="576" t="s">
        <v>24</v>
      </c>
      <c r="P18" s="849" t="s">
        <v>25</v>
      </c>
      <c r="Q18" s="576" t="s">
        <v>24</v>
      </c>
      <c r="R18" s="835" t="s">
        <v>25</v>
      </c>
      <c r="S18" s="576" t="s">
        <v>24</v>
      </c>
      <c r="T18" s="849" t="s">
        <v>25</v>
      </c>
      <c r="U18" s="848" t="s">
        <v>24</v>
      </c>
      <c r="V18" s="835" t="s">
        <v>25</v>
      </c>
      <c r="W18" s="848" t="s">
        <v>24</v>
      </c>
      <c r="X18" s="835" t="s">
        <v>25</v>
      </c>
      <c r="Y18" s="848" t="s">
        <v>24</v>
      </c>
      <c r="Z18" s="835" t="s">
        <v>25</v>
      </c>
      <c r="AA18" s="848" t="s">
        <v>24</v>
      </c>
      <c r="AB18" s="835" t="s">
        <v>25</v>
      </c>
      <c r="AC18" s="848" t="s">
        <v>24</v>
      </c>
      <c r="AD18" s="577" t="s">
        <v>25</v>
      </c>
      <c r="AE18" s="1064"/>
      <c r="AF18" s="1060"/>
      <c r="AG18" s="1060"/>
      <c r="AH18" s="1060"/>
      <c r="AI18" s="1092"/>
      <c r="AJ18" s="1062"/>
      <c r="AK18" s="1062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4"/>
      <c r="BU18" s="4"/>
      <c r="BV18" s="4"/>
      <c r="BW18" s="4"/>
      <c r="CG18" s="13"/>
      <c r="CH18" s="13"/>
      <c r="CI18" s="13"/>
      <c r="CJ18" s="13"/>
      <c r="CK18" s="13"/>
      <c r="CZ18" s="4"/>
      <c r="DA18" s="4"/>
      <c r="DN18" s="2"/>
    </row>
    <row r="19" spans="1:118" ht="16.149999999999999" customHeight="1" x14ac:dyDescent="0.2">
      <c r="A19" s="948" t="s">
        <v>35</v>
      </c>
      <c r="B19" s="949"/>
      <c r="C19" s="1063"/>
      <c r="D19" s="59">
        <f t="shared" ref="D19:D29" si="12">SUM(E19+F19)</f>
        <v>5</v>
      </c>
      <c r="E19" s="60">
        <f>SUM(G19+I19+K19+M19+O19+Q19+S19+U19+W19+Y19+AA19+AC19)</f>
        <v>2</v>
      </c>
      <c r="F19" s="61">
        <f>SUM(H19+J19+L19+N19+P19+R19+T19+V19+X19+Z19+AB19+AD19)</f>
        <v>3</v>
      </c>
      <c r="G19" s="24">
        <v>0</v>
      </c>
      <c r="H19" s="62">
        <v>0</v>
      </c>
      <c r="I19" s="24">
        <v>0</v>
      </c>
      <c r="J19" s="63">
        <v>0</v>
      </c>
      <c r="K19" s="24">
        <v>0</v>
      </c>
      <c r="L19" s="62">
        <v>0</v>
      </c>
      <c r="M19" s="24">
        <v>0</v>
      </c>
      <c r="N19" s="62">
        <v>0</v>
      </c>
      <c r="O19" s="24">
        <v>0</v>
      </c>
      <c r="P19" s="63">
        <v>0</v>
      </c>
      <c r="Q19" s="24">
        <v>0</v>
      </c>
      <c r="R19" s="62">
        <v>0</v>
      </c>
      <c r="S19" s="24">
        <v>0</v>
      </c>
      <c r="T19" s="63">
        <v>0</v>
      </c>
      <c r="U19" s="24">
        <v>0</v>
      </c>
      <c r="V19" s="62">
        <v>1</v>
      </c>
      <c r="W19" s="24">
        <v>0</v>
      </c>
      <c r="X19" s="62">
        <v>0</v>
      </c>
      <c r="Y19" s="24">
        <v>1</v>
      </c>
      <c r="Z19" s="62">
        <v>0</v>
      </c>
      <c r="AA19" s="24">
        <v>1</v>
      </c>
      <c r="AB19" s="62">
        <v>2</v>
      </c>
      <c r="AC19" s="24">
        <v>0</v>
      </c>
      <c r="AD19" s="64">
        <v>0</v>
      </c>
      <c r="AE19" s="62">
        <v>0</v>
      </c>
      <c r="AF19" s="65">
        <v>5</v>
      </c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6" t="str">
        <f>CA19&amp;CB19&amp;CC19&amp;CD19&amp;CE19&amp;CF19</f>
        <v/>
      </c>
      <c r="AM19" s="30"/>
      <c r="AN19" s="30"/>
      <c r="AO19" s="30"/>
      <c r="AP19" s="30"/>
      <c r="AQ19" s="30"/>
      <c r="AR19" s="30"/>
      <c r="AS19" s="30"/>
      <c r="AT19" s="30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4"/>
      <c r="BU19" s="4"/>
      <c r="BV19" s="4"/>
      <c r="BW19" s="4"/>
      <c r="CA19" s="31" t="str">
        <f t="shared" ref="CA19:CA37" si="13">IF(CG19=1,"* Las consultas de 60 años NO DEBEN ser mayor que el total de Consultas entre 20-64 Años. ","")</f>
        <v/>
      </c>
      <c r="CB19" s="31" t="str">
        <f>IF(CH19=1,"* Las actividades de usuarios en situación de discapacidad NO DEBEN superar el total. ","")</f>
        <v/>
      </c>
      <c r="CC19" s="31" t="str">
        <f>IF(AND(AE19="",D19&lt;&gt;0),"* Recuerde que las Embarazadas deben ser incluídas en el ingreso por rango Etario (Digite CEROS si no tiene). ",IF(F19&lt;AE19,"* Las Embarazadas NO DEBEN ser mayor al total de mujeres. ",""))</f>
        <v/>
      </c>
      <c r="CD19" s="31" t="str">
        <f>IF(AND(AF19="",D19&lt;&gt;0),"* No olvide digitar la columna Beneficiarios (Digite CEROS si no tiene). ",IF(D19&lt;AF19,"* El número de Beneficiarios NO DEBE ser mayor que el Total. ",""))</f>
        <v/>
      </c>
      <c r="CE19" s="31" t="str">
        <f>IF(AND(AJ19="",D19&lt;&gt;0),"* No olvide digitar la Población SENAME (Digite CEROS si no tiene). ",IF(D19&lt;AJ19,"* La Población SENAME NO DEBE ser mayor al Total. ",""))</f>
        <v/>
      </c>
      <c r="CF19" s="31" t="str">
        <f>IF(AND(AK19="",D19&lt;&gt;0),"* No olvide digitar la Población Migrante (Digite CEROS si no tiene). ",IF(D19&lt;AK19,"* La Población Migrante NO DEBE superar el Total. ",""))</f>
        <v/>
      </c>
      <c r="CG19" s="32">
        <f>IF(AG19&gt;(AA19+AB19),1,0)</f>
        <v>0</v>
      </c>
      <c r="CH19" s="32">
        <f>IF(D19&lt;AI19,1,0)</f>
        <v>0</v>
      </c>
      <c r="CI19" s="32">
        <f>IF(AND(AE19="",D19&lt;&gt;0),1,IF(F19&lt;AE19,1,0))</f>
        <v>0</v>
      </c>
      <c r="CJ19" s="32">
        <f>IF(AND(AF19="",D19&lt;&gt;0),1,IF(D19&lt;AF19,1,0))</f>
        <v>0</v>
      </c>
      <c r="CK19" s="32">
        <f>IF(AND(AJ19="",D19&lt;&gt;0),1,IF(D19&lt;AJ19,1,0))</f>
        <v>0</v>
      </c>
      <c r="CL19" s="32">
        <f>IF(AND(AK19="",D19&lt;&gt;0),1,IF(D19&lt;AK19,1,0))</f>
        <v>0</v>
      </c>
      <c r="CZ19" s="4"/>
      <c r="DA19" s="4"/>
      <c r="DN19" s="2"/>
    </row>
    <row r="20" spans="1:118" ht="16.149999999999999" customHeight="1" x14ac:dyDescent="0.2">
      <c r="A20" s="948" t="s">
        <v>36</v>
      </c>
      <c r="B20" s="949"/>
      <c r="C20" s="1063"/>
      <c r="D20" s="67">
        <f t="shared" si="12"/>
        <v>0</v>
      </c>
      <c r="E20" s="68">
        <f>SUM(U20+W20+Y20+AA20+AC20)</f>
        <v>0</v>
      </c>
      <c r="F20" s="69">
        <f>SUM(V20+X20+Z20+AB20+AD20)</f>
        <v>0</v>
      </c>
      <c r="G20" s="70"/>
      <c r="H20" s="71"/>
      <c r="I20" s="70"/>
      <c r="J20" s="72"/>
      <c r="K20" s="70"/>
      <c r="L20" s="72"/>
      <c r="M20" s="70"/>
      <c r="N20" s="72"/>
      <c r="O20" s="70"/>
      <c r="P20" s="72"/>
      <c r="Q20" s="70"/>
      <c r="R20" s="72"/>
      <c r="S20" s="70"/>
      <c r="T20" s="72"/>
      <c r="U20" s="22"/>
      <c r="V20" s="23"/>
      <c r="W20" s="22"/>
      <c r="X20" s="23"/>
      <c r="Y20" s="22"/>
      <c r="Z20" s="23"/>
      <c r="AA20" s="22"/>
      <c r="AB20" s="23"/>
      <c r="AC20" s="22"/>
      <c r="AD20" s="73"/>
      <c r="AE20" s="23"/>
      <c r="AF20" s="74"/>
      <c r="AG20" s="74"/>
      <c r="AH20" s="74"/>
      <c r="AI20" s="74"/>
      <c r="AJ20" s="74"/>
      <c r="AK20" s="74"/>
      <c r="AL20" s="66" t="str">
        <f t="shared" ref="AL20:AL37" si="14">CA20&amp;CB20&amp;CC20&amp;CD20&amp;CE20&amp;CF20</f>
        <v/>
      </c>
      <c r="AM20" s="30"/>
      <c r="AN20" s="30"/>
      <c r="AO20" s="30"/>
      <c r="AP20" s="30"/>
      <c r="AQ20" s="30"/>
      <c r="AR20" s="30"/>
      <c r="AS20" s="30"/>
      <c r="AT20" s="30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4"/>
      <c r="BU20" s="4"/>
      <c r="BV20" s="4"/>
      <c r="BW20" s="4"/>
      <c r="CA20" s="31" t="str">
        <f t="shared" si="13"/>
        <v/>
      </c>
      <c r="CB20" s="31" t="str">
        <f t="shared" ref="CB20:CB37" si="15">IF(CH20=1,"* Las actividades de usuarios en situación de discapacidad NO DEBEN superar el total. ","")</f>
        <v/>
      </c>
      <c r="CC20" s="31" t="str">
        <f t="shared" ref="CC20:CC37" si="16">IF(AND(AE20="",D20&lt;&gt;0),"* Recuerde que las Embarazadas deben ser incluídas en el ingreso por rango Etario (Digite CEROS si no tiene). ",IF(F20&lt;AE20,"* Las Embarazadas NO DEBEN ser mayor al total de mujeres. ",""))</f>
        <v/>
      </c>
      <c r="CD20" s="31" t="str">
        <f t="shared" ref="CD20:CD37" si="17">IF(AND(AF20="",D20&lt;&gt;0),"* No olvide digitar la columna Beneficiarios (Digite CEROS si no tiene). ",IF(D20&lt;AF20,"* El número de Beneficiarios NO DEBE ser mayor que el Total. ",""))</f>
        <v/>
      </c>
      <c r="CE20" s="31" t="str">
        <f t="shared" ref="CE20:CE37" si="18">IF(AND(AJ20="",D20&lt;&gt;0),"* No olvide digitar la Población SENAME (Digite CEROS si no tiene). ",IF(D20&lt;AJ20,"* La Población SENAME NO DEBE ser mayor al Total. ",""))</f>
        <v/>
      </c>
      <c r="CF20" s="31" t="str">
        <f t="shared" ref="CF20:CF37" si="19">IF(AND(AK20="",D20&lt;&gt;0),"* No olvide digitar la Población Migrante (Digite CEROS si no tiene). ",IF(D20&lt;AK20,"* La Población Migrante NO DEBE superar el Total. ",""))</f>
        <v/>
      </c>
      <c r="CG20" s="32">
        <f t="shared" ref="CG20:CG37" si="20">IF(AG20&gt;(AA20+AB20),1,0)</f>
        <v>0</v>
      </c>
      <c r="CH20" s="32">
        <f t="shared" ref="CH20:CH37" si="21">IF(D20&lt;AI20,1,0)</f>
        <v>0</v>
      </c>
      <c r="CI20" s="32">
        <f t="shared" ref="CI20:CI37" si="22">IF(AND(AE20="",D20&lt;&gt;0),1,IF(F20&lt;AE20,1,0))</f>
        <v>0</v>
      </c>
      <c r="CJ20" s="32">
        <f t="shared" ref="CJ20:CJ37" si="23">IF(AND(AF20="",D20&lt;&gt;0),1,IF(D20&lt;AF20,1,0))</f>
        <v>0</v>
      </c>
      <c r="CK20" s="32">
        <f t="shared" ref="CK20:CK37" si="24">IF(AND(AJ20="",D20&lt;&gt;0),1,IF(D20&lt;AJ20,1,0))</f>
        <v>0</v>
      </c>
      <c r="CL20" s="32">
        <f t="shared" ref="CL20:CL37" si="25">IF(AND(AK20="",D20&lt;&gt;0),1,IF(D20&lt;AK20,1,0))</f>
        <v>0</v>
      </c>
      <c r="CZ20" s="4"/>
      <c r="DA20" s="4"/>
      <c r="DN20" s="2"/>
    </row>
    <row r="21" spans="1:118" ht="16.149999999999999" customHeight="1" x14ac:dyDescent="0.2">
      <c r="A21" s="1056"/>
      <c r="B21" s="1057"/>
      <c r="C21" s="1058"/>
      <c r="D21" s="75"/>
      <c r="E21" s="76"/>
      <c r="F21" s="77"/>
      <c r="G21" s="75"/>
      <c r="H21" s="78"/>
      <c r="I21" s="75"/>
      <c r="J21" s="79"/>
      <c r="K21" s="75"/>
      <c r="L21" s="79"/>
      <c r="M21" s="75"/>
      <c r="N21" s="79"/>
      <c r="O21" s="75"/>
      <c r="P21" s="79"/>
      <c r="Q21" s="75"/>
      <c r="R21" s="79"/>
      <c r="S21" s="75"/>
      <c r="T21" s="79"/>
      <c r="U21" s="75"/>
      <c r="V21" s="79"/>
      <c r="W21" s="75"/>
      <c r="X21" s="79"/>
      <c r="Y21" s="75"/>
      <c r="Z21" s="79"/>
      <c r="AA21" s="75"/>
      <c r="AB21" s="79"/>
      <c r="AC21" s="75"/>
      <c r="AD21" s="79"/>
      <c r="AE21" s="75"/>
      <c r="AF21" s="79"/>
      <c r="AG21" s="75"/>
      <c r="AH21" s="79"/>
      <c r="AI21" s="75"/>
      <c r="AJ21" s="75"/>
      <c r="AK21" s="75"/>
      <c r="AL21" s="66" t="str">
        <f t="shared" si="14"/>
        <v/>
      </c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4"/>
      <c r="BU21" s="4"/>
      <c r="BV21" s="4"/>
      <c r="BW21" s="81"/>
      <c r="BX21" s="81"/>
      <c r="BY21" s="81"/>
      <c r="CA21" s="31" t="str">
        <f t="shared" si="13"/>
        <v/>
      </c>
      <c r="CB21" s="31" t="str">
        <f t="shared" si="15"/>
        <v/>
      </c>
      <c r="CC21" s="31" t="str">
        <f t="shared" si="16"/>
        <v/>
      </c>
      <c r="CD21" s="31" t="str">
        <f t="shared" si="17"/>
        <v/>
      </c>
      <c r="CE21" s="31" t="str">
        <f t="shared" si="18"/>
        <v/>
      </c>
      <c r="CF21" s="31" t="str">
        <f t="shared" si="19"/>
        <v/>
      </c>
      <c r="CG21" s="32">
        <f t="shared" si="20"/>
        <v>0</v>
      </c>
      <c r="CH21" s="32">
        <f t="shared" si="21"/>
        <v>0</v>
      </c>
      <c r="CI21" s="32">
        <f t="shared" si="22"/>
        <v>0</v>
      </c>
      <c r="CJ21" s="32">
        <f t="shared" si="23"/>
        <v>0</v>
      </c>
      <c r="CK21" s="32">
        <f t="shared" si="24"/>
        <v>0</v>
      </c>
      <c r="CL21" s="32">
        <f t="shared" si="25"/>
        <v>0</v>
      </c>
      <c r="CM21" s="82"/>
      <c r="CN21" s="82"/>
      <c r="CO21" s="82"/>
      <c r="CZ21" s="4"/>
      <c r="DA21" s="4"/>
      <c r="DN21" s="2"/>
    </row>
    <row r="22" spans="1:118" ht="16.149999999999999" customHeight="1" x14ac:dyDescent="0.2">
      <c r="A22" s="879" t="s">
        <v>37</v>
      </c>
      <c r="B22" s="880"/>
      <c r="C22" s="881"/>
      <c r="D22" s="59">
        <f t="shared" si="12"/>
        <v>0</v>
      </c>
      <c r="E22" s="60">
        <f t="shared" ref="E22:E29" si="26">SUM(G22+I22+K22+M22+O22+Q22+S22+U22+W22+Y22+AA22+AC22)</f>
        <v>0</v>
      </c>
      <c r="F22" s="61">
        <f t="shared" ref="F22:F29" si="27">SUM(H22+J22+L22+N22+P22+R22+T22+V22+X22+Z22+AB22+AD22)</f>
        <v>0</v>
      </c>
      <c r="G22" s="24"/>
      <c r="H22" s="62"/>
      <c r="I22" s="24"/>
      <c r="J22" s="63"/>
      <c r="K22" s="24"/>
      <c r="L22" s="62"/>
      <c r="M22" s="24"/>
      <c r="N22" s="62"/>
      <c r="O22" s="24"/>
      <c r="P22" s="63"/>
      <c r="Q22" s="24"/>
      <c r="R22" s="62"/>
      <c r="S22" s="24"/>
      <c r="T22" s="63"/>
      <c r="U22" s="24"/>
      <c r="V22" s="62"/>
      <c r="W22" s="24"/>
      <c r="X22" s="62"/>
      <c r="Y22" s="24"/>
      <c r="Z22" s="62"/>
      <c r="AA22" s="24"/>
      <c r="AB22" s="62"/>
      <c r="AC22" s="24"/>
      <c r="AD22" s="64"/>
      <c r="AE22" s="62"/>
      <c r="AF22" s="65"/>
      <c r="AG22" s="65"/>
      <c r="AH22" s="65"/>
      <c r="AI22" s="65"/>
      <c r="AJ22" s="65"/>
      <c r="AK22" s="65"/>
      <c r="AL22" s="66" t="str">
        <f t="shared" si="14"/>
        <v/>
      </c>
      <c r="AM22" s="30"/>
      <c r="AN22" s="30"/>
      <c r="AO22" s="30"/>
      <c r="AP22" s="30"/>
      <c r="AQ22" s="30"/>
      <c r="AR22" s="30"/>
      <c r="AS22" s="30"/>
      <c r="AT22" s="30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4"/>
      <c r="BU22" s="4"/>
      <c r="BV22" s="4"/>
      <c r="BW22" s="4"/>
      <c r="CA22" s="31" t="str">
        <f t="shared" si="13"/>
        <v/>
      </c>
      <c r="CB22" s="31" t="str">
        <f t="shared" si="15"/>
        <v/>
      </c>
      <c r="CC22" s="31" t="str">
        <f t="shared" si="16"/>
        <v/>
      </c>
      <c r="CD22" s="31" t="str">
        <f t="shared" si="17"/>
        <v/>
      </c>
      <c r="CE22" s="31" t="str">
        <f t="shared" si="18"/>
        <v/>
      </c>
      <c r="CF22" s="31" t="str">
        <f t="shared" si="19"/>
        <v/>
      </c>
      <c r="CG22" s="32">
        <f t="shared" si="20"/>
        <v>0</v>
      </c>
      <c r="CH22" s="32">
        <f t="shared" si="21"/>
        <v>0</v>
      </c>
      <c r="CI22" s="32">
        <f t="shared" si="22"/>
        <v>0</v>
      </c>
      <c r="CJ22" s="32">
        <f t="shared" si="23"/>
        <v>0</v>
      </c>
      <c r="CK22" s="32">
        <f t="shared" si="24"/>
        <v>0</v>
      </c>
      <c r="CL22" s="32">
        <f t="shared" si="25"/>
        <v>0</v>
      </c>
      <c r="CZ22" s="4"/>
      <c r="DA22" s="4"/>
      <c r="DN22" s="2"/>
    </row>
    <row r="23" spans="1:118" ht="16.149999999999999" customHeight="1" x14ac:dyDescent="0.2">
      <c r="A23" s="882" t="s">
        <v>38</v>
      </c>
      <c r="B23" s="883"/>
      <c r="C23" s="884"/>
      <c r="D23" s="83">
        <f t="shared" si="12"/>
        <v>51</v>
      </c>
      <c r="E23" s="84">
        <f>SUM(G23+I23+K23+M23+O23+Q23+S23+U23+W23+Y23+AA23+AC23)</f>
        <v>20</v>
      </c>
      <c r="F23" s="85">
        <f t="shared" si="27"/>
        <v>31</v>
      </c>
      <c r="G23" s="33">
        <v>0</v>
      </c>
      <c r="H23" s="34">
        <v>0</v>
      </c>
      <c r="I23" s="33">
        <v>0</v>
      </c>
      <c r="J23" s="86">
        <v>0</v>
      </c>
      <c r="K23" s="33">
        <v>1</v>
      </c>
      <c r="L23" s="34">
        <v>0</v>
      </c>
      <c r="M23" s="33">
        <v>1</v>
      </c>
      <c r="N23" s="34">
        <v>0</v>
      </c>
      <c r="O23" s="33">
        <v>0</v>
      </c>
      <c r="P23" s="86">
        <v>4</v>
      </c>
      <c r="Q23" s="33">
        <v>1</v>
      </c>
      <c r="R23" s="34">
        <v>3</v>
      </c>
      <c r="S23" s="33">
        <v>1</v>
      </c>
      <c r="T23" s="86">
        <v>0</v>
      </c>
      <c r="U23" s="33">
        <v>0</v>
      </c>
      <c r="V23" s="34">
        <v>4</v>
      </c>
      <c r="W23" s="33">
        <v>14</v>
      </c>
      <c r="X23" s="34">
        <v>20</v>
      </c>
      <c r="Y23" s="33">
        <v>2</v>
      </c>
      <c r="Z23" s="34">
        <v>0</v>
      </c>
      <c r="AA23" s="33">
        <v>0</v>
      </c>
      <c r="AB23" s="34">
        <v>0</v>
      </c>
      <c r="AC23" s="33">
        <v>0</v>
      </c>
      <c r="AD23" s="87">
        <v>0</v>
      </c>
      <c r="AE23" s="34">
        <v>0</v>
      </c>
      <c r="AF23" s="88">
        <v>51</v>
      </c>
      <c r="AG23" s="88">
        <v>0</v>
      </c>
      <c r="AH23" s="88">
        <v>0</v>
      </c>
      <c r="AI23" s="88">
        <v>0</v>
      </c>
      <c r="AJ23" s="88">
        <v>0</v>
      </c>
      <c r="AK23" s="88">
        <v>0</v>
      </c>
      <c r="AL23" s="66" t="str">
        <f t="shared" si="14"/>
        <v/>
      </c>
      <c r="AM23" s="30"/>
      <c r="AN23" s="30"/>
      <c r="AO23" s="30"/>
      <c r="AP23" s="30"/>
      <c r="AQ23" s="30"/>
      <c r="AR23" s="30"/>
      <c r="AS23" s="30"/>
      <c r="AT23" s="30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4"/>
      <c r="BU23" s="4"/>
      <c r="BV23" s="4"/>
      <c r="BW23" s="4"/>
      <c r="CA23" s="31" t="str">
        <f t="shared" si="13"/>
        <v/>
      </c>
      <c r="CB23" s="31" t="str">
        <f t="shared" si="15"/>
        <v/>
      </c>
      <c r="CC23" s="31" t="str">
        <f t="shared" si="16"/>
        <v/>
      </c>
      <c r="CD23" s="31" t="str">
        <f t="shared" si="17"/>
        <v/>
      </c>
      <c r="CE23" s="31" t="str">
        <f t="shared" si="18"/>
        <v/>
      </c>
      <c r="CF23" s="31" t="str">
        <f t="shared" si="19"/>
        <v/>
      </c>
      <c r="CG23" s="32">
        <f t="shared" si="20"/>
        <v>0</v>
      </c>
      <c r="CH23" s="32">
        <f t="shared" si="21"/>
        <v>0</v>
      </c>
      <c r="CI23" s="32">
        <f t="shared" si="22"/>
        <v>0</v>
      </c>
      <c r="CJ23" s="32">
        <f t="shared" si="23"/>
        <v>0</v>
      </c>
      <c r="CK23" s="32">
        <f t="shared" si="24"/>
        <v>0</v>
      </c>
      <c r="CL23" s="32">
        <f t="shared" si="25"/>
        <v>0</v>
      </c>
      <c r="CZ23" s="4"/>
      <c r="DA23" s="4"/>
      <c r="DN23" s="2"/>
    </row>
    <row r="24" spans="1:118" ht="16.149999999999999" customHeight="1" x14ac:dyDescent="0.2">
      <c r="A24" s="882" t="s">
        <v>39</v>
      </c>
      <c r="B24" s="883"/>
      <c r="C24" s="884"/>
      <c r="D24" s="83">
        <f t="shared" si="12"/>
        <v>2</v>
      </c>
      <c r="E24" s="84">
        <f t="shared" si="26"/>
        <v>1</v>
      </c>
      <c r="F24" s="85">
        <f t="shared" si="27"/>
        <v>1</v>
      </c>
      <c r="G24" s="33">
        <v>0</v>
      </c>
      <c r="H24" s="34">
        <v>0</v>
      </c>
      <c r="I24" s="33">
        <v>0</v>
      </c>
      <c r="J24" s="86">
        <v>0</v>
      </c>
      <c r="K24" s="33">
        <v>0</v>
      </c>
      <c r="L24" s="34">
        <v>0</v>
      </c>
      <c r="M24" s="33">
        <v>0</v>
      </c>
      <c r="N24" s="34">
        <v>0</v>
      </c>
      <c r="O24" s="33">
        <v>0</v>
      </c>
      <c r="P24" s="86">
        <v>1</v>
      </c>
      <c r="Q24" s="33">
        <v>0</v>
      </c>
      <c r="R24" s="34">
        <v>0</v>
      </c>
      <c r="S24" s="33">
        <v>0</v>
      </c>
      <c r="T24" s="86">
        <v>0</v>
      </c>
      <c r="U24" s="33">
        <v>0</v>
      </c>
      <c r="V24" s="34">
        <v>0</v>
      </c>
      <c r="W24" s="33">
        <v>1</v>
      </c>
      <c r="X24" s="34">
        <v>0</v>
      </c>
      <c r="Y24" s="33">
        <v>0</v>
      </c>
      <c r="Z24" s="34">
        <v>0</v>
      </c>
      <c r="AA24" s="33">
        <v>0</v>
      </c>
      <c r="AB24" s="34">
        <v>0</v>
      </c>
      <c r="AC24" s="33">
        <v>0</v>
      </c>
      <c r="AD24" s="87">
        <v>0</v>
      </c>
      <c r="AE24" s="34">
        <v>0</v>
      </c>
      <c r="AF24" s="88">
        <v>2</v>
      </c>
      <c r="AG24" s="88">
        <v>0</v>
      </c>
      <c r="AH24" s="88">
        <v>0</v>
      </c>
      <c r="AI24" s="88">
        <v>0</v>
      </c>
      <c r="AJ24" s="88">
        <v>0</v>
      </c>
      <c r="AK24" s="88">
        <v>0</v>
      </c>
      <c r="AL24" s="66" t="str">
        <f t="shared" si="14"/>
        <v/>
      </c>
      <c r="AM24" s="30"/>
      <c r="AN24" s="30"/>
      <c r="AO24" s="30"/>
      <c r="AP24" s="30"/>
      <c r="AQ24" s="30"/>
      <c r="AR24" s="30"/>
      <c r="AS24" s="30"/>
      <c r="AT24" s="30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4"/>
      <c r="BU24" s="4"/>
      <c r="BV24" s="4"/>
      <c r="BW24" s="4"/>
      <c r="CA24" s="31" t="str">
        <f t="shared" si="13"/>
        <v/>
      </c>
      <c r="CB24" s="31" t="str">
        <f t="shared" si="15"/>
        <v/>
      </c>
      <c r="CC24" s="31" t="str">
        <f t="shared" si="16"/>
        <v/>
      </c>
      <c r="CD24" s="31" t="str">
        <f t="shared" si="17"/>
        <v/>
      </c>
      <c r="CE24" s="31" t="str">
        <f t="shared" si="18"/>
        <v/>
      </c>
      <c r="CF24" s="31" t="str">
        <f t="shared" si="19"/>
        <v/>
      </c>
      <c r="CG24" s="32">
        <f t="shared" si="20"/>
        <v>0</v>
      </c>
      <c r="CH24" s="32">
        <f t="shared" si="21"/>
        <v>0</v>
      </c>
      <c r="CI24" s="32">
        <f t="shared" si="22"/>
        <v>0</v>
      </c>
      <c r="CJ24" s="32">
        <f t="shared" si="23"/>
        <v>0</v>
      </c>
      <c r="CK24" s="32">
        <f t="shared" si="24"/>
        <v>0</v>
      </c>
      <c r="CL24" s="32">
        <f t="shared" si="25"/>
        <v>0</v>
      </c>
      <c r="CZ24" s="4"/>
      <c r="DA24" s="4"/>
      <c r="DN24" s="2"/>
    </row>
    <row r="25" spans="1:118" ht="16.149999999999999" customHeight="1" x14ac:dyDescent="0.2">
      <c r="A25" s="882" t="s">
        <v>40</v>
      </c>
      <c r="B25" s="883"/>
      <c r="C25" s="884"/>
      <c r="D25" s="83">
        <f t="shared" si="12"/>
        <v>8</v>
      </c>
      <c r="E25" s="84">
        <f t="shared" si="26"/>
        <v>2</v>
      </c>
      <c r="F25" s="85">
        <f t="shared" si="27"/>
        <v>6</v>
      </c>
      <c r="G25" s="33">
        <v>0</v>
      </c>
      <c r="H25" s="34">
        <v>0</v>
      </c>
      <c r="I25" s="33">
        <v>0</v>
      </c>
      <c r="J25" s="86">
        <v>0</v>
      </c>
      <c r="K25" s="33">
        <v>0</v>
      </c>
      <c r="L25" s="34">
        <v>0</v>
      </c>
      <c r="M25" s="33">
        <v>0</v>
      </c>
      <c r="N25" s="34">
        <v>0</v>
      </c>
      <c r="O25" s="33">
        <v>0</v>
      </c>
      <c r="P25" s="86">
        <v>0</v>
      </c>
      <c r="Q25" s="33">
        <v>0</v>
      </c>
      <c r="R25" s="34">
        <v>0</v>
      </c>
      <c r="S25" s="33">
        <v>0</v>
      </c>
      <c r="T25" s="86">
        <v>0</v>
      </c>
      <c r="U25" s="33">
        <v>0</v>
      </c>
      <c r="V25" s="34">
        <v>0</v>
      </c>
      <c r="W25" s="33">
        <v>0</v>
      </c>
      <c r="X25" s="34">
        <v>0</v>
      </c>
      <c r="Y25" s="33">
        <v>1</v>
      </c>
      <c r="Z25" s="34">
        <v>1</v>
      </c>
      <c r="AA25" s="33">
        <v>1</v>
      </c>
      <c r="AB25" s="34">
        <v>5</v>
      </c>
      <c r="AC25" s="33">
        <v>0</v>
      </c>
      <c r="AD25" s="87">
        <v>0</v>
      </c>
      <c r="AE25" s="34">
        <v>0</v>
      </c>
      <c r="AF25" s="88">
        <v>8</v>
      </c>
      <c r="AG25" s="88">
        <v>0</v>
      </c>
      <c r="AH25" s="88">
        <v>0</v>
      </c>
      <c r="AI25" s="88">
        <v>0</v>
      </c>
      <c r="AJ25" s="88">
        <v>0</v>
      </c>
      <c r="AK25" s="88">
        <v>0</v>
      </c>
      <c r="AL25" s="66" t="str">
        <f t="shared" si="14"/>
        <v/>
      </c>
      <c r="AM25" s="30"/>
      <c r="AN25" s="30"/>
      <c r="AO25" s="30"/>
      <c r="AP25" s="30"/>
      <c r="AQ25" s="30"/>
      <c r="AR25" s="30"/>
      <c r="AS25" s="30"/>
      <c r="AT25" s="30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4"/>
      <c r="BU25" s="4"/>
      <c r="BV25" s="4"/>
      <c r="BW25" s="4"/>
      <c r="CA25" s="31" t="str">
        <f t="shared" si="13"/>
        <v/>
      </c>
      <c r="CB25" s="31" t="str">
        <f t="shared" si="15"/>
        <v/>
      </c>
      <c r="CC25" s="31" t="str">
        <f t="shared" si="16"/>
        <v/>
      </c>
      <c r="CD25" s="31" t="str">
        <f t="shared" si="17"/>
        <v/>
      </c>
      <c r="CE25" s="31" t="str">
        <f t="shared" si="18"/>
        <v/>
      </c>
      <c r="CF25" s="31" t="str">
        <f t="shared" si="19"/>
        <v/>
      </c>
      <c r="CG25" s="32">
        <f t="shared" si="20"/>
        <v>0</v>
      </c>
      <c r="CH25" s="32">
        <f t="shared" si="21"/>
        <v>0</v>
      </c>
      <c r="CI25" s="32">
        <f t="shared" si="22"/>
        <v>0</v>
      </c>
      <c r="CJ25" s="32">
        <f t="shared" si="23"/>
        <v>0</v>
      </c>
      <c r="CK25" s="32">
        <f t="shared" si="24"/>
        <v>0</v>
      </c>
      <c r="CL25" s="32">
        <f t="shared" si="25"/>
        <v>0</v>
      </c>
      <c r="CZ25" s="4"/>
      <c r="DA25" s="4"/>
      <c r="DN25" s="2"/>
    </row>
    <row r="26" spans="1:118" ht="16.149999999999999" customHeight="1" x14ac:dyDescent="0.2">
      <c r="A26" s="882" t="s">
        <v>41</v>
      </c>
      <c r="B26" s="883"/>
      <c r="C26" s="884"/>
      <c r="D26" s="83">
        <f t="shared" si="12"/>
        <v>0</v>
      </c>
      <c r="E26" s="84">
        <f t="shared" si="26"/>
        <v>0</v>
      </c>
      <c r="F26" s="85">
        <f t="shared" si="27"/>
        <v>0</v>
      </c>
      <c r="G26" s="33"/>
      <c r="H26" s="34"/>
      <c r="I26" s="33"/>
      <c r="J26" s="86"/>
      <c r="K26" s="33"/>
      <c r="L26" s="34"/>
      <c r="M26" s="33"/>
      <c r="N26" s="34"/>
      <c r="O26" s="33"/>
      <c r="P26" s="86"/>
      <c r="Q26" s="33"/>
      <c r="R26" s="34"/>
      <c r="S26" s="33"/>
      <c r="T26" s="86"/>
      <c r="U26" s="33"/>
      <c r="V26" s="34"/>
      <c r="W26" s="33"/>
      <c r="X26" s="34"/>
      <c r="Y26" s="33"/>
      <c r="Z26" s="34"/>
      <c r="AA26" s="33"/>
      <c r="AB26" s="34"/>
      <c r="AC26" s="33"/>
      <c r="AD26" s="87"/>
      <c r="AE26" s="34">
        <v>0</v>
      </c>
      <c r="AF26" s="88"/>
      <c r="AG26" s="88">
        <v>0</v>
      </c>
      <c r="AH26" s="88">
        <v>0</v>
      </c>
      <c r="AI26" s="88">
        <v>0</v>
      </c>
      <c r="AJ26" s="88">
        <v>0</v>
      </c>
      <c r="AK26" s="88">
        <v>0</v>
      </c>
      <c r="AL26" s="66" t="str">
        <f t="shared" si="14"/>
        <v/>
      </c>
      <c r="AM26" s="30"/>
      <c r="AN26" s="30"/>
      <c r="AO26" s="30"/>
      <c r="AP26" s="30"/>
      <c r="AQ26" s="30"/>
      <c r="AR26" s="30"/>
      <c r="AS26" s="30"/>
      <c r="AT26" s="30"/>
      <c r="AU26" s="8"/>
      <c r="AV26" s="8"/>
      <c r="AW26" s="8"/>
      <c r="AX26" s="8"/>
      <c r="BT26" s="3"/>
      <c r="BU26" s="3"/>
      <c r="BV26" s="3"/>
      <c r="BW26" s="4"/>
      <c r="CA26" s="31" t="str">
        <f t="shared" si="13"/>
        <v/>
      </c>
      <c r="CB26" s="31" t="str">
        <f t="shared" si="15"/>
        <v/>
      </c>
      <c r="CC26" s="31" t="str">
        <f t="shared" si="16"/>
        <v/>
      </c>
      <c r="CD26" s="31" t="str">
        <f t="shared" si="17"/>
        <v/>
      </c>
      <c r="CE26" s="31" t="str">
        <f t="shared" si="18"/>
        <v/>
      </c>
      <c r="CF26" s="31" t="str">
        <f t="shared" si="19"/>
        <v/>
      </c>
      <c r="CG26" s="32">
        <f t="shared" si="20"/>
        <v>0</v>
      </c>
      <c r="CH26" s="32">
        <f t="shared" si="21"/>
        <v>0</v>
      </c>
      <c r="CI26" s="32">
        <f t="shared" si="22"/>
        <v>0</v>
      </c>
      <c r="CJ26" s="32">
        <f t="shared" si="23"/>
        <v>0</v>
      </c>
      <c r="CK26" s="32">
        <f t="shared" si="24"/>
        <v>0</v>
      </c>
      <c r="CL26" s="32">
        <f t="shared" si="25"/>
        <v>0</v>
      </c>
      <c r="CZ26" s="3"/>
      <c r="DN26" s="2"/>
    </row>
    <row r="27" spans="1:118" ht="16.149999999999999" customHeight="1" x14ac:dyDescent="0.2">
      <c r="A27" s="1007" t="s">
        <v>42</v>
      </c>
      <c r="B27" s="1008"/>
      <c r="C27" s="1009"/>
      <c r="D27" s="83">
        <f t="shared" si="12"/>
        <v>1</v>
      </c>
      <c r="E27" s="84">
        <f t="shared" si="26"/>
        <v>0</v>
      </c>
      <c r="F27" s="85">
        <f t="shared" si="27"/>
        <v>1</v>
      </c>
      <c r="G27" s="33">
        <v>0</v>
      </c>
      <c r="H27" s="34">
        <v>0</v>
      </c>
      <c r="I27" s="33">
        <v>0</v>
      </c>
      <c r="J27" s="86">
        <v>0</v>
      </c>
      <c r="K27" s="33">
        <v>0</v>
      </c>
      <c r="L27" s="34">
        <v>0</v>
      </c>
      <c r="M27" s="33">
        <v>0</v>
      </c>
      <c r="N27" s="34">
        <v>0</v>
      </c>
      <c r="O27" s="33">
        <v>0</v>
      </c>
      <c r="P27" s="86">
        <v>0</v>
      </c>
      <c r="Q27" s="33">
        <v>0</v>
      </c>
      <c r="R27" s="34">
        <v>0</v>
      </c>
      <c r="S27" s="33">
        <v>0</v>
      </c>
      <c r="T27" s="86">
        <v>0</v>
      </c>
      <c r="U27" s="33">
        <v>0</v>
      </c>
      <c r="V27" s="34">
        <v>0</v>
      </c>
      <c r="W27" s="33">
        <v>0</v>
      </c>
      <c r="X27" s="34">
        <v>0</v>
      </c>
      <c r="Y27" s="33">
        <v>0</v>
      </c>
      <c r="Z27" s="34">
        <v>0</v>
      </c>
      <c r="AA27" s="33">
        <v>0</v>
      </c>
      <c r="AB27" s="34">
        <v>1</v>
      </c>
      <c r="AC27" s="33">
        <v>0</v>
      </c>
      <c r="AD27" s="87">
        <v>0</v>
      </c>
      <c r="AE27" s="34">
        <v>0</v>
      </c>
      <c r="AF27" s="88">
        <v>1</v>
      </c>
      <c r="AG27" s="88">
        <v>0</v>
      </c>
      <c r="AH27" s="88">
        <v>0</v>
      </c>
      <c r="AI27" s="88">
        <v>0</v>
      </c>
      <c r="AJ27" s="88">
        <v>0</v>
      </c>
      <c r="AK27" s="88">
        <v>0</v>
      </c>
      <c r="AL27" s="66" t="str">
        <f t="shared" si="14"/>
        <v/>
      </c>
      <c r="AM27" s="30"/>
      <c r="AN27" s="30"/>
      <c r="AO27" s="30"/>
      <c r="AP27" s="30"/>
      <c r="AQ27" s="30"/>
      <c r="AR27" s="30"/>
      <c r="AS27" s="30"/>
      <c r="AT27" s="30"/>
      <c r="AU27" s="8"/>
      <c r="AV27" s="8"/>
      <c r="AW27" s="8"/>
      <c r="AX27" s="8"/>
      <c r="BT27" s="3"/>
      <c r="BU27" s="3"/>
      <c r="BV27" s="3"/>
      <c r="BW27" s="4"/>
      <c r="CA27" s="31" t="str">
        <f t="shared" si="13"/>
        <v/>
      </c>
      <c r="CB27" s="31" t="str">
        <f t="shared" si="15"/>
        <v/>
      </c>
      <c r="CC27" s="31" t="str">
        <f t="shared" si="16"/>
        <v/>
      </c>
      <c r="CD27" s="31" t="str">
        <f t="shared" si="17"/>
        <v/>
      </c>
      <c r="CE27" s="31" t="str">
        <f t="shared" si="18"/>
        <v/>
      </c>
      <c r="CF27" s="31" t="str">
        <f t="shared" si="19"/>
        <v/>
      </c>
      <c r="CG27" s="32">
        <f t="shared" si="20"/>
        <v>0</v>
      </c>
      <c r="CH27" s="32">
        <f t="shared" si="21"/>
        <v>0</v>
      </c>
      <c r="CI27" s="32">
        <f t="shared" si="22"/>
        <v>0</v>
      </c>
      <c r="CJ27" s="32">
        <f t="shared" si="23"/>
        <v>0</v>
      </c>
      <c r="CK27" s="32">
        <f t="shared" si="24"/>
        <v>0</v>
      </c>
      <c r="CL27" s="32">
        <f t="shared" si="25"/>
        <v>0</v>
      </c>
      <c r="CZ27" s="3"/>
      <c r="DN27" s="2"/>
    </row>
    <row r="28" spans="1:118" ht="16.149999999999999" customHeight="1" x14ac:dyDescent="0.2">
      <c r="A28" s="879" t="s">
        <v>43</v>
      </c>
      <c r="B28" s="880"/>
      <c r="C28" s="881"/>
      <c r="D28" s="89">
        <f t="shared" si="12"/>
        <v>4</v>
      </c>
      <c r="E28" s="90">
        <f t="shared" si="26"/>
        <v>3</v>
      </c>
      <c r="F28" s="91">
        <f t="shared" si="27"/>
        <v>1</v>
      </c>
      <c r="G28" s="24">
        <v>0</v>
      </c>
      <c r="H28" s="62">
        <v>0</v>
      </c>
      <c r="I28" s="24">
        <v>0</v>
      </c>
      <c r="J28" s="63">
        <v>0</v>
      </c>
      <c r="K28" s="24">
        <v>0</v>
      </c>
      <c r="L28" s="62">
        <v>0</v>
      </c>
      <c r="M28" s="24">
        <v>0</v>
      </c>
      <c r="N28" s="62">
        <v>0</v>
      </c>
      <c r="O28" s="24">
        <v>0</v>
      </c>
      <c r="P28" s="63">
        <v>0</v>
      </c>
      <c r="Q28" s="24">
        <v>0</v>
      </c>
      <c r="R28" s="62">
        <v>0</v>
      </c>
      <c r="S28" s="24">
        <v>0</v>
      </c>
      <c r="T28" s="63">
        <v>0</v>
      </c>
      <c r="U28" s="24">
        <v>0</v>
      </c>
      <c r="V28" s="62">
        <v>0</v>
      </c>
      <c r="W28" s="24">
        <v>0</v>
      </c>
      <c r="X28" s="62">
        <v>0</v>
      </c>
      <c r="Y28" s="24">
        <v>2</v>
      </c>
      <c r="Z28" s="62">
        <v>1</v>
      </c>
      <c r="AA28" s="24">
        <v>0</v>
      </c>
      <c r="AB28" s="62">
        <v>0</v>
      </c>
      <c r="AC28" s="24">
        <v>1</v>
      </c>
      <c r="AD28" s="64">
        <v>0</v>
      </c>
      <c r="AE28" s="62">
        <v>0</v>
      </c>
      <c r="AF28" s="65">
        <v>4</v>
      </c>
      <c r="AG28" s="92">
        <v>0</v>
      </c>
      <c r="AH28" s="92">
        <v>0</v>
      </c>
      <c r="AI28" s="92">
        <v>0</v>
      </c>
      <c r="AJ28" s="92">
        <v>0</v>
      </c>
      <c r="AK28" s="92">
        <v>0</v>
      </c>
      <c r="AL28" s="66" t="str">
        <f t="shared" si="14"/>
        <v/>
      </c>
      <c r="AM28" s="30"/>
      <c r="AN28" s="30"/>
      <c r="AO28" s="30"/>
      <c r="AP28" s="30"/>
      <c r="AQ28" s="30"/>
      <c r="AR28" s="30"/>
      <c r="AS28" s="30"/>
      <c r="AT28" s="30"/>
      <c r="AU28" s="8"/>
      <c r="AV28" s="8"/>
      <c r="AW28" s="8"/>
      <c r="AX28" s="8"/>
      <c r="BT28" s="3"/>
      <c r="BU28" s="3"/>
      <c r="BV28" s="3"/>
      <c r="BW28" s="4"/>
      <c r="CA28" s="31" t="str">
        <f t="shared" si="13"/>
        <v/>
      </c>
      <c r="CB28" s="31" t="str">
        <f t="shared" si="15"/>
        <v/>
      </c>
      <c r="CC28" s="31" t="str">
        <f t="shared" si="16"/>
        <v/>
      </c>
      <c r="CD28" s="31" t="str">
        <f t="shared" si="17"/>
        <v/>
      </c>
      <c r="CE28" s="31" t="str">
        <f t="shared" si="18"/>
        <v/>
      </c>
      <c r="CF28" s="31" t="str">
        <f t="shared" si="19"/>
        <v/>
      </c>
      <c r="CG28" s="32">
        <f t="shared" si="20"/>
        <v>0</v>
      </c>
      <c r="CH28" s="32">
        <f t="shared" si="21"/>
        <v>0</v>
      </c>
      <c r="CI28" s="32">
        <f t="shared" si="22"/>
        <v>0</v>
      </c>
      <c r="CJ28" s="32">
        <f t="shared" si="23"/>
        <v>0</v>
      </c>
      <c r="CK28" s="32">
        <f t="shared" si="24"/>
        <v>0</v>
      </c>
      <c r="CL28" s="32">
        <f t="shared" si="25"/>
        <v>0</v>
      </c>
      <c r="CZ28" s="3"/>
      <c r="DN28" s="2"/>
    </row>
    <row r="29" spans="1:118" ht="16.149999999999999" customHeight="1" x14ac:dyDescent="0.2">
      <c r="A29" s="882" t="s">
        <v>44</v>
      </c>
      <c r="B29" s="883"/>
      <c r="C29" s="884"/>
      <c r="D29" s="93">
        <f t="shared" si="12"/>
        <v>0</v>
      </c>
      <c r="E29" s="94">
        <f t="shared" si="26"/>
        <v>0</v>
      </c>
      <c r="F29" s="95">
        <f t="shared" si="27"/>
        <v>0</v>
      </c>
      <c r="G29" s="22"/>
      <c r="H29" s="23"/>
      <c r="I29" s="22"/>
      <c r="J29" s="96"/>
      <c r="K29" s="22"/>
      <c r="L29" s="23"/>
      <c r="M29" s="22"/>
      <c r="N29" s="23"/>
      <c r="O29" s="22"/>
      <c r="P29" s="96"/>
      <c r="Q29" s="22"/>
      <c r="R29" s="23"/>
      <c r="S29" s="22"/>
      <c r="T29" s="96"/>
      <c r="U29" s="22"/>
      <c r="V29" s="23"/>
      <c r="W29" s="22"/>
      <c r="X29" s="23"/>
      <c r="Y29" s="22"/>
      <c r="Z29" s="23"/>
      <c r="AA29" s="22"/>
      <c r="AB29" s="23"/>
      <c r="AC29" s="22"/>
      <c r="AD29" s="73"/>
      <c r="AE29" s="23"/>
      <c r="AF29" s="74"/>
      <c r="AG29" s="74"/>
      <c r="AH29" s="74"/>
      <c r="AI29" s="74"/>
      <c r="AJ29" s="74"/>
      <c r="AK29" s="74"/>
      <c r="AL29" s="66" t="str">
        <f t="shared" si="14"/>
        <v/>
      </c>
      <c r="AM29" s="30"/>
      <c r="AN29" s="30"/>
      <c r="AO29" s="30"/>
      <c r="AP29" s="30"/>
      <c r="AQ29" s="30"/>
      <c r="AR29" s="30"/>
      <c r="AS29" s="30"/>
      <c r="AT29" s="30"/>
      <c r="AU29" s="8"/>
      <c r="AV29" s="8"/>
      <c r="AW29" s="8"/>
      <c r="AX29" s="8"/>
      <c r="BT29" s="3"/>
      <c r="BU29" s="3"/>
      <c r="BV29" s="3"/>
      <c r="BW29" s="4"/>
      <c r="CA29" s="31" t="str">
        <f t="shared" si="13"/>
        <v/>
      </c>
      <c r="CB29" s="31" t="str">
        <f t="shared" si="15"/>
        <v/>
      </c>
      <c r="CC29" s="31" t="str">
        <f t="shared" si="16"/>
        <v/>
      </c>
      <c r="CD29" s="31" t="str">
        <f t="shared" si="17"/>
        <v/>
      </c>
      <c r="CE29" s="31" t="str">
        <f t="shared" si="18"/>
        <v/>
      </c>
      <c r="CF29" s="31" t="str">
        <f t="shared" si="19"/>
        <v/>
      </c>
      <c r="CG29" s="32">
        <f t="shared" si="20"/>
        <v>0</v>
      </c>
      <c r="CH29" s="32">
        <f t="shared" si="21"/>
        <v>0</v>
      </c>
      <c r="CI29" s="32">
        <f t="shared" si="22"/>
        <v>0</v>
      </c>
      <c r="CJ29" s="32">
        <f t="shared" si="23"/>
        <v>0</v>
      </c>
      <c r="CK29" s="32">
        <f t="shared" si="24"/>
        <v>0</v>
      </c>
      <c r="CL29" s="32">
        <f t="shared" si="25"/>
        <v>0</v>
      </c>
      <c r="CZ29" s="3"/>
      <c r="DN29" s="2"/>
    </row>
    <row r="30" spans="1:118" ht="16.149999999999999" customHeight="1" x14ac:dyDescent="0.2">
      <c r="A30" s="882" t="s">
        <v>45</v>
      </c>
      <c r="B30" s="883"/>
      <c r="C30" s="884"/>
      <c r="D30" s="83">
        <f t="shared" ref="D30:D37" si="28">SUM(E30+F30)</f>
        <v>0</v>
      </c>
      <c r="E30" s="84">
        <f t="shared" ref="E30:F33" si="29">SUM(G30+I30+K30+M30+O30+Q30+S30+U30+W30+Y30+AA30+AC30)</f>
        <v>0</v>
      </c>
      <c r="F30" s="85">
        <f t="shared" si="29"/>
        <v>0</v>
      </c>
      <c r="G30" s="33"/>
      <c r="H30" s="34"/>
      <c r="I30" s="33"/>
      <c r="J30" s="86"/>
      <c r="K30" s="33"/>
      <c r="L30" s="34"/>
      <c r="M30" s="33"/>
      <c r="N30" s="34"/>
      <c r="O30" s="33"/>
      <c r="P30" s="86"/>
      <c r="Q30" s="33"/>
      <c r="R30" s="34"/>
      <c r="S30" s="33"/>
      <c r="T30" s="86"/>
      <c r="U30" s="33"/>
      <c r="V30" s="34"/>
      <c r="W30" s="33"/>
      <c r="X30" s="34"/>
      <c r="Y30" s="33"/>
      <c r="Z30" s="34"/>
      <c r="AA30" s="33"/>
      <c r="AB30" s="34"/>
      <c r="AC30" s="33"/>
      <c r="AD30" s="87"/>
      <c r="AE30" s="34"/>
      <c r="AF30" s="88"/>
      <c r="AG30" s="97"/>
      <c r="AH30" s="97"/>
      <c r="AI30" s="97"/>
      <c r="AJ30" s="97"/>
      <c r="AK30" s="97"/>
      <c r="AL30" s="66" t="str">
        <f t="shared" si="14"/>
        <v/>
      </c>
      <c r="AM30" s="30"/>
      <c r="AN30" s="30"/>
      <c r="AO30" s="30"/>
      <c r="AP30" s="30"/>
      <c r="AQ30" s="30"/>
      <c r="AR30" s="30"/>
      <c r="AS30" s="30"/>
      <c r="AT30" s="30"/>
      <c r="AU30" s="8"/>
      <c r="AV30" s="8"/>
      <c r="AW30" s="8"/>
      <c r="AX30" s="8"/>
      <c r="BT30" s="3"/>
      <c r="BU30" s="3"/>
      <c r="BV30" s="3"/>
      <c r="BW30" s="4"/>
      <c r="CA30" s="31" t="str">
        <f t="shared" si="13"/>
        <v/>
      </c>
      <c r="CB30" s="31" t="str">
        <f t="shared" si="15"/>
        <v/>
      </c>
      <c r="CC30" s="31" t="str">
        <f t="shared" si="16"/>
        <v/>
      </c>
      <c r="CD30" s="31" t="str">
        <f t="shared" si="17"/>
        <v/>
      </c>
      <c r="CE30" s="31" t="str">
        <f t="shared" si="18"/>
        <v/>
      </c>
      <c r="CF30" s="31" t="str">
        <f t="shared" si="19"/>
        <v/>
      </c>
      <c r="CG30" s="32">
        <f t="shared" si="20"/>
        <v>0</v>
      </c>
      <c r="CH30" s="32">
        <f t="shared" si="21"/>
        <v>0</v>
      </c>
      <c r="CI30" s="32">
        <f t="shared" si="22"/>
        <v>0</v>
      </c>
      <c r="CJ30" s="32">
        <f t="shared" si="23"/>
        <v>0</v>
      </c>
      <c r="CK30" s="32">
        <f t="shared" si="24"/>
        <v>0</v>
      </c>
      <c r="CL30" s="32">
        <f t="shared" si="25"/>
        <v>0</v>
      </c>
      <c r="CZ30" s="3"/>
      <c r="DN30" s="2"/>
    </row>
    <row r="31" spans="1:118" ht="16.149999999999999" customHeight="1" x14ac:dyDescent="0.2">
      <c r="A31" s="882" t="s">
        <v>46</v>
      </c>
      <c r="B31" s="883"/>
      <c r="C31" s="884"/>
      <c r="D31" s="83">
        <f t="shared" si="28"/>
        <v>0</v>
      </c>
      <c r="E31" s="84">
        <f t="shared" si="29"/>
        <v>0</v>
      </c>
      <c r="F31" s="85">
        <f t="shared" si="29"/>
        <v>0</v>
      </c>
      <c r="G31" s="33"/>
      <c r="H31" s="34"/>
      <c r="I31" s="33"/>
      <c r="J31" s="86"/>
      <c r="K31" s="33"/>
      <c r="L31" s="34"/>
      <c r="M31" s="33"/>
      <c r="N31" s="34"/>
      <c r="O31" s="33"/>
      <c r="P31" s="86"/>
      <c r="Q31" s="33"/>
      <c r="R31" s="34"/>
      <c r="S31" s="33"/>
      <c r="T31" s="86"/>
      <c r="U31" s="33"/>
      <c r="V31" s="34"/>
      <c r="W31" s="33"/>
      <c r="X31" s="34"/>
      <c r="Y31" s="33"/>
      <c r="Z31" s="34"/>
      <c r="AA31" s="33"/>
      <c r="AB31" s="34"/>
      <c r="AC31" s="33"/>
      <c r="AD31" s="87"/>
      <c r="AE31" s="34"/>
      <c r="AF31" s="88"/>
      <c r="AG31" s="97"/>
      <c r="AH31" s="97"/>
      <c r="AI31" s="97"/>
      <c r="AJ31" s="97"/>
      <c r="AK31" s="97"/>
      <c r="AL31" s="66" t="str">
        <f t="shared" si="14"/>
        <v/>
      </c>
      <c r="AM31" s="30"/>
      <c r="AN31" s="30"/>
      <c r="AO31" s="30"/>
      <c r="AP31" s="30"/>
      <c r="AQ31" s="30"/>
      <c r="AR31" s="30"/>
      <c r="AS31" s="30"/>
      <c r="AT31" s="30"/>
      <c r="AU31" s="8"/>
      <c r="AV31" s="8"/>
      <c r="AW31" s="8"/>
      <c r="AX31" s="8"/>
      <c r="BT31" s="3"/>
      <c r="BU31" s="3"/>
      <c r="BV31" s="3"/>
      <c r="BW31" s="4"/>
      <c r="CA31" s="31" t="str">
        <f t="shared" si="13"/>
        <v/>
      </c>
      <c r="CB31" s="31" t="str">
        <f t="shared" si="15"/>
        <v/>
      </c>
      <c r="CC31" s="31" t="str">
        <f t="shared" si="16"/>
        <v/>
      </c>
      <c r="CD31" s="31" t="str">
        <f t="shared" si="17"/>
        <v/>
      </c>
      <c r="CE31" s="31" t="str">
        <f t="shared" si="18"/>
        <v/>
      </c>
      <c r="CF31" s="31" t="str">
        <f t="shared" si="19"/>
        <v/>
      </c>
      <c r="CG31" s="32">
        <f t="shared" si="20"/>
        <v>0</v>
      </c>
      <c r="CH31" s="32">
        <f t="shared" si="21"/>
        <v>0</v>
      </c>
      <c r="CI31" s="32">
        <f t="shared" si="22"/>
        <v>0</v>
      </c>
      <c r="CJ31" s="32">
        <f t="shared" si="23"/>
        <v>0</v>
      </c>
      <c r="CK31" s="32">
        <f t="shared" si="24"/>
        <v>0</v>
      </c>
      <c r="CL31" s="32">
        <f t="shared" si="25"/>
        <v>0</v>
      </c>
      <c r="CZ31" s="3"/>
      <c r="DN31" s="2"/>
    </row>
    <row r="32" spans="1:118" ht="16.149999999999999" customHeight="1" x14ac:dyDescent="0.2">
      <c r="A32" s="882" t="s">
        <v>47</v>
      </c>
      <c r="B32" s="883"/>
      <c r="C32" s="884"/>
      <c r="D32" s="83">
        <f t="shared" si="28"/>
        <v>0</v>
      </c>
      <c r="E32" s="84">
        <f t="shared" si="29"/>
        <v>0</v>
      </c>
      <c r="F32" s="85">
        <f t="shared" si="29"/>
        <v>0</v>
      </c>
      <c r="G32" s="33"/>
      <c r="H32" s="34"/>
      <c r="I32" s="33"/>
      <c r="J32" s="86"/>
      <c r="K32" s="33"/>
      <c r="L32" s="34"/>
      <c r="M32" s="33"/>
      <c r="N32" s="34"/>
      <c r="O32" s="33"/>
      <c r="P32" s="86"/>
      <c r="Q32" s="33"/>
      <c r="R32" s="34"/>
      <c r="S32" s="33"/>
      <c r="T32" s="86"/>
      <c r="U32" s="33"/>
      <c r="V32" s="34"/>
      <c r="W32" s="33"/>
      <c r="X32" s="34"/>
      <c r="Y32" s="33"/>
      <c r="Z32" s="34"/>
      <c r="AA32" s="33"/>
      <c r="AB32" s="34"/>
      <c r="AC32" s="33"/>
      <c r="AD32" s="87"/>
      <c r="AE32" s="34"/>
      <c r="AF32" s="88"/>
      <c r="AG32" s="97"/>
      <c r="AH32" s="97"/>
      <c r="AI32" s="97"/>
      <c r="AJ32" s="97"/>
      <c r="AK32" s="97"/>
      <c r="AL32" s="66" t="str">
        <f t="shared" si="14"/>
        <v/>
      </c>
      <c r="AM32" s="30"/>
      <c r="AN32" s="30"/>
      <c r="AO32" s="30"/>
      <c r="AP32" s="30"/>
      <c r="AQ32" s="30"/>
      <c r="AR32" s="30"/>
      <c r="AS32" s="30"/>
      <c r="AT32" s="30"/>
      <c r="AU32" s="8"/>
      <c r="AV32" s="8"/>
      <c r="AW32" s="8"/>
      <c r="AX32" s="8"/>
      <c r="BT32" s="3"/>
      <c r="BU32" s="3"/>
      <c r="BV32" s="3"/>
      <c r="BW32" s="4"/>
      <c r="CA32" s="31" t="str">
        <f t="shared" si="13"/>
        <v/>
      </c>
      <c r="CB32" s="31" t="str">
        <f t="shared" si="15"/>
        <v/>
      </c>
      <c r="CC32" s="31" t="str">
        <f t="shared" si="16"/>
        <v/>
      </c>
      <c r="CD32" s="31" t="str">
        <f t="shared" si="17"/>
        <v/>
      </c>
      <c r="CE32" s="31" t="str">
        <f t="shared" si="18"/>
        <v/>
      </c>
      <c r="CF32" s="31" t="str">
        <f t="shared" si="19"/>
        <v/>
      </c>
      <c r="CG32" s="32">
        <f t="shared" si="20"/>
        <v>0</v>
      </c>
      <c r="CH32" s="32">
        <f t="shared" si="21"/>
        <v>0</v>
      </c>
      <c r="CI32" s="32">
        <f t="shared" si="22"/>
        <v>0</v>
      </c>
      <c r="CJ32" s="32">
        <f t="shared" si="23"/>
        <v>0</v>
      </c>
      <c r="CK32" s="32">
        <f t="shared" si="24"/>
        <v>0</v>
      </c>
      <c r="CL32" s="32">
        <f t="shared" si="25"/>
        <v>0</v>
      </c>
      <c r="CZ32" s="3"/>
      <c r="DN32" s="2"/>
    </row>
    <row r="33" spans="1:118" ht="16.149999999999999" customHeight="1" x14ac:dyDescent="0.2">
      <c r="A33" s="882" t="s">
        <v>48</v>
      </c>
      <c r="B33" s="883"/>
      <c r="C33" s="884"/>
      <c r="D33" s="83">
        <f t="shared" si="28"/>
        <v>0</v>
      </c>
      <c r="E33" s="84">
        <f t="shared" si="29"/>
        <v>0</v>
      </c>
      <c r="F33" s="85">
        <f t="shared" si="29"/>
        <v>0</v>
      </c>
      <c r="G33" s="33"/>
      <c r="H33" s="34"/>
      <c r="I33" s="33"/>
      <c r="J33" s="86"/>
      <c r="K33" s="33"/>
      <c r="L33" s="34"/>
      <c r="M33" s="33"/>
      <c r="N33" s="34"/>
      <c r="O33" s="33"/>
      <c r="P33" s="86"/>
      <c r="Q33" s="33"/>
      <c r="R33" s="34"/>
      <c r="S33" s="33"/>
      <c r="T33" s="86"/>
      <c r="U33" s="33"/>
      <c r="V33" s="34"/>
      <c r="W33" s="33"/>
      <c r="X33" s="34"/>
      <c r="Y33" s="33"/>
      <c r="Z33" s="34"/>
      <c r="AA33" s="33"/>
      <c r="AB33" s="34"/>
      <c r="AC33" s="33"/>
      <c r="AD33" s="87"/>
      <c r="AE33" s="34"/>
      <c r="AF33" s="88"/>
      <c r="AG33" s="97"/>
      <c r="AH33" s="97"/>
      <c r="AI33" s="97"/>
      <c r="AJ33" s="97"/>
      <c r="AK33" s="97"/>
      <c r="AL33" s="66" t="str">
        <f t="shared" si="14"/>
        <v/>
      </c>
      <c r="AM33" s="30"/>
      <c r="AN33" s="30"/>
      <c r="AO33" s="30"/>
      <c r="AP33" s="30"/>
      <c r="AQ33" s="30"/>
      <c r="AR33" s="30"/>
      <c r="AS33" s="30"/>
      <c r="AT33" s="30"/>
      <c r="AU33" s="8"/>
      <c r="AV33" s="8"/>
      <c r="AW33" s="8"/>
      <c r="AX33" s="8"/>
      <c r="BT33" s="3"/>
      <c r="BU33" s="3"/>
      <c r="BV33" s="3"/>
      <c r="BW33" s="4"/>
      <c r="CA33" s="31" t="str">
        <f t="shared" si="13"/>
        <v/>
      </c>
      <c r="CB33" s="31" t="str">
        <f t="shared" si="15"/>
        <v/>
      </c>
      <c r="CC33" s="31" t="str">
        <f t="shared" si="16"/>
        <v/>
      </c>
      <c r="CD33" s="31" t="str">
        <f t="shared" si="17"/>
        <v/>
      </c>
      <c r="CE33" s="31" t="str">
        <f t="shared" si="18"/>
        <v/>
      </c>
      <c r="CF33" s="31" t="str">
        <f t="shared" si="19"/>
        <v/>
      </c>
      <c r="CG33" s="32">
        <f t="shared" si="20"/>
        <v>0</v>
      </c>
      <c r="CH33" s="32">
        <f t="shared" si="21"/>
        <v>0</v>
      </c>
      <c r="CI33" s="32">
        <f t="shared" si="22"/>
        <v>0</v>
      </c>
      <c r="CJ33" s="32">
        <f t="shared" si="23"/>
        <v>0</v>
      </c>
      <c r="CK33" s="32">
        <f t="shared" si="24"/>
        <v>0</v>
      </c>
      <c r="CL33" s="32">
        <f t="shared" si="25"/>
        <v>0</v>
      </c>
      <c r="CZ33" s="3"/>
      <c r="DN33" s="2"/>
    </row>
    <row r="34" spans="1:118" ht="16.149999999999999" customHeight="1" x14ac:dyDescent="0.2">
      <c r="A34" s="882" t="s">
        <v>49</v>
      </c>
      <c r="B34" s="883"/>
      <c r="C34" s="884"/>
      <c r="D34" s="83">
        <f t="shared" si="28"/>
        <v>0</v>
      </c>
      <c r="E34" s="84">
        <f>SUM(Q34+S34+U34+W34+Y34+AA34+AC34)</f>
        <v>0</v>
      </c>
      <c r="F34" s="85">
        <f>SUM(R34+T34+V34+X34+Z34+AB34+AD34)</f>
        <v>0</v>
      </c>
      <c r="G34" s="98"/>
      <c r="H34" s="99"/>
      <c r="I34" s="98"/>
      <c r="J34" s="100"/>
      <c r="K34" s="98"/>
      <c r="L34" s="100"/>
      <c r="M34" s="98"/>
      <c r="N34" s="100"/>
      <c r="O34" s="98"/>
      <c r="P34" s="100"/>
      <c r="Q34" s="33"/>
      <c r="R34" s="34"/>
      <c r="S34" s="33"/>
      <c r="T34" s="86"/>
      <c r="U34" s="33"/>
      <c r="V34" s="34"/>
      <c r="W34" s="33"/>
      <c r="X34" s="34"/>
      <c r="Y34" s="33"/>
      <c r="Z34" s="34"/>
      <c r="AA34" s="33"/>
      <c r="AB34" s="34"/>
      <c r="AC34" s="33"/>
      <c r="AD34" s="87"/>
      <c r="AE34" s="34"/>
      <c r="AF34" s="88"/>
      <c r="AG34" s="97"/>
      <c r="AH34" s="97"/>
      <c r="AI34" s="97"/>
      <c r="AJ34" s="97"/>
      <c r="AK34" s="97"/>
      <c r="AL34" s="66" t="str">
        <f t="shared" si="14"/>
        <v/>
      </c>
      <c r="AM34" s="30"/>
      <c r="AN34" s="30"/>
      <c r="AO34" s="30"/>
      <c r="AP34" s="30"/>
      <c r="AQ34" s="30"/>
      <c r="AR34" s="30"/>
      <c r="AS34" s="30"/>
      <c r="AT34" s="30"/>
      <c r="AU34" s="8"/>
      <c r="AV34" s="8"/>
      <c r="AW34" s="8"/>
      <c r="AX34" s="8"/>
      <c r="BT34" s="3"/>
      <c r="BU34" s="3"/>
      <c r="BV34" s="3"/>
      <c r="BW34" s="4"/>
      <c r="CA34" s="31" t="str">
        <f t="shared" si="13"/>
        <v/>
      </c>
      <c r="CB34" s="31" t="str">
        <f t="shared" si="15"/>
        <v/>
      </c>
      <c r="CC34" s="31" t="str">
        <f t="shared" si="16"/>
        <v/>
      </c>
      <c r="CD34" s="31" t="str">
        <f t="shared" si="17"/>
        <v/>
      </c>
      <c r="CE34" s="31" t="str">
        <f t="shared" si="18"/>
        <v/>
      </c>
      <c r="CF34" s="31" t="str">
        <f t="shared" si="19"/>
        <v/>
      </c>
      <c r="CG34" s="32">
        <f t="shared" si="20"/>
        <v>0</v>
      </c>
      <c r="CH34" s="32">
        <f t="shared" si="21"/>
        <v>0</v>
      </c>
      <c r="CI34" s="32">
        <f t="shared" si="22"/>
        <v>0</v>
      </c>
      <c r="CJ34" s="32">
        <f t="shared" si="23"/>
        <v>0</v>
      </c>
      <c r="CK34" s="32">
        <f t="shared" si="24"/>
        <v>0</v>
      </c>
      <c r="CL34" s="32">
        <f t="shared" si="25"/>
        <v>0</v>
      </c>
      <c r="CZ34" s="3"/>
      <c r="DN34" s="2"/>
    </row>
    <row r="35" spans="1:118" ht="16.149999999999999" customHeight="1" x14ac:dyDescent="0.2">
      <c r="A35" s="868"/>
      <c r="B35" s="869"/>
      <c r="C35" s="870"/>
      <c r="D35" s="101"/>
      <c r="E35" s="102"/>
      <c r="F35" s="103"/>
      <c r="G35" s="104"/>
      <c r="H35" s="105"/>
      <c r="I35" s="104"/>
      <c r="J35" s="106"/>
      <c r="K35" s="104"/>
      <c r="L35" s="105"/>
      <c r="M35" s="104"/>
      <c r="N35" s="105"/>
      <c r="O35" s="104"/>
      <c r="P35" s="106"/>
      <c r="Q35" s="104"/>
      <c r="R35" s="105"/>
      <c r="S35" s="104"/>
      <c r="T35" s="106"/>
      <c r="U35" s="104"/>
      <c r="V35" s="105"/>
      <c r="W35" s="104"/>
      <c r="X35" s="105"/>
      <c r="Y35" s="104"/>
      <c r="Z35" s="105"/>
      <c r="AA35" s="104"/>
      <c r="AB35" s="105"/>
      <c r="AC35" s="104"/>
      <c r="AD35" s="107"/>
      <c r="AE35" s="105"/>
      <c r="AF35" s="108"/>
      <c r="AG35" s="109"/>
      <c r="AH35" s="109"/>
      <c r="AI35" s="109"/>
      <c r="AJ35" s="109"/>
      <c r="AK35" s="109"/>
      <c r="AL35" s="66" t="str">
        <f t="shared" si="14"/>
        <v/>
      </c>
      <c r="AM35" s="30"/>
      <c r="AN35" s="30"/>
      <c r="AO35" s="30"/>
      <c r="AP35" s="30"/>
      <c r="AQ35" s="30"/>
      <c r="AR35" s="30"/>
      <c r="AS35" s="30"/>
      <c r="AT35" s="30"/>
      <c r="AU35" s="8"/>
      <c r="AV35" s="8"/>
      <c r="AW35" s="8"/>
      <c r="AX35" s="8"/>
      <c r="BT35" s="3"/>
      <c r="BU35" s="3"/>
      <c r="BV35" s="3"/>
      <c r="BW35" s="4"/>
      <c r="CA35" s="31" t="str">
        <f t="shared" si="13"/>
        <v/>
      </c>
      <c r="CB35" s="31" t="str">
        <f t="shared" si="15"/>
        <v/>
      </c>
      <c r="CC35" s="31" t="str">
        <f t="shared" si="16"/>
        <v/>
      </c>
      <c r="CD35" s="31" t="str">
        <f t="shared" si="17"/>
        <v/>
      </c>
      <c r="CE35" s="31" t="str">
        <f t="shared" si="18"/>
        <v/>
      </c>
      <c r="CF35" s="31" t="str">
        <f t="shared" si="19"/>
        <v/>
      </c>
      <c r="CG35" s="32">
        <f t="shared" si="20"/>
        <v>0</v>
      </c>
      <c r="CH35" s="32">
        <f t="shared" si="21"/>
        <v>0</v>
      </c>
      <c r="CI35" s="32">
        <f t="shared" si="22"/>
        <v>0</v>
      </c>
      <c r="CJ35" s="32">
        <f t="shared" si="23"/>
        <v>0</v>
      </c>
      <c r="CK35" s="32">
        <f t="shared" si="24"/>
        <v>0</v>
      </c>
      <c r="CL35" s="32">
        <f t="shared" si="25"/>
        <v>0</v>
      </c>
      <c r="CZ35" s="3"/>
      <c r="DN35" s="2"/>
    </row>
    <row r="36" spans="1:118" ht="16.149999999999999" customHeight="1" x14ac:dyDescent="0.2">
      <c r="A36" s="882" t="s">
        <v>50</v>
      </c>
      <c r="B36" s="883"/>
      <c r="C36" s="884"/>
      <c r="D36" s="83">
        <f t="shared" si="28"/>
        <v>0</v>
      </c>
      <c r="E36" s="84">
        <f t="shared" ref="E36:F37" si="30">SUM(G36+I36+K36+M36+O36+Q36+S36+U36+W36+Y36+AA36+AC36)</f>
        <v>0</v>
      </c>
      <c r="F36" s="85">
        <f t="shared" si="30"/>
        <v>0</v>
      </c>
      <c r="G36" s="33"/>
      <c r="H36" s="34"/>
      <c r="I36" s="33"/>
      <c r="J36" s="86"/>
      <c r="K36" s="33"/>
      <c r="L36" s="34"/>
      <c r="M36" s="33"/>
      <c r="N36" s="34"/>
      <c r="O36" s="33"/>
      <c r="P36" s="86"/>
      <c r="Q36" s="33"/>
      <c r="R36" s="34"/>
      <c r="S36" s="33"/>
      <c r="T36" s="86"/>
      <c r="U36" s="33"/>
      <c r="V36" s="34"/>
      <c r="W36" s="33"/>
      <c r="X36" s="34"/>
      <c r="Y36" s="33"/>
      <c r="Z36" s="34"/>
      <c r="AA36" s="33"/>
      <c r="AB36" s="34"/>
      <c r="AC36" s="33"/>
      <c r="AD36" s="87"/>
      <c r="AE36" s="34"/>
      <c r="AF36" s="88"/>
      <c r="AG36" s="97"/>
      <c r="AH36" s="97"/>
      <c r="AI36" s="97"/>
      <c r="AJ36" s="97"/>
      <c r="AK36" s="97"/>
      <c r="AL36" s="66" t="str">
        <f t="shared" si="14"/>
        <v/>
      </c>
      <c r="AM36" s="30"/>
      <c r="AN36" s="30"/>
      <c r="AO36" s="30"/>
      <c r="AP36" s="30"/>
      <c r="AQ36" s="30"/>
      <c r="AR36" s="30"/>
      <c r="AS36" s="30"/>
      <c r="AT36" s="30"/>
      <c r="AU36" s="8"/>
      <c r="AV36" s="8"/>
      <c r="AW36" s="8"/>
      <c r="AX36" s="8"/>
      <c r="BT36" s="3"/>
      <c r="BU36" s="3"/>
      <c r="BV36" s="3"/>
      <c r="BW36" s="4"/>
      <c r="CA36" s="31" t="str">
        <f t="shared" si="13"/>
        <v/>
      </c>
      <c r="CB36" s="31" t="str">
        <f t="shared" si="15"/>
        <v/>
      </c>
      <c r="CC36" s="31" t="str">
        <f t="shared" si="16"/>
        <v/>
      </c>
      <c r="CD36" s="31" t="str">
        <f t="shared" si="17"/>
        <v/>
      </c>
      <c r="CE36" s="31" t="str">
        <f t="shared" si="18"/>
        <v/>
      </c>
      <c r="CF36" s="31" t="str">
        <f t="shared" si="19"/>
        <v/>
      </c>
      <c r="CG36" s="32">
        <f t="shared" si="20"/>
        <v>0</v>
      </c>
      <c r="CH36" s="32">
        <f t="shared" si="21"/>
        <v>0</v>
      </c>
      <c r="CI36" s="32">
        <f t="shared" si="22"/>
        <v>0</v>
      </c>
      <c r="CJ36" s="32">
        <f t="shared" si="23"/>
        <v>0</v>
      </c>
      <c r="CK36" s="32">
        <f t="shared" si="24"/>
        <v>0</v>
      </c>
      <c r="CL36" s="32">
        <f t="shared" si="25"/>
        <v>0</v>
      </c>
      <c r="CZ36" s="3"/>
      <c r="DN36" s="2"/>
    </row>
    <row r="37" spans="1:118" ht="16.149999999999999" customHeight="1" x14ac:dyDescent="0.2">
      <c r="A37" s="1004" t="s">
        <v>51</v>
      </c>
      <c r="B37" s="1005"/>
      <c r="C37" s="1006"/>
      <c r="D37" s="110">
        <f t="shared" si="28"/>
        <v>484</v>
      </c>
      <c r="E37" s="111">
        <f t="shared" si="30"/>
        <v>199</v>
      </c>
      <c r="F37" s="112">
        <f t="shared" si="30"/>
        <v>285</v>
      </c>
      <c r="G37" s="113">
        <v>0</v>
      </c>
      <c r="H37" s="114">
        <v>0</v>
      </c>
      <c r="I37" s="115">
        <v>0</v>
      </c>
      <c r="J37" s="116">
        <v>0</v>
      </c>
      <c r="K37" s="113">
        <v>0</v>
      </c>
      <c r="L37" s="114">
        <v>0</v>
      </c>
      <c r="M37" s="113">
        <v>3</v>
      </c>
      <c r="N37" s="114">
        <v>0</v>
      </c>
      <c r="O37" s="113">
        <v>0</v>
      </c>
      <c r="P37" s="116">
        <v>0</v>
      </c>
      <c r="Q37" s="113">
        <v>3</v>
      </c>
      <c r="R37" s="114">
        <v>1</v>
      </c>
      <c r="S37" s="113">
        <v>1</v>
      </c>
      <c r="T37" s="116">
        <v>2</v>
      </c>
      <c r="U37" s="113">
        <v>3</v>
      </c>
      <c r="V37" s="114">
        <v>1</v>
      </c>
      <c r="W37" s="113">
        <v>8</v>
      </c>
      <c r="X37" s="114">
        <v>11</v>
      </c>
      <c r="Y37" s="113">
        <v>18</v>
      </c>
      <c r="Z37" s="114">
        <v>11</v>
      </c>
      <c r="AA37" s="113">
        <v>142</v>
      </c>
      <c r="AB37" s="114">
        <v>227</v>
      </c>
      <c r="AC37" s="113">
        <v>21</v>
      </c>
      <c r="AD37" s="117">
        <v>32</v>
      </c>
      <c r="AE37" s="114">
        <v>0</v>
      </c>
      <c r="AF37" s="114">
        <v>484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66" t="str">
        <f t="shared" si="14"/>
        <v/>
      </c>
      <c r="AM37" s="30"/>
      <c r="AN37" s="30"/>
      <c r="AO37" s="30"/>
      <c r="AP37" s="30"/>
      <c r="AQ37" s="30"/>
      <c r="AR37" s="30"/>
      <c r="AS37" s="30"/>
      <c r="AT37" s="30"/>
      <c r="AU37" s="8"/>
      <c r="AV37" s="8"/>
      <c r="AW37" s="8"/>
      <c r="AX37" s="8"/>
      <c r="BT37" s="3"/>
      <c r="BU37" s="3"/>
      <c r="BV37" s="3"/>
      <c r="BW37" s="4"/>
      <c r="CA37" s="31" t="str">
        <f t="shared" si="13"/>
        <v/>
      </c>
      <c r="CB37" s="31" t="str">
        <f t="shared" si="15"/>
        <v/>
      </c>
      <c r="CC37" s="31" t="str">
        <f t="shared" si="16"/>
        <v/>
      </c>
      <c r="CD37" s="31" t="str">
        <f t="shared" si="17"/>
        <v/>
      </c>
      <c r="CE37" s="31" t="str">
        <f t="shared" si="18"/>
        <v/>
      </c>
      <c r="CF37" s="31" t="str">
        <f t="shared" si="19"/>
        <v/>
      </c>
      <c r="CG37" s="32">
        <f t="shared" si="20"/>
        <v>0</v>
      </c>
      <c r="CH37" s="32">
        <f t="shared" si="21"/>
        <v>0</v>
      </c>
      <c r="CI37" s="32">
        <f t="shared" si="22"/>
        <v>0</v>
      </c>
      <c r="CJ37" s="32">
        <f t="shared" si="23"/>
        <v>0</v>
      </c>
      <c r="CK37" s="32">
        <f t="shared" si="24"/>
        <v>0</v>
      </c>
      <c r="CL37" s="32">
        <f t="shared" si="25"/>
        <v>0</v>
      </c>
      <c r="CZ37" s="3"/>
      <c r="DN37" s="2"/>
    </row>
    <row r="38" spans="1:118" ht="16.149999999999999" customHeight="1" x14ac:dyDescent="0.2">
      <c r="A38" s="1055" t="s">
        <v>52</v>
      </c>
      <c r="B38" s="1055"/>
      <c r="C38" s="1055"/>
      <c r="D38" s="118">
        <f t="shared" ref="D38:AK38" si="31">SUM(D19:D37)</f>
        <v>555</v>
      </c>
      <c r="E38" s="119">
        <f t="shared" si="31"/>
        <v>227</v>
      </c>
      <c r="F38" s="120">
        <f t="shared" si="31"/>
        <v>328</v>
      </c>
      <c r="G38" s="118">
        <f t="shared" si="31"/>
        <v>0</v>
      </c>
      <c r="H38" s="120">
        <f t="shared" si="31"/>
        <v>0</v>
      </c>
      <c r="I38" s="118">
        <f t="shared" si="31"/>
        <v>0</v>
      </c>
      <c r="J38" s="120">
        <f t="shared" si="31"/>
        <v>0</v>
      </c>
      <c r="K38" s="118">
        <f t="shared" si="31"/>
        <v>1</v>
      </c>
      <c r="L38" s="120">
        <f t="shared" si="31"/>
        <v>0</v>
      </c>
      <c r="M38" s="118">
        <f t="shared" si="31"/>
        <v>4</v>
      </c>
      <c r="N38" s="120">
        <f t="shared" si="31"/>
        <v>0</v>
      </c>
      <c r="O38" s="118">
        <f t="shared" si="31"/>
        <v>0</v>
      </c>
      <c r="P38" s="120">
        <f t="shared" si="31"/>
        <v>5</v>
      </c>
      <c r="Q38" s="118">
        <f t="shared" si="31"/>
        <v>4</v>
      </c>
      <c r="R38" s="120">
        <f t="shared" si="31"/>
        <v>4</v>
      </c>
      <c r="S38" s="118">
        <f t="shared" si="31"/>
        <v>2</v>
      </c>
      <c r="T38" s="120">
        <f t="shared" si="31"/>
        <v>2</v>
      </c>
      <c r="U38" s="118">
        <f t="shared" si="31"/>
        <v>3</v>
      </c>
      <c r="V38" s="120">
        <f t="shared" si="31"/>
        <v>6</v>
      </c>
      <c r="W38" s="118">
        <f t="shared" si="31"/>
        <v>23</v>
      </c>
      <c r="X38" s="120">
        <f t="shared" si="31"/>
        <v>31</v>
      </c>
      <c r="Y38" s="118">
        <f t="shared" si="31"/>
        <v>24</v>
      </c>
      <c r="Z38" s="120">
        <f t="shared" si="31"/>
        <v>13</v>
      </c>
      <c r="AA38" s="118">
        <f t="shared" si="31"/>
        <v>144</v>
      </c>
      <c r="AB38" s="120">
        <f t="shared" si="31"/>
        <v>235</v>
      </c>
      <c r="AC38" s="118">
        <f t="shared" si="31"/>
        <v>22</v>
      </c>
      <c r="AD38" s="120">
        <f t="shared" si="31"/>
        <v>32</v>
      </c>
      <c r="AE38" s="121">
        <f t="shared" si="31"/>
        <v>0</v>
      </c>
      <c r="AF38" s="121">
        <f t="shared" si="31"/>
        <v>555</v>
      </c>
      <c r="AG38" s="121">
        <f t="shared" si="31"/>
        <v>0</v>
      </c>
      <c r="AH38" s="121">
        <f t="shared" si="31"/>
        <v>0</v>
      </c>
      <c r="AI38" s="121">
        <f t="shared" si="31"/>
        <v>0</v>
      </c>
      <c r="AJ38" s="121">
        <f t="shared" si="31"/>
        <v>0</v>
      </c>
      <c r="AK38" s="121">
        <f t="shared" si="31"/>
        <v>0</v>
      </c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BT38" s="3"/>
      <c r="BU38" s="3"/>
      <c r="BV38" s="3"/>
      <c r="BW38" s="4"/>
      <c r="CG38" s="13"/>
      <c r="CH38" s="13"/>
      <c r="CI38" s="13"/>
      <c r="CJ38" s="13"/>
      <c r="CK38" s="13"/>
      <c r="CZ38" s="3"/>
      <c r="DN38" s="2"/>
    </row>
    <row r="39" spans="1:118" ht="31.9" customHeight="1" x14ac:dyDescent="0.2">
      <c r="A39" s="122" t="s">
        <v>53</v>
      </c>
      <c r="B39" s="123"/>
      <c r="C39" s="123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5"/>
      <c r="Q39" s="125"/>
      <c r="R39" s="684"/>
      <c r="S39" s="685"/>
      <c r="T39" s="685"/>
      <c r="U39" s="685"/>
      <c r="V39" s="685"/>
      <c r="W39" s="685"/>
      <c r="X39" s="685"/>
      <c r="Y39" s="685"/>
      <c r="Z39" s="685"/>
      <c r="AA39" s="685"/>
      <c r="AB39" s="685"/>
      <c r="AC39" s="685"/>
      <c r="AD39" s="685"/>
      <c r="AE39" s="685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BU39" s="3"/>
      <c r="BV39" s="3"/>
      <c r="BW39" s="3"/>
      <c r="CG39" s="13"/>
      <c r="CH39" s="13"/>
      <c r="CI39" s="13"/>
      <c r="CJ39" s="13"/>
      <c r="CK39" s="13"/>
      <c r="CL39" s="13"/>
    </row>
    <row r="40" spans="1:118" ht="26.25" customHeight="1" x14ac:dyDescent="0.2">
      <c r="A40" s="1090" t="s">
        <v>54</v>
      </c>
      <c r="B40" s="1091"/>
      <c r="C40" s="1091"/>
      <c r="D40" s="1090" t="s">
        <v>55</v>
      </c>
      <c r="E40" s="1091"/>
      <c r="F40" s="903"/>
      <c r="G40" s="940" t="s">
        <v>56</v>
      </c>
      <c r="H40" s="942"/>
      <c r="I40" s="942"/>
      <c r="J40" s="942"/>
      <c r="K40" s="942"/>
      <c r="L40" s="942"/>
      <c r="M40" s="942"/>
      <c r="N40" s="942"/>
      <c r="O40" s="942"/>
      <c r="P40" s="942"/>
      <c r="Q40" s="942"/>
      <c r="R40" s="942"/>
      <c r="S40" s="942"/>
      <c r="T40" s="942"/>
      <c r="U40" s="942"/>
      <c r="V40" s="942"/>
      <c r="W40" s="942"/>
      <c r="X40" s="942"/>
      <c r="Y40" s="942"/>
      <c r="Z40" s="942"/>
      <c r="AA40" s="942"/>
      <c r="AB40" s="942"/>
      <c r="AC40" s="942"/>
      <c r="AD40" s="962"/>
      <c r="AE40" s="1093" t="s">
        <v>6</v>
      </c>
      <c r="AF40" s="896" t="s">
        <v>7</v>
      </c>
      <c r="AG40" s="896" t="s">
        <v>8</v>
      </c>
      <c r="AH40" s="985" t="s">
        <v>9</v>
      </c>
      <c r="AI40" s="985" t="s">
        <v>10</v>
      </c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BU40" s="3"/>
      <c r="BV40" s="3"/>
      <c r="BW40" s="3"/>
      <c r="CG40" s="13"/>
      <c r="CH40" s="13"/>
      <c r="CI40" s="13"/>
      <c r="CJ40" s="13"/>
      <c r="CK40" s="13"/>
      <c r="CL40" s="13"/>
    </row>
    <row r="41" spans="1:118" ht="27" customHeight="1" x14ac:dyDescent="0.2">
      <c r="A41" s="1041"/>
      <c r="B41" s="1042"/>
      <c r="C41" s="1043"/>
      <c r="D41" s="1045"/>
      <c r="E41" s="1046"/>
      <c r="F41" s="1092"/>
      <c r="G41" s="1037" t="s">
        <v>11</v>
      </c>
      <c r="H41" s="1038"/>
      <c r="I41" s="942" t="s">
        <v>12</v>
      </c>
      <c r="J41" s="942"/>
      <c r="K41" s="940" t="s">
        <v>13</v>
      </c>
      <c r="L41" s="941"/>
      <c r="M41" s="940" t="s">
        <v>14</v>
      </c>
      <c r="N41" s="941"/>
      <c r="O41" s="940" t="s">
        <v>15</v>
      </c>
      <c r="P41" s="941"/>
      <c r="Q41" s="940" t="s">
        <v>16</v>
      </c>
      <c r="R41" s="941"/>
      <c r="S41" s="940" t="s">
        <v>17</v>
      </c>
      <c r="T41" s="941"/>
      <c r="U41" s="940" t="s">
        <v>57</v>
      </c>
      <c r="V41" s="941"/>
      <c r="W41" s="1094" t="s">
        <v>19</v>
      </c>
      <c r="X41" s="1094"/>
      <c r="Y41" s="940" t="s">
        <v>58</v>
      </c>
      <c r="Z41" s="941"/>
      <c r="AA41" s="1052" t="s">
        <v>21</v>
      </c>
      <c r="AB41" s="1053"/>
      <c r="AC41" s="1094" t="s">
        <v>22</v>
      </c>
      <c r="AD41" s="1054"/>
      <c r="AE41" s="1049"/>
      <c r="AF41" s="902"/>
      <c r="AG41" s="902"/>
      <c r="AH41" s="986"/>
      <c r="AI41" s="986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BU41" s="3"/>
      <c r="BV41" s="3"/>
      <c r="BW41" s="3"/>
      <c r="CG41" s="13"/>
      <c r="CH41" s="13"/>
      <c r="CI41" s="13"/>
      <c r="CJ41" s="13"/>
      <c r="CK41" s="13"/>
      <c r="CL41" s="13"/>
    </row>
    <row r="42" spans="1:118" ht="24" customHeight="1" x14ac:dyDescent="0.2">
      <c r="A42" s="1043"/>
      <c r="B42" s="1043"/>
      <c r="C42" s="904"/>
      <c r="D42" s="127" t="s">
        <v>23</v>
      </c>
      <c r="E42" s="128" t="s">
        <v>24</v>
      </c>
      <c r="F42" s="851" t="s">
        <v>25</v>
      </c>
      <c r="G42" s="128" t="s">
        <v>24</v>
      </c>
      <c r="H42" s="851" t="s">
        <v>25</v>
      </c>
      <c r="I42" s="128" t="s">
        <v>24</v>
      </c>
      <c r="J42" s="850" t="s">
        <v>25</v>
      </c>
      <c r="K42" s="128" t="s">
        <v>24</v>
      </c>
      <c r="L42" s="851" t="s">
        <v>25</v>
      </c>
      <c r="M42" s="128" t="s">
        <v>24</v>
      </c>
      <c r="N42" s="851" t="s">
        <v>25</v>
      </c>
      <c r="O42" s="128" t="s">
        <v>24</v>
      </c>
      <c r="P42" s="851" t="s">
        <v>25</v>
      </c>
      <c r="Q42" s="128" t="s">
        <v>24</v>
      </c>
      <c r="R42" s="851" t="s">
        <v>25</v>
      </c>
      <c r="S42" s="128" t="s">
        <v>24</v>
      </c>
      <c r="T42" s="851" t="s">
        <v>25</v>
      </c>
      <c r="U42" s="128" t="s">
        <v>24</v>
      </c>
      <c r="V42" s="851" t="s">
        <v>25</v>
      </c>
      <c r="W42" s="128" t="s">
        <v>24</v>
      </c>
      <c r="X42" s="851" t="s">
        <v>25</v>
      </c>
      <c r="Y42" s="128" t="s">
        <v>24</v>
      </c>
      <c r="Z42" s="851" t="s">
        <v>25</v>
      </c>
      <c r="AA42" s="128" t="s">
        <v>24</v>
      </c>
      <c r="AB42" s="842" t="s">
        <v>25</v>
      </c>
      <c r="AC42" s="850" t="s">
        <v>24</v>
      </c>
      <c r="AD42" s="852" t="s">
        <v>25</v>
      </c>
      <c r="AE42" s="1050"/>
      <c r="AF42" s="1081"/>
      <c r="AG42" s="1081"/>
      <c r="AH42" s="987"/>
      <c r="AI42" s="987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BU42" s="3"/>
      <c r="BV42" s="3"/>
      <c r="BW42" s="3"/>
      <c r="CG42" s="13"/>
      <c r="CH42" s="13"/>
      <c r="CI42" s="13"/>
      <c r="CJ42" s="13"/>
      <c r="CK42" s="13"/>
      <c r="CL42" s="13"/>
    </row>
    <row r="43" spans="1:118" ht="16.149999999999999" customHeight="1" x14ac:dyDescent="0.2">
      <c r="A43" s="967" t="s">
        <v>59</v>
      </c>
      <c r="B43" s="968"/>
      <c r="C43" s="969"/>
      <c r="D43" s="133">
        <f>SUM(E43+F43)</f>
        <v>0</v>
      </c>
      <c r="E43" s="134">
        <f>SUM(U43+W43+Y43+AA43+AC43)</f>
        <v>0</v>
      </c>
      <c r="F43" s="135">
        <f>SUM(V43+X43+Z43+AB43+AD43)</f>
        <v>0</v>
      </c>
      <c r="G43" s="98"/>
      <c r="H43" s="99"/>
      <c r="I43" s="98"/>
      <c r="J43" s="99"/>
      <c r="K43" s="98"/>
      <c r="L43" s="99"/>
      <c r="M43" s="98"/>
      <c r="N43" s="99"/>
      <c r="O43" s="98"/>
      <c r="P43" s="99"/>
      <c r="Q43" s="98"/>
      <c r="R43" s="99"/>
      <c r="S43" s="98"/>
      <c r="T43" s="99"/>
      <c r="U43" s="136"/>
      <c r="V43" s="137"/>
      <c r="W43" s="136"/>
      <c r="X43" s="137"/>
      <c r="Y43" s="136"/>
      <c r="Z43" s="137"/>
      <c r="AA43" s="138"/>
      <c r="AB43" s="137"/>
      <c r="AC43" s="139"/>
      <c r="AD43" s="140"/>
      <c r="AE43" s="141"/>
      <c r="AF43" s="141"/>
      <c r="AG43" s="141"/>
      <c r="AH43" s="141"/>
      <c r="AI43" s="141"/>
      <c r="AJ43" s="66" t="str">
        <f>CA43&amp;CB43&amp;CC43&amp;CD43&amp;CE43</f>
        <v/>
      </c>
      <c r="AK43" s="30"/>
      <c r="AL43" s="30"/>
      <c r="AM43" s="30"/>
      <c r="AN43" s="30"/>
      <c r="AO43" s="30"/>
      <c r="AP43" s="30"/>
      <c r="AQ43" s="30"/>
      <c r="AR43" s="30"/>
      <c r="AS43" s="30"/>
      <c r="AT43" s="8"/>
      <c r="AU43" s="8"/>
      <c r="BU43" s="3"/>
      <c r="BV43" s="3"/>
      <c r="BW43" s="3"/>
      <c r="CA43" s="31" t="str">
        <f>IF(CG43=1,"* Las consultas de 60 años NO DEBEN ser mayor que el total de Consultas entre 20-64 Años. ","")</f>
        <v/>
      </c>
      <c r="CB43" s="31" t="str">
        <f>IF(CH43=1,"* Las actividades de usuarios en situación de discapacidad NO DEBEN superar el total. ","")</f>
        <v/>
      </c>
      <c r="CC43" s="31"/>
      <c r="CD43" s="31" t="str">
        <f>IF(AND(AH43="",D43&lt;&gt;0),"* No olvide digitar la población SENAME (Digite CEROS si no tiene). ",IF(D43&lt;AH43,"* La Población SENAME NO DEBE ser mayor al Total. ",""))</f>
        <v/>
      </c>
      <c r="CE43" s="31" t="str">
        <f>IF(AND(AI43="",D43&lt;&gt;0),"* No olvide digitar la población Migrante (Digite CEROS si no tiene). ",IF(D43&lt;AI43,"* La Población Migrante NO DEBE ser mayor al Total. ",""))</f>
        <v/>
      </c>
      <c r="CG43" s="32">
        <f>IF((AA43+AB43)&lt;AF43,1,0)</f>
        <v>0</v>
      </c>
      <c r="CH43" s="32">
        <f>IF(D43&lt;AG43,1,0)</f>
        <v>0</v>
      </c>
      <c r="CI43" s="32">
        <f>IF(AND(AE43="",D43&lt;&gt;0),1,IF(F43&lt;AE43,1,0))</f>
        <v>0</v>
      </c>
      <c r="CJ43" s="32">
        <f>IF(AND(AH43="",D43&lt;&gt;0),1,IF(D43&lt;AH43,1,0))</f>
        <v>0</v>
      </c>
      <c r="CK43" s="32">
        <f>IF(AND(AI43="",D43&lt;&gt;0),1,IF(D43&lt;AI43,1,0))</f>
        <v>0</v>
      </c>
      <c r="CL43" s="13"/>
    </row>
    <row r="44" spans="1:118" ht="16.149999999999999" customHeight="1" x14ac:dyDescent="0.2">
      <c r="A44" s="882" t="s">
        <v>60</v>
      </c>
      <c r="B44" s="883"/>
      <c r="C44" s="884"/>
      <c r="D44" s="142">
        <f>SUM(E44+F44)</f>
        <v>0</v>
      </c>
      <c r="E44" s="143">
        <f>SUM(G44+I44+K44+M44+O44+Q44+S44)</f>
        <v>0</v>
      </c>
      <c r="F44" s="841">
        <f>SUM(H44+J44+L44+N44+P44+R44+T44)</f>
        <v>0</v>
      </c>
      <c r="G44" s="145"/>
      <c r="H44" s="146"/>
      <c r="I44" s="145"/>
      <c r="J44" s="147"/>
      <c r="K44" s="145"/>
      <c r="L44" s="146"/>
      <c r="M44" s="145"/>
      <c r="N44" s="146"/>
      <c r="O44" s="145"/>
      <c r="P44" s="146"/>
      <c r="Q44" s="145"/>
      <c r="R44" s="148"/>
      <c r="S44" s="145"/>
      <c r="T44" s="148"/>
      <c r="U44" s="98"/>
      <c r="V44" s="149"/>
      <c r="W44" s="98"/>
      <c r="X44" s="99"/>
      <c r="Y44" s="98"/>
      <c r="Z44" s="99"/>
      <c r="AA44" s="100"/>
      <c r="AB44" s="150"/>
      <c r="AC44" s="98"/>
      <c r="AD44" s="151"/>
      <c r="AE44" s="99"/>
      <c r="AF44" s="99"/>
      <c r="AG44" s="146"/>
      <c r="AH44" s="146"/>
      <c r="AI44" s="146"/>
      <c r="AJ44" s="66" t="str">
        <f t="shared" ref="AJ44:AJ59" si="32">CA44&amp;CB44&amp;CC44&amp;CD44&amp;CE44</f>
        <v/>
      </c>
      <c r="AK44" s="30"/>
      <c r="AL44" s="30"/>
      <c r="AM44" s="30"/>
      <c r="AN44" s="30"/>
      <c r="AO44" s="30"/>
      <c r="AP44" s="30"/>
      <c r="AQ44" s="30"/>
      <c r="AR44" s="30"/>
      <c r="AS44" s="30"/>
      <c r="AT44" s="8"/>
      <c r="AU44" s="8"/>
      <c r="BU44" s="3"/>
      <c r="BV44" s="3"/>
      <c r="BW44" s="3"/>
      <c r="CA44" s="31"/>
      <c r="CB44" s="31" t="str">
        <f t="shared" ref="CB44:CB59" si="33">IF(CH44=1,"* Las actividades de usuarios en situación de discapacidad NO DEBEN superar el total. ","")</f>
        <v/>
      </c>
      <c r="CC44" s="31"/>
      <c r="CD44" s="31" t="str">
        <f t="shared" ref="CD44:CD59" si="34">IF(AND(AH44="",D44&lt;&gt;0),"* No olvide digitar la población SENAME (Digite CEROS si no tiene). ",IF(D44&lt;AH44,"* La Población SENAME NO DEBE ser mayor al Total. ",""))</f>
        <v/>
      </c>
      <c r="CE44" s="31" t="str">
        <f t="shared" ref="CE44:CE59" si="35">IF(AND(AI44="",D44&lt;&gt;0),"* No olvide digitar la población Migrante (Digite CEROS si no tiene). ",IF(D44&lt;AI44,"* La Población Migrante NO DEBE ser mayor al Total. ",""))</f>
        <v/>
      </c>
      <c r="CG44" s="32"/>
      <c r="CH44" s="32">
        <f t="shared" ref="CH44:CH59" si="36">IF(D44&lt;AG44,1,0)</f>
        <v>0</v>
      </c>
      <c r="CI44" s="32"/>
      <c r="CJ44" s="32">
        <f t="shared" ref="CJ44:CJ59" si="37">IF(AND(AH44="",D44&lt;&gt;0),1,IF(D44&lt;AH44,1,0))</f>
        <v>0</v>
      </c>
      <c r="CK44" s="32">
        <f t="shared" ref="CK44:CK59" si="38">IF(AND(AI44="",D44&lt;&gt;0),1,IF(D44&lt;AI44,1,0))</f>
        <v>0</v>
      </c>
      <c r="CL44" s="13"/>
    </row>
    <row r="45" spans="1:118" ht="16.149999999999999" customHeight="1" x14ac:dyDescent="0.2">
      <c r="A45" s="882" t="s">
        <v>61</v>
      </c>
      <c r="B45" s="883"/>
      <c r="C45" s="884"/>
      <c r="D45" s="142">
        <f>SUM(E45+F45)</f>
        <v>0</v>
      </c>
      <c r="E45" s="143">
        <f>SUM(G45+I45+K45+M45+O45+Q45+S45)</f>
        <v>0</v>
      </c>
      <c r="F45" s="841">
        <f>SUM(H45+J45+L45+N45+P45+R45+T45)</f>
        <v>0</v>
      </c>
      <c r="G45" s="145"/>
      <c r="H45" s="146"/>
      <c r="I45" s="145"/>
      <c r="J45" s="147"/>
      <c r="K45" s="145"/>
      <c r="L45" s="146"/>
      <c r="M45" s="145"/>
      <c r="N45" s="146"/>
      <c r="O45" s="145"/>
      <c r="P45" s="146"/>
      <c r="Q45" s="145"/>
      <c r="R45" s="148"/>
      <c r="S45" s="145"/>
      <c r="T45" s="148"/>
      <c r="U45" s="98"/>
      <c r="V45" s="149"/>
      <c r="W45" s="98"/>
      <c r="X45" s="99"/>
      <c r="Y45" s="98"/>
      <c r="Z45" s="99"/>
      <c r="AA45" s="100"/>
      <c r="AB45" s="150"/>
      <c r="AC45" s="98"/>
      <c r="AD45" s="151"/>
      <c r="AE45" s="99"/>
      <c r="AF45" s="99"/>
      <c r="AG45" s="146"/>
      <c r="AH45" s="146"/>
      <c r="AI45" s="146"/>
      <c r="AJ45" s="66" t="str">
        <f t="shared" si="32"/>
        <v/>
      </c>
      <c r="AK45" s="30"/>
      <c r="AL45" s="30"/>
      <c r="AM45" s="30"/>
      <c r="AN45" s="30"/>
      <c r="AO45" s="30"/>
      <c r="AP45" s="30"/>
      <c r="AQ45" s="30"/>
      <c r="AR45" s="30"/>
      <c r="AS45" s="30"/>
      <c r="AT45" s="8"/>
      <c r="AU45" s="8"/>
      <c r="BU45" s="3"/>
      <c r="BV45" s="3"/>
      <c r="BW45" s="3"/>
      <c r="CA45" s="31"/>
      <c r="CB45" s="31" t="str">
        <f t="shared" si="33"/>
        <v/>
      </c>
      <c r="CC45" s="31"/>
      <c r="CD45" s="31" t="str">
        <f t="shared" si="34"/>
        <v/>
      </c>
      <c r="CE45" s="31" t="str">
        <f t="shared" si="35"/>
        <v/>
      </c>
      <c r="CG45" s="32"/>
      <c r="CH45" s="32">
        <f t="shared" si="36"/>
        <v>0</v>
      </c>
      <c r="CI45" s="32"/>
      <c r="CJ45" s="32">
        <f>IF(AND(AH45="",D45&lt;&gt;0),1,IF(D45&lt;AH45,1,0))</f>
        <v>0</v>
      </c>
      <c r="CK45" s="32">
        <f t="shared" si="38"/>
        <v>0</v>
      </c>
      <c r="CL45" s="13"/>
    </row>
    <row r="46" spans="1:118" ht="16.149999999999999" customHeight="1" x14ac:dyDescent="0.2">
      <c r="A46" s="882" t="s">
        <v>62</v>
      </c>
      <c r="B46" s="883"/>
      <c r="C46" s="884"/>
      <c r="D46" s="152">
        <f>SUM(E46+F46)</f>
        <v>0</v>
      </c>
      <c r="E46" s="153">
        <f t="shared" ref="E46:F48" si="39">SUM(U46+W46+Y46+AA46+AC46)</f>
        <v>0</v>
      </c>
      <c r="F46" s="154">
        <f t="shared" si="39"/>
        <v>0</v>
      </c>
      <c r="G46" s="98"/>
      <c r="H46" s="99"/>
      <c r="I46" s="98"/>
      <c r="J46" s="99"/>
      <c r="K46" s="98"/>
      <c r="L46" s="99"/>
      <c r="M46" s="98"/>
      <c r="N46" s="99"/>
      <c r="O46" s="98"/>
      <c r="P46" s="99"/>
      <c r="Q46" s="98"/>
      <c r="R46" s="99"/>
      <c r="S46" s="98"/>
      <c r="T46" s="99"/>
      <c r="U46" s="155"/>
      <c r="V46" s="156"/>
      <c r="W46" s="155"/>
      <c r="X46" s="156"/>
      <c r="Y46" s="155"/>
      <c r="Z46" s="156"/>
      <c r="AA46" s="157"/>
      <c r="AB46" s="158"/>
      <c r="AC46" s="155"/>
      <c r="AD46" s="159"/>
      <c r="AE46" s="160"/>
      <c r="AF46" s="160"/>
      <c r="AG46" s="160"/>
      <c r="AH46" s="160"/>
      <c r="AI46" s="160"/>
      <c r="AJ46" s="66" t="str">
        <f t="shared" si="32"/>
        <v/>
      </c>
      <c r="AK46" s="30"/>
      <c r="AL46" s="30"/>
      <c r="AM46" s="30"/>
      <c r="AN46" s="30"/>
      <c r="AO46" s="30"/>
      <c r="AP46" s="30"/>
      <c r="AQ46" s="30"/>
      <c r="AR46" s="30"/>
      <c r="AS46" s="30"/>
      <c r="AT46" s="8"/>
      <c r="AU46" s="8"/>
      <c r="BU46" s="3"/>
      <c r="BV46" s="3"/>
      <c r="BW46" s="3"/>
      <c r="CA46" s="31" t="str">
        <f t="shared" ref="CA46:CA59" si="40">IF(CG46=1,"* Las consultas de 60 años NO DEBEN ser mayor que el total de Consultas entre 20-64 Años. ","")</f>
        <v/>
      </c>
      <c r="CB46" s="31" t="str">
        <f t="shared" si="33"/>
        <v/>
      </c>
      <c r="CC46" s="31" t="str">
        <f t="shared" ref="CC46:CC59" si="41">IF(AND(AE46="",D46&lt;&gt;0),"* Recuerde que las Embarazadas deben ser incluídas en el ingreso por rango Etario (Digite CEROS si no tiene). ",IF(F46&lt;AE46,"* Las Embarazadas NO DEBEN ser mayor al total de mujeres. ",""))</f>
        <v/>
      </c>
      <c r="CD46" s="31" t="str">
        <f t="shared" si="34"/>
        <v/>
      </c>
      <c r="CE46" s="31" t="str">
        <f t="shared" si="35"/>
        <v/>
      </c>
      <c r="CG46" s="32">
        <f t="shared" ref="CG46:CG59" si="42">IF((AA46+AB46)&lt;AF46,1,0)</f>
        <v>0</v>
      </c>
      <c r="CH46" s="32">
        <f t="shared" si="36"/>
        <v>0</v>
      </c>
      <c r="CI46" s="32">
        <f t="shared" ref="CI46:CI59" si="43">IF(AND(AE46="",D46&lt;&gt;0),1,IF(F46&lt;AE46,1,0))</f>
        <v>0</v>
      </c>
      <c r="CJ46" s="32">
        <f t="shared" si="37"/>
        <v>0</v>
      </c>
      <c r="CK46" s="32">
        <f t="shared" si="38"/>
        <v>0</v>
      </c>
      <c r="CL46" s="13"/>
    </row>
    <row r="47" spans="1:118" ht="16.149999999999999" customHeight="1" x14ac:dyDescent="0.2">
      <c r="A47" s="882" t="s">
        <v>63</v>
      </c>
      <c r="B47" s="883"/>
      <c r="C47" s="884"/>
      <c r="D47" s="161">
        <f>SUM(E47+F47)</f>
        <v>0</v>
      </c>
      <c r="E47" s="162">
        <f t="shared" si="39"/>
        <v>0</v>
      </c>
      <c r="F47" s="163">
        <f t="shared" si="39"/>
        <v>0</v>
      </c>
      <c r="G47" s="70"/>
      <c r="H47" s="71"/>
      <c r="I47" s="70"/>
      <c r="J47" s="71"/>
      <c r="K47" s="70"/>
      <c r="L47" s="71"/>
      <c r="M47" s="70"/>
      <c r="N47" s="71"/>
      <c r="O47" s="70"/>
      <c r="P47" s="71"/>
      <c r="Q47" s="70"/>
      <c r="R47" s="71"/>
      <c r="S47" s="70"/>
      <c r="T47" s="71"/>
      <c r="U47" s="164"/>
      <c r="V47" s="165"/>
      <c r="W47" s="164"/>
      <c r="X47" s="165"/>
      <c r="Y47" s="164"/>
      <c r="Z47" s="165"/>
      <c r="AA47" s="166"/>
      <c r="AB47" s="167"/>
      <c r="AC47" s="164"/>
      <c r="AD47" s="168"/>
      <c r="AE47" s="169"/>
      <c r="AF47" s="170"/>
      <c r="AG47" s="171"/>
      <c r="AH47" s="171"/>
      <c r="AI47" s="171"/>
      <c r="AJ47" s="66" t="str">
        <f t="shared" si="32"/>
        <v/>
      </c>
      <c r="AK47" s="30"/>
      <c r="AL47" s="30"/>
      <c r="AM47" s="30"/>
      <c r="AN47" s="30"/>
      <c r="AO47" s="30"/>
      <c r="AP47" s="30"/>
      <c r="AQ47" s="30"/>
      <c r="AR47" s="30"/>
      <c r="AS47" s="30"/>
      <c r="AT47" s="8"/>
      <c r="AU47" s="8"/>
      <c r="BU47" s="3"/>
      <c r="BV47" s="3"/>
      <c r="BW47" s="3"/>
      <c r="CA47" s="31"/>
      <c r="CB47" s="31" t="str">
        <f t="shared" si="33"/>
        <v/>
      </c>
      <c r="CC47" s="31" t="str">
        <f t="shared" si="41"/>
        <v/>
      </c>
      <c r="CD47" s="31" t="str">
        <f t="shared" si="34"/>
        <v/>
      </c>
      <c r="CE47" s="31" t="str">
        <f t="shared" si="35"/>
        <v/>
      </c>
      <c r="CG47" s="32"/>
      <c r="CH47" s="32">
        <f t="shared" si="36"/>
        <v>0</v>
      </c>
      <c r="CI47" s="32">
        <f t="shared" si="43"/>
        <v>0</v>
      </c>
      <c r="CJ47" s="32">
        <f t="shared" si="37"/>
        <v>0</v>
      </c>
      <c r="CK47" s="32">
        <f t="shared" si="38"/>
        <v>0</v>
      </c>
      <c r="CL47" s="13"/>
    </row>
    <row r="48" spans="1:118" ht="16.149999999999999" customHeight="1" x14ac:dyDescent="0.2">
      <c r="A48" s="862" t="s">
        <v>64</v>
      </c>
      <c r="B48" s="900"/>
      <c r="C48" s="970"/>
      <c r="D48" s="50">
        <f t="shared" ref="D48:D55" si="44">SUM(E48+F48)</f>
        <v>0</v>
      </c>
      <c r="E48" s="51">
        <f t="shared" si="39"/>
        <v>0</v>
      </c>
      <c r="F48" s="837">
        <f t="shared" si="39"/>
        <v>0</v>
      </c>
      <c r="G48" s="172"/>
      <c r="H48" s="173"/>
      <c r="I48" s="172"/>
      <c r="J48" s="173"/>
      <c r="K48" s="172"/>
      <c r="L48" s="173"/>
      <c r="M48" s="172"/>
      <c r="N48" s="173"/>
      <c r="O48" s="172"/>
      <c r="P48" s="173"/>
      <c r="Q48" s="172"/>
      <c r="R48" s="173"/>
      <c r="S48" s="172"/>
      <c r="T48" s="173"/>
      <c r="U48" s="50">
        <f>SUM(U46:U47)</f>
        <v>0</v>
      </c>
      <c r="V48" s="174">
        <f t="shared" ref="V48:AE48" si="45">SUM(V46:V47)</f>
        <v>0</v>
      </c>
      <c r="W48" s="50">
        <f t="shared" si="45"/>
        <v>0</v>
      </c>
      <c r="X48" s="174">
        <f t="shared" si="45"/>
        <v>0</v>
      </c>
      <c r="Y48" s="50">
        <f t="shared" si="45"/>
        <v>0</v>
      </c>
      <c r="Z48" s="174">
        <f t="shared" si="45"/>
        <v>0</v>
      </c>
      <c r="AA48" s="50">
        <f t="shared" si="45"/>
        <v>0</v>
      </c>
      <c r="AB48" s="174">
        <f t="shared" si="45"/>
        <v>0</v>
      </c>
      <c r="AC48" s="50">
        <f t="shared" si="45"/>
        <v>0</v>
      </c>
      <c r="AD48" s="174">
        <f t="shared" si="45"/>
        <v>0</v>
      </c>
      <c r="AE48" s="175">
        <f t="shared" si="45"/>
        <v>0</v>
      </c>
      <c r="AF48" s="837">
        <f>SUM(AF46)</f>
        <v>0</v>
      </c>
      <c r="AG48" s="837">
        <f>SUM(AG46:AG47)</f>
        <v>0</v>
      </c>
      <c r="AH48" s="837">
        <f>SUM(AH46:AH47)</f>
        <v>0</v>
      </c>
      <c r="AI48" s="837">
        <f>SUM(AI46:AI47)</f>
        <v>0</v>
      </c>
      <c r="AJ48" s="66"/>
      <c r="AK48" s="176"/>
      <c r="AL48" s="176"/>
      <c r="AM48" s="176"/>
      <c r="AN48" s="176"/>
      <c r="AO48" s="176"/>
      <c r="AP48" s="176"/>
      <c r="AQ48" s="176"/>
      <c r="AR48" s="176"/>
      <c r="AS48" s="176"/>
      <c r="AT48" s="8"/>
      <c r="AU48" s="8"/>
      <c r="BU48" s="3"/>
      <c r="BV48" s="3"/>
      <c r="BW48" s="3"/>
      <c r="CA48" s="31"/>
      <c r="CB48" s="31"/>
      <c r="CC48" s="31"/>
      <c r="CD48" s="31"/>
      <c r="CE48" s="31"/>
      <c r="CG48" s="32"/>
      <c r="CH48" s="32"/>
      <c r="CI48" s="32"/>
      <c r="CJ48" s="32"/>
      <c r="CK48" s="32"/>
      <c r="CL48" s="13"/>
    </row>
    <row r="49" spans="1:90" ht="16.149999999999999" customHeight="1" x14ac:dyDescent="0.2">
      <c r="A49" s="1027" t="s">
        <v>65</v>
      </c>
      <c r="B49" s="1028"/>
      <c r="C49" s="1029"/>
      <c r="D49" s="50">
        <f t="shared" si="44"/>
        <v>0</v>
      </c>
      <c r="E49" s="51">
        <f t="shared" ref="E49:F55" si="46">SUM(G49+I49+K49+M49+O49+Q49+S49+U49+W49+Y49+AA49+AC49)</f>
        <v>0</v>
      </c>
      <c r="F49" s="837">
        <f t="shared" si="46"/>
        <v>0</v>
      </c>
      <c r="G49" s="172"/>
      <c r="H49" s="173"/>
      <c r="I49" s="172"/>
      <c r="J49" s="173"/>
      <c r="K49" s="172"/>
      <c r="L49" s="173"/>
      <c r="M49" s="172"/>
      <c r="N49" s="173"/>
      <c r="O49" s="172"/>
      <c r="P49" s="173"/>
      <c r="Q49" s="172"/>
      <c r="R49" s="173"/>
      <c r="S49" s="172"/>
      <c r="T49" s="173"/>
      <c r="U49" s="177"/>
      <c r="V49" s="178"/>
      <c r="W49" s="177"/>
      <c r="X49" s="178"/>
      <c r="Y49" s="177"/>
      <c r="Z49" s="178"/>
      <c r="AA49" s="177"/>
      <c r="AB49" s="178"/>
      <c r="AC49" s="179"/>
      <c r="AD49" s="180"/>
      <c r="AE49" s="181"/>
      <c r="AF49" s="182"/>
      <c r="AG49" s="182"/>
      <c r="AH49" s="182"/>
      <c r="AI49" s="182"/>
      <c r="AJ49" s="66" t="str">
        <f t="shared" si="32"/>
        <v/>
      </c>
      <c r="AK49" s="30"/>
      <c r="AL49" s="30"/>
      <c r="AM49" s="30"/>
      <c r="AN49" s="30"/>
      <c r="AO49" s="30"/>
      <c r="AP49" s="30"/>
      <c r="AQ49" s="30"/>
      <c r="AR49" s="30"/>
      <c r="AS49" s="30"/>
      <c r="AT49" s="8"/>
      <c r="AU49" s="8"/>
      <c r="BU49" s="3"/>
      <c r="BV49" s="3"/>
      <c r="BW49" s="3"/>
      <c r="CA49" s="31" t="str">
        <f t="shared" si="40"/>
        <v/>
      </c>
      <c r="CB49" s="31" t="str">
        <f t="shared" si="33"/>
        <v/>
      </c>
      <c r="CC49" s="31" t="str">
        <f t="shared" si="41"/>
        <v/>
      </c>
      <c r="CD49" s="31" t="str">
        <f t="shared" si="34"/>
        <v/>
      </c>
      <c r="CE49" s="31" t="str">
        <f t="shared" si="35"/>
        <v/>
      </c>
      <c r="CG49" s="32">
        <f t="shared" si="42"/>
        <v>0</v>
      </c>
      <c r="CH49" s="32">
        <f t="shared" si="36"/>
        <v>0</v>
      </c>
      <c r="CI49" s="32">
        <f t="shared" si="43"/>
        <v>0</v>
      </c>
      <c r="CJ49" s="32">
        <f t="shared" si="37"/>
        <v>0</v>
      </c>
      <c r="CK49" s="32">
        <f t="shared" si="38"/>
        <v>0</v>
      </c>
      <c r="CL49" s="13"/>
    </row>
    <row r="50" spans="1:90" ht="16.149999999999999" customHeight="1" x14ac:dyDescent="0.2">
      <c r="A50" s="956" t="s">
        <v>66</v>
      </c>
      <c r="B50" s="958"/>
      <c r="C50" s="183">
        <v>0</v>
      </c>
      <c r="D50" s="184">
        <f t="shared" si="44"/>
        <v>0</v>
      </c>
      <c r="E50" s="185">
        <f t="shared" si="46"/>
        <v>0</v>
      </c>
      <c r="F50" s="841">
        <f t="shared" si="46"/>
        <v>0</v>
      </c>
      <c r="G50" s="145"/>
      <c r="H50" s="146"/>
      <c r="I50" s="145"/>
      <c r="J50" s="147"/>
      <c r="K50" s="145"/>
      <c r="L50" s="146"/>
      <c r="M50" s="145"/>
      <c r="N50" s="146"/>
      <c r="O50" s="145"/>
      <c r="P50" s="146"/>
      <c r="Q50" s="145"/>
      <c r="R50" s="148"/>
      <c r="S50" s="145"/>
      <c r="T50" s="148"/>
      <c r="U50" s="145"/>
      <c r="V50" s="148"/>
      <c r="W50" s="145"/>
      <c r="X50" s="148"/>
      <c r="Y50" s="145"/>
      <c r="Z50" s="148"/>
      <c r="AA50" s="145"/>
      <c r="AB50" s="148"/>
      <c r="AC50" s="147"/>
      <c r="AD50" s="186"/>
      <c r="AE50" s="187"/>
      <c r="AF50" s="146"/>
      <c r="AG50" s="146"/>
      <c r="AH50" s="146"/>
      <c r="AI50" s="146"/>
      <c r="AJ50" s="66" t="str">
        <f t="shared" si="32"/>
        <v/>
      </c>
      <c r="AK50" s="30"/>
      <c r="AL50" s="30"/>
      <c r="AM50" s="30"/>
      <c r="AN50" s="30"/>
      <c r="AO50" s="30"/>
      <c r="AP50" s="30"/>
      <c r="AQ50" s="30"/>
      <c r="AR50" s="30"/>
      <c r="AS50" s="30"/>
      <c r="AT50" s="8"/>
      <c r="AU50" s="8"/>
      <c r="BU50" s="3"/>
      <c r="BV50" s="3"/>
      <c r="BW50" s="3"/>
      <c r="CA50" s="31" t="str">
        <f t="shared" si="40"/>
        <v/>
      </c>
      <c r="CB50" s="31" t="str">
        <f t="shared" si="33"/>
        <v/>
      </c>
      <c r="CC50" s="31" t="str">
        <f t="shared" si="41"/>
        <v/>
      </c>
      <c r="CD50" s="31" t="str">
        <f t="shared" si="34"/>
        <v/>
      </c>
      <c r="CE50" s="31" t="str">
        <f t="shared" si="35"/>
        <v/>
      </c>
      <c r="CG50" s="32">
        <f t="shared" si="42"/>
        <v>0</v>
      </c>
      <c r="CH50" s="32">
        <f t="shared" si="36"/>
        <v>0</v>
      </c>
      <c r="CI50" s="32">
        <f t="shared" si="43"/>
        <v>0</v>
      </c>
      <c r="CJ50" s="32">
        <f t="shared" si="37"/>
        <v>0</v>
      </c>
      <c r="CK50" s="32">
        <f t="shared" si="38"/>
        <v>0</v>
      </c>
      <c r="CL50" s="13"/>
    </row>
    <row r="51" spans="1:90" ht="16.149999999999999" customHeight="1" x14ac:dyDescent="0.2">
      <c r="A51" s="956"/>
      <c r="B51" s="958"/>
      <c r="C51" s="188" t="s">
        <v>67</v>
      </c>
      <c r="D51" s="152">
        <f t="shared" si="44"/>
        <v>0</v>
      </c>
      <c r="E51" s="153">
        <f t="shared" si="46"/>
        <v>0</v>
      </c>
      <c r="F51" s="154">
        <f t="shared" si="46"/>
        <v>0</v>
      </c>
      <c r="G51" s="155"/>
      <c r="H51" s="160"/>
      <c r="I51" s="155"/>
      <c r="J51" s="189"/>
      <c r="K51" s="155"/>
      <c r="L51" s="160"/>
      <c r="M51" s="155"/>
      <c r="N51" s="160"/>
      <c r="O51" s="155"/>
      <c r="P51" s="160"/>
      <c r="Q51" s="155"/>
      <c r="R51" s="156"/>
      <c r="S51" s="155"/>
      <c r="T51" s="156"/>
      <c r="U51" s="155"/>
      <c r="V51" s="156"/>
      <c r="W51" s="155"/>
      <c r="X51" s="156"/>
      <c r="Y51" s="155"/>
      <c r="Z51" s="156"/>
      <c r="AA51" s="155"/>
      <c r="AB51" s="156"/>
      <c r="AC51" s="189"/>
      <c r="AD51" s="159"/>
      <c r="AE51" s="190"/>
      <c r="AF51" s="160"/>
      <c r="AG51" s="160"/>
      <c r="AH51" s="160"/>
      <c r="AI51" s="160"/>
      <c r="AJ51" s="66" t="str">
        <f t="shared" si="32"/>
        <v/>
      </c>
      <c r="AK51" s="30"/>
      <c r="AL51" s="30"/>
      <c r="AM51" s="30"/>
      <c r="AN51" s="30"/>
      <c r="AO51" s="30"/>
      <c r="AP51" s="30"/>
      <c r="AQ51" s="30"/>
      <c r="AR51" s="30"/>
      <c r="AS51" s="30"/>
      <c r="AT51" s="8"/>
      <c r="AU51" s="8"/>
      <c r="BU51" s="3"/>
      <c r="BV51" s="3"/>
      <c r="BW51" s="3"/>
      <c r="CA51" s="31" t="str">
        <f t="shared" si="40"/>
        <v/>
      </c>
      <c r="CB51" s="31" t="str">
        <f t="shared" si="33"/>
        <v/>
      </c>
      <c r="CC51" s="31" t="str">
        <f t="shared" si="41"/>
        <v/>
      </c>
      <c r="CD51" s="31" t="str">
        <f t="shared" si="34"/>
        <v/>
      </c>
      <c r="CE51" s="31" t="str">
        <f t="shared" si="35"/>
        <v/>
      </c>
      <c r="CG51" s="32">
        <f t="shared" si="42"/>
        <v>0</v>
      </c>
      <c r="CH51" s="32">
        <f t="shared" si="36"/>
        <v>0</v>
      </c>
      <c r="CI51" s="32">
        <f t="shared" si="43"/>
        <v>0</v>
      </c>
      <c r="CJ51" s="32">
        <f t="shared" si="37"/>
        <v>0</v>
      </c>
      <c r="CK51" s="32">
        <f t="shared" si="38"/>
        <v>0</v>
      </c>
      <c r="CL51" s="13"/>
    </row>
    <row r="52" spans="1:90" ht="16.149999999999999" customHeight="1" x14ac:dyDescent="0.2">
      <c r="A52" s="956"/>
      <c r="B52" s="958"/>
      <c r="C52" s="188" t="s">
        <v>68</v>
      </c>
      <c r="D52" s="152">
        <f t="shared" si="44"/>
        <v>0</v>
      </c>
      <c r="E52" s="153">
        <f t="shared" si="46"/>
        <v>0</v>
      </c>
      <c r="F52" s="154">
        <f t="shared" si="46"/>
        <v>0</v>
      </c>
      <c r="G52" s="155"/>
      <c r="H52" s="160"/>
      <c r="I52" s="155"/>
      <c r="J52" s="189"/>
      <c r="K52" s="155"/>
      <c r="L52" s="160"/>
      <c r="M52" s="155"/>
      <c r="N52" s="160"/>
      <c r="O52" s="155"/>
      <c r="P52" s="160"/>
      <c r="Q52" s="155"/>
      <c r="R52" s="156"/>
      <c r="S52" s="155"/>
      <c r="T52" s="156"/>
      <c r="U52" s="155"/>
      <c r="V52" s="156"/>
      <c r="W52" s="155"/>
      <c r="X52" s="156"/>
      <c r="Y52" s="155"/>
      <c r="Z52" s="156"/>
      <c r="AA52" s="155"/>
      <c r="AB52" s="156"/>
      <c r="AC52" s="189"/>
      <c r="AD52" s="159"/>
      <c r="AE52" s="190"/>
      <c r="AF52" s="160"/>
      <c r="AG52" s="160"/>
      <c r="AH52" s="160"/>
      <c r="AI52" s="160"/>
      <c r="AJ52" s="66" t="str">
        <f t="shared" si="32"/>
        <v/>
      </c>
      <c r="AK52" s="30"/>
      <c r="AL52" s="30"/>
      <c r="AM52" s="30"/>
      <c r="AN52" s="30"/>
      <c r="AO52" s="30"/>
      <c r="AP52" s="30"/>
      <c r="AQ52" s="30"/>
      <c r="AR52" s="30"/>
      <c r="AS52" s="30"/>
      <c r="AT52" s="8"/>
      <c r="AU52" s="8"/>
      <c r="BU52" s="3"/>
      <c r="BV52" s="3"/>
      <c r="BW52" s="3"/>
      <c r="CA52" s="31" t="str">
        <f t="shared" si="40"/>
        <v/>
      </c>
      <c r="CB52" s="31" t="str">
        <f t="shared" si="33"/>
        <v/>
      </c>
      <c r="CC52" s="31" t="str">
        <f t="shared" si="41"/>
        <v/>
      </c>
      <c r="CD52" s="31" t="str">
        <f t="shared" si="34"/>
        <v/>
      </c>
      <c r="CE52" s="31" t="str">
        <f t="shared" si="35"/>
        <v/>
      </c>
      <c r="CG52" s="32">
        <f t="shared" si="42"/>
        <v>0</v>
      </c>
      <c r="CH52" s="32">
        <f t="shared" si="36"/>
        <v>0</v>
      </c>
      <c r="CI52" s="32">
        <f t="shared" si="43"/>
        <v>0</v>
      </c>
      <c r="CJ52" s="32">
        <f t="shared" si="37"/>
        <v>0</v>
      </c>
      <c r="CK52" s="32">
        <f t="shared" si="38"/>
        <v>0</v>
      </c>
      <c r="CL52" s="13"/>
    </row>
    <row r="53" spans="1:90" ht="16.149999999999999" customHeight="1" x14ac:dyDescent="0.2">
      <c r="A53" s="956"/>
      <c r="B53" s="958"/>
      <c r="C53" s="188" t="s">
        <v>69</v>
      </c>
      <c r="D53" s="152">
        <f t="shared" si="44"/>
        <v>0</v>
      </c>
      <c r="E53" s="153">
        <f t="shared" si="46"/>
        <v>0</v>
      </c>
      <c r="F53" s="154">
        <f t="shared" si="46"/>
        <v>0</v>
      </c>
      <c r="G53" s="155"/>
      <c r="H53" s="160"/>
      <c r="I53" s="155"/>
      <c r="J53" s="189"/>
      <c r="K53" s="155"/>
      <c r="L53" s="160"/>
      <c r="M53" s="155"/>
      <c r="N53" s="160"/>
      <c r="O53" s="155"/>
      <c r="P53" s="160"/>
      <c r="Q53" s="155"/>
      <c r="R53" s="156"/>
      <c r="S53" s="155"/>
      <c r="T53" s="156"/>
      <c r="U53" s="155"/>
      <c r="V53" s="156"/>
      <c r="W53" s="155"/>
      <c r="X53" s="156"/>
      <c r="Y53" s="155"/>
      <c r="Z53" s="156"/>
      <c r="AA53" s="155"/>
      <c r="AB53" s="156"/>
      <c r="AC53" s="189"/>
      <c r="AD53" s="159"/>
      <c r="AE53" s="190"/>
      <c r="AF53" s="160"/>
      <c r="AG53" s="160"/>
      <c r="AH53" s="160"/>
      <c r="AI53" s="160"/>
      <c r="AJ53" s="66" t="str">
        <f t="shared" si="32"/>
        <v/>
      </c>
      <c r="AK53" s="30"/>
      <c r="AL53" s="30"/>
      <c r="AM53" s="30"/>
      <c r="AN53" s="30"/>
      <c r="AO53" s="30"/>
      <c r="AP53" s="30"/>
      <c r="AQ53" s="30"/>
      <c r="AR53" s="30"/>
      <c r="AS53" s="30"/>
      <c r="AT53" s="8"/>
      <c r="AU53" s="8"/>
      <c r="BU53" s="3"/>
      <c r="BV53" s="3"/>
      <c r="BW53" s="3"/>
      <c r="CA53" s="31" t="str">
        <f t="shared" si="40"/>
        <v/>
      </c>
      <c r="CB53" s="31" t="str">
        <f t="shared" si="33"/>
        <v/>
      </c>
      <c r="CC53" s="31" t="str">
        <f t="shared" si="41"/>
        <v/>
      </c>
      <c r="CD53" s="31" t="str">
        <f t="shared" si="34"/>
        <v/>
      </c>
      <c r="CE53" s="31" t="str">
        <f t="shared" si="35"/>
        <v/>
      </c>
      <c r="CG53" s="32">
        <f t="shared" si="42"/>
        <v>0</v>
      </c>
      <c r="CH53" s="32">
        <f t="shared" si="36"/>
        <v>0</v>
      </c>
      <c r="CI53" s="32">
        <f t="shared" si="43"/>
        <v>0</v>
      </c>
      <c r="CJ53" s="32">
        <f t="shared" si="37"/>
        <v>0</v>
      </c>
      <c r="CK53" s="32">
        <f t="shared" si="38"/>
        <v>0</v>
      </c>
      <c r="CL53" s="13"/>
    </row>
    <row r="54" spans="1:90" ht="16.149999999999999" customHeight="1" x14ac:dyDescent="0.2">
      <c r="A54" s="956"/>
      <c r="B54" s="958"/>
      <c r="C54" s="191" t="s">
        <v>70</v>
      </c>
      <c r="D54" s="161">
        <f>SUM(E54+F54)</f>
        <v>0</v>
      </c>
      <c r="E54" s="162">
        <f t="shared" si="46"/>
        <v>0</v>
      </c>
      <c r="F54" s="154">
        <f t="shared" si="46"/>
        <v>0</v>
      </c>
      <c r="G54" s="192"/>
      <c r="H54" s="171"/>
      <c r="I54" s="192"/>
      <c r="J54" s="193"/>
      <c r="K54" s="192"/>
      <c r="L54" s="171"/>
      <c r="M54" s="192"/>
      <c r="N54" s="171"/>
      <c r="O54" s="192"/>
      <c r="P54" s="171"/>
      <c r="Q54" s="192"/>
      <c r="R54" s="194"/>
      <c r="S54" s="192"/>
      <c r="T54" s="194"/>
      <c r="U54" s="192"/>
      <c r="V54" s="194"/>
      <c r="W54" s="192"/>
      <c r="X54" s="194"/>
      <c r="Y54" s="192"/>
      <c r="Z54" s="194"/>
      <c r="AA54" s="192"/>
      <c r="AB54" s="194"/>
      <c r="AC54" s="193"/>
      <c r="AD54" s="195"/>
      <c r="AE54" s="196"/>
      <c r="AF54" s="171"/>
      <c r="AG54" s="171"/>
      <c r="AH54" s="171"/>
      <c r="AI54" s="171"/>
      <c r="AJ54" s="66" t="str">
        <f t="shared" si="32"/>
        <v/>
      </c>
      <c r="AK54" s="30"/>
      <c r="AL54" s="30"/>
      <c r="AM54" s="30"/>
      <c r="AN54" s="30"/>
      <c r="AO54" s="30"/>
      <c r="AP54" s="30"/>
      <c r="AQ54" s="30"/>
      <c r="AR54" s="30"/>
      <c r="AS54" s="30"/>
      <c r="AT54" s="8"/>
      <c r="AU54" s="8"/>
      <c r="BU54" s="3"/>
      <c r="BV54" s="3"/>
      <c r="BW54" s="3"/>
      <c r="CA54" s="31" t="str">
        <f t="shared" si="40"/>
        <v/>
      </c>
      <c r="CB54" s="31" t="str">
        <f t="shared" si="33"/>
        <v/>
      </c>
      <c r="CC54" s="31" t="str">
        <f t="shared" si="41"/>
        <v/>
      </c>
      <c r="CD54" s="31" t="str">
        <f t="shared" si="34"/>
        <v/>
      </c>
      <c r="CE54" s="31" t="str">
        <f t="shared" si="35"/>
        <v/>
      </c>
      <c r="CG54" s="32">
        <f t="shared" si="42"/>
        <v>0</v>
      </c>
      <c r="CH54" s="32">
        <f t="shared" si="36"/>
        <v>0</v>
      </c>
      <c r="CI54" s="32">
        <f t="shared" si="43"/>
        <v>0</v>
      </c>
      <c r="CJ54" s="32">
        <f t="shared" si="37"/>
        <v>0</v>
      </c>
      <c r="CK54" s="32">
        <f t="shared" si="38"/>
        <v>0</v>
      </c>
      <c r="CL54" s="13"/>
    </row>
    <row r="55" spans="1:90" ht="16.149999999999999" customHeight="1" x14ac:dyDescent="0.2">
      <c r="A55" s="956"/>
      <c r="B55" s="958"/>
      <c r="C55" s="191" t="s">
        <v>71</v>
      </c>
      <c r="D55" s="161">
        <f t="shared" si="44"/>
        <v>0</v>
      </c>
      <c r="E55" s="162">
        <f t="shared" si="46"/>
        <v>0</v>
      </c>
      <c r="F55" s="154">
        <f t="shared" si="46"/>
        <v>0</v>
      </c>
      <c r="G55" s="192"/>
      <c r="H55" s="171"/>
      <c r="I55" s="192"/>
      <c r="J55" s="193"/>
      <c r="K55" s="164"/>
      <c r="L55" s="171"/>
      <c r="M55" s="192"/>
      <c r="N55" s="171"/>
      <c r="O55" s="192"/>
      <c r="P55" s="171"/>
      <c r="Q55" s="192"/>
      <c r="R55" s="194"/>
      <c r="S55" s="192"/>
      <c r="T55" s="194"/>
      <c r="U55" s="192"/>
      <c r="V55" s="194"/>
      <c r="W55" s="192"/>
      <c r="X55" s="194"/>
      <c r="Y55" s="192"/>
      <c r="Z55" s="194"/>
      <c r="AA55" s="192"/>
      <c r="AB55" s="194"/>
      <c r="AC55" s="193"/>
      <c r="AD55" s="195"/>
      <c r="AE55" s="197"/>
      <c r="AF55" s="171"/>
      <c r="AG55" s="171"/>
      <c r="AH55" s="171"/>
      <c r="AI55" s="171"/>
      <c r="AJ55" s="66" t="str">
        <f t="shared" si="32"/>
        <v/>
      </c>
      <c r="AK55" s="30"/>
      <c r="AL55" s="30"/>
      <c r="AM55" s="30"/>
      <c r="AN55" s="30"/>
      <c r="AO55" s="30"/>
      <c r="AP55" s="30"/>
      <c r="AQ55" s="30"/>
      <c r="AR55" s="30"/>
      <c r="AS55" s="30"/>
      <c r="AT55" s="8"/>
      <c r="AU55" s="8"/>
      <c r="BU55" s="3"/>
      <c r="BV55" s="3"/>
      <c r="BW55" s="3"/>
      <c r="CA55" s="31" t="str">
        <f t="shared" si="40"/>
        <v/>
      </c>
      <c r="CB55" s="31" t="str">
        <f t="shared" si="33"/>
        <v/>
      </c>
      <c r="CC55" s="31" t="str">
        <f t="shared" si="41"/>
        <v/>
      </c>
      <c r="CD55" s="31" t="str">
        <f t="shared" si="34"/>
        <v/>
      </c>
      <c r="CE55" s="31" t="str">
        <f t="shared" si="35"/>
        <v/>
      </c>
      <c r="CG55" s="32">
        <f t="shared" si="42"/>
        <v>0</v>
      </c>
      <c r="CH55" s="32">
        <f t="shared" si="36"/>
        <v>0</v>
      </c>
      <c r="CI55" s="32">
        <f t="shared" si="43"/>
        <v>0</v>
      </c>
      <c r="CJ55" s="32">
        <f t="shared" si="37"/>
        <v>0</v>
      </c>
      <c r="CK55" s="32">
        <f t="shared" si="38"/>
        <v>0</v>
      </c>
      <c r="CL55" s="13"/>
    </row>
    <row r="56" spans="1:90" ht="16.149999999999999" customHeight="1" x14ac:dyDescent="0.2">
      <c r="A56" s="959"/>
      <c r="B56" s="1079"/>
      <c r="C56" s="198" t="s">
        <v>4</v>
      </c>
      <c r="D56" s="199">
        <f t="shared" ref="D56:AG56" si="47">SUM(D50:D55)</f>
        <v>0</v>
      </c>
      <c r="E56" s="200">
        <f>SUM(E50:E55)</f>
        <v>0</v>
      </c>
      <c r="F56" s="837">
        <f t="shared" si="47"/>
        <v>0</v>
      </c>
      <c r="G56" s="50">
        <f t="shared" si="47"/>
        <v>0</v>
      </c>
      <c r="H56" s="837">
        <f t="shared" si="47"/>
        <v>0</v>
      </c>
      <c r="I56" s="50">
        <f t="shared" si="47"/>
        <v>0</v>
      </c>
      <c r="J56" s="833">
        <f t="shared" si="47"/>
        <v>0</v>
      </c>
      <c r="K56" s="832">
        <f t="shared" si="47"/>
        <v>0</v>
      </c>
      <c r="L56" s="837">
        <f t="shared" si="47"/>
        <v>0</v>
      </c>
      <c r="M56" s="50">
        <f t="shared" si="47"/>
        <v>0</v>
      </c>
      <c r="N56" s="837">
        <f t="shared" si="47"/>
        <v>0</v>
      </c>
      <c r="O56" s="50">
        <f t="shared" si="47"/>
        <v>0</v>
      </c>
      <c r="P56" s="837">
        <f t="shared" si="47"/>
        <v>0</v>
      </c>
      <c r="Q56" s="50">
        <f t="shared" si="47"/>
        <v>0</v>
      </c>
      <c r="R56" s="202">
        <f t="shared" si="47"/>
        <v>0</v>
      </c>
      <c r="S56" s="50">
        <f t="shared" si="47"/>
        <v>0</v>
      </c>
      <c r="T56" s="202">
        <f t="shared" si="47"/>
        <v>0</v>
      </c>
      <c r="U56" s="50">
        <f t="shared" si="47"/>
        <v>0</v>
      </c>
      <c r="V56" s="202">
        <f t="shared" si="47"/>
        <v>0</v>
      </c>
      <c r="W56" s="50">
        <f>SUM(W50:W55)</f>
        <v>0</v>
      </c>
      <c r="X56" s="202">
        <f t="shared" si="47"/>
        <v>0</v>
      </c>
      <c r="Y56" s="50">
        <f>SUM(Y50:Y55)</f>
        <v>0</v>
      </c>
      <c r="Z56" s="202">
        <f t="shared" si="47"/>
        <v>0</v>
      </c>
      <c r="AA56" s="50">
        <f t="shared" si="47"/>
        <v>0</v>
      </c>
      <c r="AB56" s="202">
        <f t="shared" si="47"/>
        <v>0</v>
      </c>
      <c r="AC56" s="174">
        <f t="shared" si="47"/>
        <v>0</v>
      </c>
      <c r="AD56" s="203">
        <f t="shared" si="47"/>
        <v>0</v>
      </c>
      <c r="AE56" s="204">
        <f t="shared" si="47"/>
        <v>0</v>
      </c>
      <c r="AF56" s="837">
        <f>SUM(AF50:AF55)</f>
        <v>0</v>
      </c>
      <c r="AG56" s="837">
        <f t="shared" si="47"/>
        <v>0</v>
      </c>
      <c r="AH56" s="837">
        <f t="shared" ref="AH56" si="48">SUM(AH50:AH55)</f>
        <v>0</v>
      </c>
      <c r="AI56" s="837">
        <f>SUM(AI50:AI55)</f>
        <v>0</v>
      </c>
      <c r="AJ56" s="66"/>
      <c r="AK56" s="176"/>
      <c r="AL56" s="176"/>
      <c r="AM56" s="176"/>
      <c r="AN56" s="176"/>
      <c r="AO56" s="176"/>
      <c r="AP56" s="176"/>
      <c r="AQ56" s="176"/>
      <c r="AR56" s="176"/>
      <c r="AS56" s="176"/>
      <c r="AT56" s="8"/>
      <c r="AU56" s="8"/>
      <c r="BU56" s="3"/>
      <c r="BV56" s="3"/>
      <c r="BW56" s="3"/>
      <c r="CA56" s="31"/>
      <c r="CB56" s="31"/>
      <c r="CC56" s="31"/>
      <c r="CD56" s="31"/>
      <c r="CE56" s="31"/>
      <c r="CG56" s="32"/>
      <c r="CH56" s="32"/>
      <c r="CI56" s="32"/>
      <c r="CJ56" s="32"/>
      <c r="CK56" s="32"/>
      <c r="CL56" s="13"/>
    </row>
    <row r="57" spans="1:90" ht="16.149999999999999" customHeight="1" x14ac:dyDescent="0.25">
      <c r="A57" s="1087" t="s">
        <v>72</v>
      </c>
      <c r="B57" s="1088"/>
      <c r="C57" s="205">
        <v>0</v>
      </c>
      <c r="D57" s="161">
        <f>SUM(E57:F57)</f>
        <v>0</v>
      </c>
      <c r="E57" s="162">
        <f>+Y57+AA57+AC57</f>
        <v>0</v>
      </c>
      <c r="F57" s="154">
        <f>+Z57+AB57+AD57</f>
        <v>0</v>
      </c>
      <c r="G57" s="206"/>
      <c r="H57" s="207"/>
      <c r="I57" s="208"/>
      <c r="J57" s="207"/>
      <c r="K57" s="208"/>
      <c r="L57" s="207"/>
      <c r="M57" s="208"/>
      <c r="N57" s="207"/>
      <c r="O57" s="208"/>
      <c r="P57" s="207"/>
      <c r="Q57" s="208"/>
      <c r="R57" s="207"/>
      <c r="S57" s="209"/>
      <c r="T57" s="210"/>
      <c r="U57" s="209"/>
      <c r="V57" s="210"/>
      <c r="W57" s="209"/>
      <c r="X57" s="210"/>
      <c r="Y57" s="192"/>
      <c r="Z57" s="194"/>
      <c r="AA57" s="192"/>
      <c r="AB57" s="194"/>
      <c r="AC57" s="192"/>
      <c r="AD57" s="578"/>
      <c r="AE57" s="171"/>
      <c r="AF57" s="171"/>
      <c r="AG57" s="579"/>
      <c r="AH57" s="171"/>
      <c r="AI57" s="579"/>
      <c r="AJ57" s="66" t="str">
        <f t="shared" si="32"/>
        <v/>
      </c>
      <c r="AK57" s="176"/>
      <c r="AL57" s="176"/>
      <c r="AM57" s="176"/>
      <c r="AN57" s="176"/>
      <c r="AO57" s="176"/>
      <c r="AP57" s="176"/>
      <c r="AQ57" s="176"/>
      <c r="AR57" s="176"/>
      <c r="AS57" s="176"/>
      <c r="AT57" s="8"/>
      <c r="AU57" s="8"/>
      <c r="BU57" s="3"/>
      <c r="BV57" s="3"/>
      <c r="BW57" s="3"/>
      <c r="CA57" s="31" t="str">
        <f t="shared" si="40"/>
        <v/>
      </c>
      <c r="CB57" s="31" t="str">
        <f t="shared" si="33"/>
        <v/>
      </c>
      <c r="CC57" s="31" t="str">
        <f t="shared" si="41"/>
        <v/>
      </c>
      <c r="CD57" s="31" t="str">
        <f t="shared" si="34"/>
        <v/>
      </c>
      <c r="CE57" s="31" t="str">
        <f t="shared" si="35"/>
        <v/>
      </c>
      <c r="CG57" s="32">
        <f t="shared" si="42"/>
        <v>0</v>
      </c>
      <c r="CH57" s="32">
        <f t="shared" si="36"/>
        <v>0</v>
      </c>
      <c r="CI57" s="32">
        <f t="shared" si="43"/>
        <v>0</v>
      </c>
      <c r="CJ57" s="32">
        <f t="shared" si="37"/>
        <v>0</v>
      </c>
      <c r="CK57" s="32">
        <f t="shared" si="38"/>
        <v>0</v>
      </c>
      <c r="CL57" s="13"/>
    </row>
    <row r="58" spans="1:90" ht="16.149999999999999" customHeight="1" x14ac:dyDescent="0.25">
      <c r="A58" s="1032"/>
      <c r="B58" s="1033"/>
      <c r="C58" s="205" t="s">
        <v>73</v>
      </c>
      <c r="D58" s="161">
        <f t="shared" ref="D58" si="49">SUM(E58:F58)</f>
        <v>0</v>
      </c>
      <c r="E58" s="162">
        <f t="shared" ref="E58:F59" si="50">+Y58+AA58+AC58</f>
        <v>0</v>
      </c>
      <c r="F58" s="154">
        <f t="shared" si="50"/>
        <v>0</v>
      </c>
      <c r="G58" s="213"/>
      <c r="H58" s="214"/>
      <c r="I58" s="213"/>
      <c r="J58" s="214"/>
      <c r="K58" s="213"/>
      <c r="L58" s="214"/>
      <c r="M58" s="213"/>
      <c r="N58" s="214"/>
      <c r="O58" s="213"/>
      <c r="P58" s="214"/>
      <c r="Q58" s="213"/>
      <c r="R58" s="214"/>
      <c r="S58" s="209"/>
      <c r="T58" s="210"/>
      <c r="U58" s="209"/>
      <c r="V58" s="210"/>
      <c r="W58" s="209"/>
      <c r="X58" s="210"/>
      <c r="Y58" s="192"/>
      <c r="Z58" s="194"/>
      <c r="AA58" s="192"/>
      <c r="AB58" s="194"/>
      <c r="AC58" s="192"/>
      <c r="AD58" s="195"/>
      <c r="AE58" s="171"/>
      <c r="AF58" s="171"/>
      <c r="AG58" s="215"/>
      <c r="AH58" s="171"/>
      <c r="AI58" s="215"/>
      <c r="AJ58" s="66" t="str">
        <f t="shared" si="32"/>
        <v/>
      </c>
      <c r="AK58" s="176"/>
      <c r="AL58" s="176"/>
      <c r="AM58" s="176"/>
      <c r="AN58" s="176"/>
      <c r="AO58" s="176"/>
      <c r="AP58" s="176"/>
      <c r="AQ58" s="176"/>
      <c r="AR58" s="176"/>
      <c r="AS58" s="176"/>
      <c r="AT58" s="8"/>
      <c r="AU58" s="8"/>
      <c r="BU58" s="3"/>
      <c r="BV58" s="3"/>
      <c r="BW58" s="3"/>
      <c r="CA58" s="31" t="str">
        <f t="shared" si="40"/>
        <v/>
      </c>
      <c r="CB58" s="31" t="str">
        <f t="shared" si="33"/>
        <v/>
      </c>
      <c r="CC58" s="31" t="str">
        <f t="shared" si="41"/>
        <v/>
      </c>
      <c r="CD58" s="31" t="str">
        <f t="shared" si="34"/>
        <v/>
      </c>
      <c r="CE58" s="31" t="str">
        <f t="shared" si="35"/>
        <v/>
      </c>
      <c r="CG58" s="32">
        <f t="shared" si="42"/>
        <v>0</v>
      </c>
      <c r="CH58" s="32">
        <f t="shared" si="36"/>
        <v>0</v>
      </c>
      <c r="CI58" s="32">
        <f t="shared" si="43"/>
        <v>0</v>
      </c>
      <c r="CJ58" s="32">
        <f t="shared" si="37"/>
        <v>0</v>
      </c>
      <c r="CK58" s="32">
        <f t="shared" si="38"/>
        <v>0</v>
      </c>
      <c r="CL58" s="13"/>
    </row>
    <row r="59" spans="1:90" ht="16.149999999999999" customHeight="1" x14ac:dyDescent="0.25">
      <c r="A59" s="1032"/>
      <c r="B59" s="1033"/>
      <c r="C59" s="216" t="s">
        <v>74</v>
      </c>
      <c r="D59" s="161">
        <f>SUM(E59:F59)</f>
        <v>0</v>
      </c>
      <c r="E59" s="162">
        <f>+Y59+AA59+AC59</f>
        <v>0</v>
      </c>
      <c r="F59" s="154">
        <f t="shared" si="50"/>
        <v>0</v>
      </c>
      <c r="G59" s="213"/>
      <c r="H59" s="214"/>
      <c r="I59" s="213"/>
      <c r="J59" s="214"/>
      <c r="K59" s="213"/>
      <c r="L59" s="214"/>
      <c r="M59" s="213"/>
      <c r="N59" s="214"/>
      <c r="O59" s="213"/>
      <c r="P59" s="214"/>
      <c r="Q59" s="213"/>
      <c r="R59" s="214"/>
      <c r="S59" s="209"/>
      <c r="T59" s="210"/>
      <c r="U59" s="209"/>
      <c r="V59" s="210"/>
      <c r="W59" s="209"/>
      <c r="X59" s="210"/>
      <c r="Y59" s="192"/>
      <c r="Z59" s="194"/>
      <c r="AA59" s="192"/>
      <c r="AB59" s="194"/>
      <c r="AC59" s="192"/>
      <c r="AD59" s="195"/>
      <c r="AE59" s="171"/>
      <c r="AF59" s="171"/>
      <c r="AG59" s="215"/>
      <c r="AH59" s="171"/>
      <c r="AI59" s="215"/>
      <c r="AJ59" s="66" t="str">
        <f t="shared" si="32"/>
        <v/>
      </c>
      <c r="AK59" s="176"/>
      <c r="AL59" s="176"/>
      <c r="AM59" s="176"/>
      <c r="AN59" s="176"/>
      <c r="AO59" s="176"/>
      <c r="AP59" s="176"/>
      <c r="AQ59" s="176"/>
      <c r="AR59" s="176"/>
      <c r="AS59" s="176"/>
      <c r="AT59" s="8"/>
      <c r="AU59" s="8"/>
      <c r="BU59" s="3"/>
      <c r="BV59" s="3"/>
      <c r="BW59" s="3"/>
      <c r="CA59" s="31" t="str">
        <f t="shared" si="40"/>
        <v/>
      </c>
      <c r="CB59" s="31" t="str">
        <f t="shared" si="33"/>
        <v/>
      </c>
      <c r="CC59" s="31" t="str">
        <f t="shared" si="41"/>
        <v/>
      </c>
      <c r="CD59" s="31" t="str">
        <f t="shared" si="34"/>
        <v/>
      </c>
      <c r="CE59" s="31" t="str">
        <f t="shared" si="35"/>
        <v/>
      </c>
      <c r="CG59" s="32">
        <f t="shared" si="42"/>
        <v>0</v>
      </c>
      <c r="CH59" s="32">
        <f t="shared" si="36"/>
        <v>0</v>
      </c>
      <c r="CI59" s="32">
        <f t="shared" si="43"/>
        <v>0</v>
      </c>
      <c r="CJ59" s="32">
        <f t="shared" si="37"/>
        <v>0</v>
      </c>
      <c r="CK59" s="32">
        <f t="shared" si="38"/>
        <v>0</v>
      </c>
      <c r="CL59" s="13"/>
    </row>
    <row r="60" spans="1:90" ht="16.149999999999999" customHeight="1" x14ac:dyDescent="0.2">
      <c r="A60" s="1034"/>
      <c r="B60" s="1089"/>
      <c r="C60" s="217" t="s">
        <v>4</v>
      </c>
      <c r="D60" s="199">
        <f>SUM(E60:F60)</f>
        <v>0</v>
      </c>
      <c r="E60" s="200">
        <f>SUM(E57:E59)</f>
        <v>0</v>
      </c>
      <c r="F60" s="837">
        <f>SUM(F57:F59)</f>
        <v>0</v>
      </c>
      <c r="G60" s="218"/>
      <c r="H60" s="219"/>
      <c r="I60" s="218"/>
      <c r="J60" s="219"/>
      <c r="K60" s="218"/>
      <c r="L60" s="219"/>
      <c r="M60" s="218"/>
      <c r="N60" s="219"/>
      <c r="O60" s="218"/>
      <c r="P60" s="219"/>
      <c r="Q60" s="218"/>
      <c r="R60" s="219"/>
      <c r="S60" s="218"/>
      <c r="T60" s="219"/>
      <c r="U60" s="218"/>
      <c r="V60" s="219"/>
      <c r="W60" s="218"/>
      <c r="X60" s="219"/>
      <c r="Y60" s="50">
        <f>SUM(Y57:Y59)</f>
        <v>0</v>
      </c>
      <c r="Z60" s="837">
        <f t="shared" ref="Z60:AI60" si="51">SUM(Z57:Z59)</f>
        <v>0</v>
      </c>
      <c r="AA60" s="50">
        <f t="shared" si="51"/>
        <v>0</v>
      </c>
      <c r="AB60" s="837">
        <f t="shared" si="51"/>
        <v>0</v>
      </c>
      <c r="AC60" s="50">
        <f t="shared" si="51"/>
        <v>0</v>
      </c>
      <c r="AD60" s="203">
        <f t="shared" si="51"/>
        <v>0</v>
      </c>
      <c r="AE60" s="837">
        <f t="shared" si="51"/>
        <v>0</v>
      </c>
      <c r="AF60" s="837">
        <f t="shared" si="51"/>
        <v>0</v>
      </c>
      <c r="AG60" s="175">
        <f t="shared" si="51"/>
        <v>0</v>
      </c>
      <c r="AH60" s="837">
        <f t="shared" si="51"/>
        <v>0</v>
      </c>
      <c r="AI60" s="175">
        <f t="shared" si="51"/>
        <v>0</v>
      </c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8"/>
      <c r="AU60" s="8"/>
      <c r="BU60" s="3"/>
      <c r="BV60" s="3"/>
      <c r="BW60" s="3"/>
      <c r="CG60" s="13"/>
      <c r="CH60" s="13"/>
      <c r="CI60" s="13"/>
      <c r="CJ60" s="13"/>
      <c r="CK60" s="13"/>
      <c r="CL60" s="13"/>
    </row>
    <row r="61" spans="1:90" ht="31.9" customHeight="1" x14ac:dyDescent="0.2">
      <c r="A61" s="220" t="s">
        <v>75</v>
      </c>
      <c r="B61" s="221"/>
      <c r="C61" s="221"/>
      <c r="D61" s="222"/>
      <c r="E61" s="124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BU61" s="3"/>
      <c r="BV61" s="3"/>
      <c r="BW61" s="3"/>
      <c r="CG61" s="13"/>
      <c r="CH61" s="13"/>
      <c r="CI61" s="13"/>
      <c r="CJ61" s="13"/>
      <c r="CK61" s="13"/>
      <c r="CL61" s="13"/>
    </row>
    <row r="62" spans="1:90" ht="16.149999999999999" customHeight="1" x14ac:dyDescent="0.2">
      <c r="A62" s="982" t="s">
        <v>76</v>
      </c>
      <c r="B62" s="1019"/>
      <c r="C62" s="983"/>
      <c r="D62" s="223" t="s">
        <v>4</v>
      </c>
      <c r="E62" s="223" t="s">
        <v>77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BU62" s="3"/>
      <c r="BV62" s="3"/>
      <c r="BW62" s="3"/>
      <c r="CG62" s="13"/>
      <c r="CH62" s="13"/>
      <c r="CI62" s="13"/>
      <c r="CJ62" s="13"/>
      <c r="CK62" s="13"/>
      <c r="CL62" s="13"/>
    </row>
    <row r="63" spans="1:90" ht="16.149999999999999" customHeight="1" x14ac:dyDescent="0.2">
      <c r="A63" s="1027" t="s">
        <v>78</v>
      </c>
      <c r="B63" s="1028"/>
      <c r="C63" s="1029"/>
      <c r="D63" s="224"/>
      <c r="E63" s="224"/>
      <c r="F63" s="225" t="str">
        <f>CA63</f>
        <v/>
      </c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8"/>
      <c r="BV63" s="3"/>
      <c r="BW63" s="3"/>
      <c r="CA63" s="31" t="str">
        <f>IF(CG63=1,"* Las Interconsultas a Gestantes NO DEBEN ser mayor al Total de Interconsultas. ","")</f>
        <v/>
      </c>
      <c r="CB63" s="31"/>
      <c r="CC63" s="31"/>
      <c r="CD63" s="31"/>
      <c r="CE63" s="31"/>
      <c r="CF63" s="31"/>
      <c r="CG63" s="32">
        <f>IF(D63&lt;E63,1,0)</f>
        <v>0</v>
      </c>
      <c r="CH63" s="13"/>
      <c r="CI63" s="13"/>
      <c r="CJ63" s="13"/>
      <c r="CK63" s="13"/>
      <c r="CL63" s="13"/>
    </row>
    <row r="64" spans="1:90" ht="16.149999999999999" customHeight="1" x14ac:dyDescent="0.2">
      <c r="A64" s="860" t="s">
        <v>79</v>
      </c>
      <c r="B64" s="1025" t="s">
        <v>80</v>
      </c>
      <c r="C64" s="1026"/>
      <c r="D64" s="226"/>
      <c r="E64" s="226"/>
      <c r="F64" s="225" t="str">
        <f t="shared" ref="F64:F73" si="52">CA64</f>
        <v/>
      </c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8"/>
      <c r="BV64" s="3"/>
      <c r="BW64" s="3"/>
      <c r="CA64" s="31" t="str">
        <f t="shared" ref="CA64:CA73" si="53">IF(CG64=1,"* Las Interconsultas a Gestantes NO DEBEN ser mayor al Total de Interconsultas. ","")</f>
        <v/>
      </c>
      <c r="CB64" s="31"/>
      <c r="CC64" s="31"/>
      <c r="CD64" s="31"/>
      <c r="CE64" s="31"/>
      <c r="CF64" s="31"/>
      <c r="CG64" s="32">
        <f t="shared" ref="CG64:CG73" si="54">IF(D64&lt;E64,1,0)</f>
        <v>0</v>
      </c>
      <c r="CH64" s="13"/>
      <c r="CI64" s="13"/>
      <c r="CJ64" s="13"/>
      <c r="CK64" s="13"/>
      <c r="CL64" s="13"/>
    </row>
    <row r="65" spans="1:90" ht="16.149999999999999" customHeight="1" x14ac:dyDescent="0.2">
      <c r="A65" s="861"/>
      <c r="B65" s="1017" t="s">
        <v>81</v>
      </c>
      <c r="C65" s="1018"/>
      <c r="D65" s="227"/>
      <c r="E65" s="227"/>
      <c r="F65" s="225" t="str">
        <f t="shared" si="52"/>
        <v/>
      </c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8"/>
      <c r="BV65" s="3"/>
      <c r="BW65" s="3"/>
      <c r="CA65" s="31" t="str">
        <f t="shared" si="53"/>
        <v/>
      </c>
      <c r="CB65" s="31"/>
      <c r="CC65" s="31"/>
      <c r="CD65" s="31"/>
      <c r="CE65" s="31"/>
      <c r="CF65" s="31"/>
      <c r="CG65" s="32">
        <f t="shared" si="54"/>
        <v>0</v>
      </c>
      <c r="CH65" s="13"/>
      <c r="CI65" s="13"/>
      <c r="CJ65" s="13"/>
      <c r="CK65" s="13"/>
      <c r="CL65" s="13"/>
    </row>
    <row r="66" spans="1:90" ht="16.149999999999999" customHeight="1" x14ac:dyDescent="0.2">
      <c r="A66" s="1024" t="s">
        <v>82</v>
      </c>
      <c r="B66" s="1025"/>
      <c r="C66" s="1026"/>
      <c r="D66" s="228"/>
      <c r="E66" s="228"/>
      <c r="F66" s="225" t="str">
        <f t="shared" si="52"/>
        <v/>
      </c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8"/>
      <c r="BV66" s="3"/>
      <c r="BW66" s="3"/>
      <c r="CA66" s="31" t="str">
        <f t="shared" si="53"/>
        <v/>
      </c>
      <c r="CB66" s="31"/>
      <c r="CC66" s="31"/>
      <c r="CD66" s="31"/>
      <c r="CE66" s="31"/>
      <c r="CF66" s="31"/>
      <c r="CG66" s="32">
        <f t="shared" si="54"/>
        <v>0</v>
      </c>
      <c r="CH66" s="13"/>
      <c r="CI66" s="13"/>
      <c r="CJ66" s="13"/>
      <c r="CK66" s="13"/>
      <c r="CL66" s="13"/>
    </row>
    <row r="67" spans="1:90" ht="16.149999999999999" customHeight="1" x14ac:dyDescent="0.2">
      <c r="A67" s="882" t="s">
        <v>83</v>
      </c>
      <c r="B67" s="883"/>
      <c r="C67" s="884"/>
      <c r="D67" s="228"/>
      <c r="E67" s="228"/>
      <c r="F67" s="225" t="str">
        <f t="shared" si="52"/>
        <v/>
      </c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8"/>
      <c r="BV67" s="3"/>
      <c r="BW67" s="3"/>
      <c r="CA67" s="31" t="str">
        <f t="shared" si="53"/>
        <v/>
      </c>
      <c r="CB67" s="31"/>
      <c r="CC67" s="31"/>
      <c r="CD67" s="31"/>
      <c r="CE67" s="31"/>
      <c r="CF67" s="31"/>
      <c r="CG67" s="32">
        <f t="shared" si="54"/>
        <v>0</v>
      </c>
      <c r="CH67" s="13"/>
      <c r="CI67" s="13"/>
      <c r="CJ67" s="13"/>
      <c r="CK67" s="13"/>
      <c r="CL67" s="13"/>
    </row>
    <row r="68" spans="1:90" ht="16.149999999999999" customHeight="1" x14ac:dyDescent="0.2">
      <c r="A68" s="882" t="s">
        <v>84</v>
      </c>
      <c r="B68" s="883"/>
      <c r="C68" s="884"/>
      <c r="D68" s="228"/>
      <c r="E68" s="228"/>
      <c r="F68" s="225" t="str">
        <f t="shared" si="52"/>
        <v/>
      </c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8"/>
      <c r="BV68" s="3"/>
      <c r="BW68" s="3"/>
      <c r="CA68" s="31" t="str">
        <f t="shared" si="53"/>
        <v/>
      </c>
      <c r="CB68" s="31"/>
      <c r="CC68" s="31"/>
      <c r="CD68" s="31"/>
      <c r="CE68" s="31"/>
      <c r="CF68" s="31"/>
      <c r="CG68" s="32">
        <f t="shared" si="54"/>
        <v>0</v>
      </c>
      <c r="CH68" s="13"/>
      <c r="CI68" s="13"/>
      <c r="CJ68" s="13"/>
      <c r="CK68" s="13"/>
      <c r="CL68" s="13"/>
    </row>
    <row r="69" spans="1:90" ht="16.149999999999999" customHeight="1" x14ac:dyDescent="0.2">
      <c r="A69" s="1007" t="s">
        <v>85</v>
      </c>
      <c r="B69" s="1008"/>
      <c r="C69" s="1009"/>
      <c r="D69" s="228"/>
      <c r="E69" s="228"/>
      <c r="F69" s="225" t="str">
        <f t="shared" si="52"/>
        <v/>
      </c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8"/>
      <c r="BV69" s="3"/>
      <c r="BW69" s="3"/>
      <c r="CA69" s="31" t="str">
        <f t="shared" si="53"/>
        <v/>
      </c>
      <c r="CB69" s="31"/>
      <c r="CC69" s="31"/>
      <c r="CD69" s="31"/>
      <c r="CE69" s="31"/>
      <c r="CF69" s="31"/>
      <c r="CG69" s="32">
        <f t="shared" si="54"/>
        <v>0</v>
      </c>
      <c r="CH69" s="13"/>
      <c r="CI69" s="13"/>
      <c r="CJ69" s="13"/>
      <c r="CK69" s="13"/>
      <c r="CL69" s="13"/>
    </row>
    <row r="70" spans="1:90" ht="16.149999999999999" customHeight="1" x14ac:dyDescent="0.2">
      <c r="A70" s="882" t="s">
        <v>86</v>
      </c>
      <c r="B70" s="883"/>
      <c r="C70" s="884"/>
      <c r="D70" s="228"/>
      <c r="E70" s="228"/>
      <c r="F70" s="225" t="str">
        <f t="shared" si="52"/>
        <v/>
      </c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8"/>
      <c r="BV70" s="3"/>
      <c r="BW70" s="3"/>
      <c r="CA70" s="31" t="str">
        <f t="shared" si="53"/>
        <v/>
      </c>
      <c r="CB70" s="31"/>
      <c r="CC70" s="31"/>
      <c r="CD70" s="31"/>
      <c r="CE70" s="31"/>
      <c r="CF70" s="31"/>
      <c r="CG70" s="32">
        <f t="shared" si="54"/>
        <v>0</v>
      </c>
      <c r="CH70" s="13"/>
      <c r="CI70" s="13"/>
      <c r="CJ70" s="13"/>
      <c r="CK70" s="13"/>
      <c r="CL70" s="13"/>
    </row>
    <row r="71" spans="1:90" ht="16.149999999999999" customHeight="1" x14ac:dyDescent="0.2">
      <c r="A71" s="928" t="s">
        <v>87</v>
      </c>
      <c r="B71" s="929"/>
      <c r="C71" s="930"/>
      <c r="D71" s="228"/>
      <c r="E71" s="228"/>
      <c r="F71" s="225" t="str">
        <f t="shared" si="52"/>
        <v/>
      </c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8"/>
      <c r="BV71" s="3"/>
      <c r="BW71" s="3"/>
      <c r="CA71" s="31" t="str">
        <f t="shared" si="53"/>
        <v/>
      </c>
      <c r="CB71" s="31"/>
      <c r="CC71" s="31"/>
      <c r="CD71" s="31"/>
      <c r="CE71" s="31"/>
      <c r="CF71" s="31"/>
      <c r="CG71" s="32">
        <f t="shared" si="54"/>
        <v>0</v>
      </c>
      <c r="CH71" s="13"/>
      <c r="CI71" s="13"/>
      <c r="CJ71" s="13"/>
      <c r="CK71" s="13"/>
      <c r="CL71" s="13"/>
    </row>
    <row r="72" spans="1:90" ht="16.149999999999999" customHeight="1" x14ac:dyDescent="0.2">
      <c r="A72" s="928" t="s">
        <v>88</v>
      </c>
      <c r="B72" s="929"/>
      <c r="C72" s="930"/>
      <c r="D72" s="228"/>
      <c r="E72" s="228"/>
      <c r="F72" s="225" t="str">
        <f t="shared" si="52"/>
        <v/>
      </c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8"/>
      <c r="BV72" s="3"/>
      <c r="BW72" s="3"/>
      <c r="CA72" s="31" t="str">
        <f t="shared" si="53"/>
        <v/>
      </c>
      <c r="CB72" s="31"/>
      <c r="CC72" s="31"/>
      <c r="CD72" s="31"/>
      <c r="CE72" s="31"/>
      <c r="CF72" s="31"/>
      <c r="CG72" s="32">
        <f t="shared" si="54"/>
        <v>0</v>
      </c>
      <c r="CH72" s="13"/>
      <c r="CI72" s="13"/>
      <c r="CJ72" s="13"/>
      <c r="CK72" s="13"/>
      <c r="CL72" s="13"/>
    </row>
    <row r="73" spans="1:90" ht="16.149999999999999" customHeight="1" x14ac:dyDescent="0.2">
      <c r="A73" s="1016" t="s">
        <v>89</v>
      </c>
      <c r="B73" s="1017"/>
      <c r="C73" s="1018"/>
      <c r="D73" s="227"/>
      <c r="E73" s="227"/>
      <c r="F73" s="225" t="str">
        <f t="shared" si="52"/>
        <v/>
      </c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8"/>
      <c r="BV73" s="3"/>
      <c r="BW73" s="3"/>
      <c r="CA73" s="31" t="str">
        <f t="shared" si="53"/>
        <v/>
      </c>
      <c r="CB73" s="31"/>
      <c r="CC73" s="31"/>
      <c r="CD73" s="31"/>
      <c r="CE73" s="31"/>
      <c r="CF73" s="31"/>
      <c r="CG73" s="32">
        <f t="shared" si="54"/>
        <v>0</v>
      </c>
      <c r="CH73" s="13"/>
      <c r="CI73" s="13"/>
      <c r="CJ73" s="13"/>
      <c r="CK73" s="13"/>
      <c r="CL73" s="13"/>
    </row>
    <row r="74" spans="1:90" ht="31.9" customHeight="1" x14ac:dyDescent="0.2">
      <c r="A74" s="229" t="s">
        <v>90</v>
      </c>
      <c r="B74" s="230"/>
      <c r="C74" s="231"/>
      <c r="D74" s="230"/>
      <c r="E74" s="230"/>
      <c r="F74" s="232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BV74" s="3"/>
      <c r="BW74" s="3"/>
      <c r="CG74" s="13"/>
      <c r="CH74" s="13"/>
      <c r="CI74" s="13"/>
      <c r="CJ74" s="13"/>
      <c r="CK74" s="13"/>
      <c r="CL74" s="13"/>
    </row>
    <row r="75" spans="1:90" ht="16.149999999999999" customHeight="1" x14ac:dyDescent="0.2">
      <c r="A75" s="885" t="s">
        <v>91</v>
      </c>
      <c r="B75" s="886"/>
      <c r="C75" s="887"/>
      <c r="D75" s="982" t="s">
        <v>92</v>
      </c>
      <c r="E75" s="1019"/>
      <c r="F75" s="983"/>
      <c r="BV75" s="3"/>
      <c r="BW75" s="3"/>
      <c r="CG75" s="13"/>
      <c r="CH75" s="13"/>
      <c r="CI75" s="13"/>
      <c r="CJ75" s="13"/>
      <c r="CK75" s="13"/>
      <c r="CL75" s="13"/>
    </row>
    <row r="76" spans="1:90" ht="16.149999999999999" customHeight="1" x14ac:dyDescent="0.2">
      <c r="A76" s="891"/>
      <c r="B76" s="1084"/>
      <c r="C76" s="1085"/>
      <c r="D76" s="223" t="s">
        <v>4</v>
      </c>
      <c r="E76" s="14" t="s">
        <v>24</v>
      </c>
      <c r="F76" s="233" t="s">
        <v>25</v>
      </c>
      <c r="BV76" s="3"/>
      <c r="BW76" s="3"/>
      <c r="CG76" s="13"/>
      <c r="CH76" s="13"/>
      <c r="CI76" s="13"/>
      <c r="CJ76" s="13"/>
      <c r="CK76" s="13"/>
      <c r="CL76" s="13"/>
    </row>
    <row r="77" spans="1:90" ht="16.149999999999999" customHeight="1" x14ac:dyDescent="0.2">
      <c r="A77" s="1086" t="s">
        <v>93</v>
      </c>
      <c r="B77" s="1022" t="s">
        <v>94</v>
      </c>
      <c r="C77" s="1023"/>
      <c r="D77" s="234">
        <f>SUM(E77+F77)</f>
        <v>0</v>
      </c>
      <c r="E77" s="22"/>
      <c r="F77" s="25"/>
      <c r="BV77" s="3"/>
      <c r="BW77" s="3"/>
      <c r="CG77" s="13"/>
      <c r="CH77" s="13"/>
      <c r="CI77" s="13"/>
      <c r="CJ77" s="13"/>
      <c r="CK77" s="13"/>
      <c r="CL77" s="13"/>
    </row>
    <row r="78" spans="1:90" ht="16.149999999999999" customHeight="1" x14ac:dyDescent="0.2">
      <c r="A78" s="1021"/>
      <c r="B78" s="874" t="s">
        <v>95</v>
      </c>
      <c r="C78" s="876"/>
      <c r="D78" s="235">
        <f>SUM(E78+F78)</f>
        <v>0</v>
      </c>
      <c r="E78" s="42"/>
      <c r="F78" s="44"/>
      <c r="BV78" s="3"/>
      <c r="BW78" s="3"/>
      <c r="CG78" s="13"/>
      <c r="CH78" s="13"/>
      <c r="CI78" s="13"/>
      <c r="CJ78" s="13"/>
      <c r="CK78" s="13"/>
      <c r="CL78" s="13"/>
    </row>
    <row r="79" spans="1:90" ht="31.9" customHeight="1" x14ac:dyDescent="0.2">
      <c r="A79" s="236" t="s">
        <v>96</v>
      </c>
      <c r="B79" s="123"/>
      <c r="C79" s="123"/>
      <c r="D79" s="123"/>
      <c r="E79" s="124"/>
      <c r="F79" s="124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BV79" s="3"/>
      <c r="BW79" s="3"/>
      <c r="CG79" s="13"/>
      <c r="CH79" s="13"/>
      <c r="CI79" s="13"/>
      <c r="CJ79" s="13"/>
      <c r="CK79" s="13"/>
      <c r="CL79" s="13"/>
    </row>
    <row r="80" spans="1:90" ht="16.149999999999999" customHeight="1" x14ac:dyDescent="0.2">
      <c r="A80" s="885" t="s">
        <v>97</v>
      </c>
      <c r="B80" s="886"/>
      <c r="C80" s="887"/>
      <c r="D80" s="862" t="s">
        <v>4</v>
      </c>
      <c r="E80" s="900"/>
      <c r="F80" s="970"/>
      <c r="G80" s="862" t="s">
        <v>56</v>
      </c>
      <c r="H80" s="900"/>
      <c r="I80" s="900"/>
      <c r="J80" s="900"/>
      <c r="K80" s="900"/>
      <c r="L80" s="900"/>
      <c r="M80" s="900"/>
      <c r="N80" s="901"/>
      <c r="O80" s="887" t="s">
        <v>6</v>
      </c>
      <c r="P80" s="859" t="s">
        <v>33</v>
      </c>
      <c r="Q80" s="859" t="s">
        <v>7</v>
      </c>
      <c r="R80" s="859" t="s">
        <v>98</v>
      </c>
      <c r="S80" s="1083" t="s">
        <v>99</v>
      </c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BV80" s="3"/>
      <c r="BW80" s="3"/>
      <c r="CG80" s="13"/>
      <c r="CH80" s="13"/>
      <c r="CI80" s="13"/>
      <c r="CJ80" s="13"/>
      <c r="CK80" s="13"/>
      <c r="CL80" s="13"/>
    </row>
    <row r="81" spans="1:90" ht="31.5" customHeight="1" x14ac:dyDescent="0.2">
      <c r="A81" s="891"/>
      <c r="B81" s="1084"/>
      <c r="C81" s="1085"/>
      <c r="D81" s="848" t="s">
        <v>23</v>
      </c>
      <c r="E81" s="50" t="s">
        <v>24</v>
      </c>
      <c r="F81" s="837" t="s">
        <v>25</v>
      </c>
      <c r="G81" s="14" t="s">
        <v>100</v>
      </c>
      <c r="H81" s="15" t="s">
        <v>101</v>
      </c>
      <c r="I81" s="15" t="s">
        <v>102</v>
      </c>
      <c r="J81" s="15" t="s">
        <v>18</v>
      </c>
      <c r="K81" s="15" t="s">
        <v>19</v>
      </c>
      <c r="L81" s="15" t="s">
        <v>20</v>
      </c>
      <c r="M81" s="237" t="s">
        <v>21</v>
      </c>
      <c r="N81" s="838" t="s">
        <v>22</v>
      </c>
      <c r="O81" s="1085"/>
      <c r="P81" s="861"/>
      <c r="Q81" s="861"/>
      <c r="R81" s="861"/>
      <c r="S81" s="1011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BV81" s="3"/>
      <c r="BW81" s="3"/>
      <c r="CG81" s="13"/>
      <c r="CH81" s="13"/>
      <c r="CI81" s="13"/>
      <c r="CJ81" s="13"/>
      <c r="CK81" s="13"/>
      <c r="CL81" s="13"/>
    </row>
    <row r="82" spans="1:90" ht="16.149999999999999" customHeight="1" x14ac:dyDescent="0.2">
      <c r="A82" s="1012" t="s">
        <v>103</v>
      </c>
      <c r="B82" s="1012"/>
      <c r="C82" s="1012"/>
      <c r="D82" s="239">
        <f>SUM(G82:N82)</f>
        <v>110</v>
      </c>
      <c r="E82" s="22">
        <v>44</v>
      </c>
      <c r="F82" s="240">
        <v>66</v>
      </c>
      <c r="G82" s="24">
        <v>10</v>
      </c>
      <c r="H82" s="241">
        <v>3</v>
      </c>
      <c r="I82" s="241">
        <v>2</v>
      </c>
      <c r="J82" s="241">
        <v>0</v>
      </c>
      <c r="K82" s="241">
        <v>13</v>
      </c>
      <c r="L82" s="241">
        <v>19</v>
      </c>
      <c r="M82" s="242">
        <v>43</v>
      </c>
      <c r="N82" s="64">
        <v>20</v>
      </c>
      <c r="O82" s="62">
        <v>1</v>
      </c>
      <c r="P82" s="243">
        <v>110</v>
      </c>
      <c r="Q82" s="243">
        <v>1</v>
      </c>
      <c r="R82" s="243">
        <v>0</v>
      </c>
      <c r="S82" s="62">
        <v>0</v>
      </c>
      <c r="T82" s="225" t="str">
        <f>CA82&amp;CB82&amp;CC82&amp;CD82&amp;CE82</f>
        <v/>
      </c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8"/>
      <c r="AG82" s="8"/>
      <c r="BV82" s="3"/>
      <c r="BW82" s="3"/>
      <c r="CA82" s="31" t="str">
        <f>IF(CG82=1,"* La suma de los sexos NO DEBE ser diferente al Total. ","")</f>
        <v/>
      </c>
      <c r="CB82" s="31" t="str">
        <f>IF(AND(D82&lt;&gt;0,P82=""),"* No olvide digitar la columna Beneficiarios (Digite CEROS si no tiene).",IF(D82&lt;P82,"* El número de Beneficiarios NO DEBE ser mayor que el total. ",""))</f>
        <v/>
      </c>
      <c r="CC82" s="31" t="str">
        <f>IF(CI82=1,"* Las actividades de 60 Años NO DEBE ser mayor que el grupo etario 20-64 años. ","")</f>
        <v/>
      </c>
      <c r="CD82" s="31" t="str">
        <f>IF(AND(D82&lt;&gt;0,O82=""),"* Recuerde que las Embarazadas deben ser incluídas en el ingreso por rango Etario (Digite CEROS si no tiene). ",IF(F82&lt;O82,"* Las Embarazadas NO DEBEN ser mayor al total de Mujeres. ",""))</f>
        <v/>
      </c>
      <c r="CE82" s="31" t="str">
        <f>IF(CK82=1,"* Los usuario en situación de discapacidad NO DEBE ser mayor que el Total. ","")</f>
        <v/>
      </c>
      <c r="CG82" s="32">
        <f>IF(D82&lt;&gt;(E82+F82),1,0)</f>
        <v>0</v>
      </c>
      <c r="CH82" s="32">
        <f>IF(AND(D82&lt;&gt;0,P82=""),1,IF(D82&lt;P82,1,0))</f>
        <v>0</v>
      </c>
      <c r="CI82" s="32">
        <f>IF(M82&lt;Q82,1,0)</f>
        <v>0</v>
      </c>
      <c r="CJ82" s="32">
        <f>IF(AND(D82&lt;&gt;0,O82=""),1,IF(F82&lt;O82,1,0))</f>
        <v>0</v>
      </c>
      <c r="CK82" s="32">
        <f>IF(D82&lt;S82,1,0)</f>
        <v>0</v>
      </c>
      <c r="CL82" s="13"/>
    </row>
    <row r="83" spans="1:90" ht="16.149999999999999" customHeight="1" x14ac:dyDescent="0.2">
      <c r="A83" s="995" t="s">
        <v>104</v>
      </c>
      <c r="B83" s="995"/>
      <c r="C83" s="995"/>
      <c r="D83" s="244">
        <f t="shared" ref="D83:D110" si="55">SUM(G83:N83)</f>
        <v>67</v>
      </c>
      <c r="E83" s="33">
        <v>31</v>
      </c>
      <c r="F83" s="245">
        <v>36</v>
      </c>
      <c r="G83" s="33">
        <v>9</v>
      </c>
      <c r="H83" s="246">
        <v>1</v>
      </c>
      <c r="I83" s="246">
        <v>0</v>
      </c>
      <c r="J83" s="246">
        <v>0</v>
      </c>
      <c r="K83" s="246">
        <v>14</v>
      </c>
      <c r="L83" s="246">
        <v>4</v>
      </c>
      <c r="M83" s="245">
        <v>28</v>
      </c>
      <c r="N83" s="87">
        <v>11</v>
      </c>
      <c r="O83" s="34">
        <v>0</v>
      </c>
      <c r="P83" s="38">
        <v>67</v>
      </c>
      <c r="Q83" s="38">
        <v>0</v>
      </c>
      <c r="R83" s="38">
        <v>0</v>
      </c>
      <c r="S83" s="34">
        <v>0</v>
      </c>
      <c r="T83" s="225" t="str">
        <f t="shared" ref="T83:T110" si="56">CA83&amp;CB83&amp;CC83&amp;CD83&amp;CE83</f>
        <v/>
      </c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8"/>
      <c r="AG83" s="8"/>
      <c r="BV83" s="3"/>
      <c r="BW83" s="3"/>
      <c r="CA83" s="31" t="str">
        <f t="shared" ref="CA83:CA110" si="57">IF(CG83=1,"* La suma de los sexos NO DEBE ser diferente al Total. ","")</f>
        <v/>
      </c>
      <c r="CB83" s="31" t="str">
        <f t="shared" ref="CB83:CB110" si="58">IF(AND(D83&lt;&gt;0,P83=""),"* No olvide digitar la columna Beneficiarios (Digite CEROS si no tiene).",IF(D83&lt;P83,"* El número de Beneficiarios NO DEBE ser mayor que el total. ",""))</f>
        <v/>
      </c>
      <c r="CC83" s="31" t="str">
        <f t="shared" ref="CC83:CC110" si="59">IF(CI83=1,"* Las actividades de 60 Años NO DEBE ser mayor que el grupo etario 20-64 años. ","")</f>
        <v/>
      </c>
      <c r="CD83" s="31" t="str">
        <f t="shared" ref="CD83:CD110" si="60">IF(AND(D83&lt;&gt;0,O83=""),"* Recuerde que las Embarazadas deben ser incluídas en el ingreso por rango Etario (Digite CEROS si no tiene). ",IF(F83&lt;O83,"* Las Embarazadas NO DEBEN ser mayor al total de Mujeres. ",""))</f>
        <v/>
      </c>
      <c r="CE83" s="31" t="str">
        <f t="shared" ref="CE83:CE110" si="61">IF(CK83=1,"* Los usuario en situación de discapacidad NO DEBE ser mayor que el Total. ","")</f>
        <v/>
      </c>
      <c r="CG83" s="32">
        <f t="shared" ref="CG83:CG109" si="62">IF(D83&lt;&gt;(E83+F83),1,0)</f>
        <v>0</v>
      </c>
      <c r="CH83" s="32">
        <f t="shared" ref="CH83:CH109" si="63">IF(AND(D83&lt;&gt;0,P83=""),1,IF(D83&lt;P83,1,0))</f>
        <v>0</v>
      </c>
      <c r="CI83" s="32">
        <f t="shared" ref="CI83:CI109" si="64">IF(M83&lt;Q83,1,0)</f>
        <v>0</v>
      </c>
      <c r="CJ83" s="32">
        <f t="shared" ref="CJ83:CJ109" si="65">IF(AND(D83&lt;&gt;0,O83=""),1,IF(F83&lt;O83,1,0))</f>
        <v>0</v>
      </c>
      <c r="CK83" s="32">
        <f t="shared" ref="CK83:CK109" si="66">IF(D83&lt;S83,1,0)</f>
        <v>0</v>
      </c>
      <c r="CL83" s="13"/>
    </row>
    <row r="84" spans="1:90" ht="16.149999999999999" customHeight="1" x14ac:dyDescent="0.2">
      <c r="A84" s="882" t="s">
        <v>105</v>
      </c>
      <c r="B84" s="883"/>
      <c r="C84" s="884"/>
      <c r="D84" s="247">
        <f t="shared" si="55"/>
        <v>266</v>
      </c>
      <c r="E84" s="33">
        <v>128</v>
      </c>
      <c r="F84" s="245">
        <v>138</v>
      </c>
      <c r="G84" s="33">
        <v>45</v>
      </c>
      <c r="H84" s="248">
        <v>27</v>
      </c>
      <c r="I84" s="248">
        <v>12</v>
      </c>
      <c r="J84" s="248">
        <v>4</v>
      </c>
      <c r="K84" s="248">
        <v>59</v>
      </c>
      <c r="L84" s="248">
        <v>4</v>
      </c>
      <c r="M84" s="240">
        <v>97</v>
      </c>
      <c r="N84" s="73">
        <v>18</v>
      </c>
      <c r="O84" s="23">
        <v>0</v>
      </c>
      <c r="P84" s="28">
        <v>266</v>
      </c>
      <c r="Q84" s="28">
        <v>2</v>
      </c>
      <c r="R84" s="28">
        <v>0</v>
      </c>
      <c r="S84" s="23">
        <v>0</v>
      </c>
      <c r="T84" s="225" t="str">
        <f t="shared" si="56"/>
        <v/>
      </c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8"/>
      <c r="AG84" s="8"/>
      <c r="BV84" s="3"/>
      <c r="BW84" s="3"/>
      <c r="CA84" s="31" t="str">
        <f t="shared" si="57"/>
        <v/>
      </c>
      <c r="CB84" s="31" t="str">
        <f t="shared" si="58"/>
        <v/>
      </c>
      <c r="CC84" s="31" t="str">
        <f t="shared" si="59"/>
        <v/>
      </c>
      <c r="CD84" s="31" t="str">
        <f t="shared" si="60"/>
        <v/>
      </c>
      <c r="CE84" s="31" t="str">
        <f t="shared" si="61"/>
        <v/>
      </c>
      <c r="CG84" s="32">
        <f t="shared" si="62"/>
        <v>0</v>
      </c>
      <c r="CH84" s="32">
        <f t="shared" si="63"/>
        <v>0</v>
      </c>
      <c r="CI84" s="32">
        <f t="shared" si="64"/>
        <v>0</v>
      </c>
      <c r="CJ84" s="32">
        <f t="shared" si="65"/>
        <v>0</v>
      </c>
      <c r="CK84" s="32">
        <f t="shared" si="66"/>
        <v>0</v>
      </c>
      <c r="CL84" s="13"/>
    </row>
    <row r="85" spans="1:90" ht="16.149999999999999" customHeight="1" x14ac:dyDescent="0.2">
      <c r="A85" s="995" t="s">
        <v>106</v>
      </c>
      <c r="B85" s="995"/>
      <c r="C85" s="995"/>
      <c r="D85" s="244">
        <f t="shared" si="55"/>
        <v>0</v>
      </c>
      <c r="E85" s="33"/>
      <c r="F85" s="245"/>
      <c r="G85" s="33"/>
      <c r="H85" s="246"/>
      <c r="I85" s="246"/>
      <c r="J85" s="246"/>
      <c r="K85" s="246"/>
      <c r="L85" s="246"/>
      <c r="M85" s="245"/>
      <c r="N85" s="87"/>
      <c r="O85" s="34"/>
      <c r="P85" s="38">
        <v>0</v>
      </c>
      <c r="Q85" s="38">
        <v>0</v>
      </c>
      <c r="R85" s="38">
        <v>0</v>
      </c>
      <c r="S85" s="34">
        <v>0</v>
      </c>
      <c r="T85" s="225" t="str">
        <f t="shared" si="56"/>
        <v/>
      </c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8"/>
      <c r="AG85" s="8"/>
      <c r="BV85" s="3"/>
      <c r="BW85" s="3"/>
      <c r="CA85" s="31" t="str">
        <f t="shared" si="57"/>
        <v/>
      </c>
      <c r="CB85" s="31" t="str">
        <f t="shared" si="58"/>
        <v/>
      </c>
      <c r="CC85" s="31" t="str">
        <f t="shared" si="59"/>
        <v/>
      </c>
      <c r="CD85" s="31" t="str">
        <f t="shared" si="60"/>
        <v/>
      </c>
      <c r="CE85" s="31" t="str">
        <f t="shared" si="61"/>
        <v/>
      </c>
      <c r="CG85" s="32">
        <f t="shared" si="62"/>
        <v>0</v>
      </c>
      <c r="CH85" s="32">
        <f t="shared" si="63"/>
        <v>0</v>
      </c>
      <c r="CI85" s="32">
        <f t="shared" si="64"/>
        <v>0</v>
      </c>
      <c r="CJ85" s="32">
        <f t="shared" si="65"/>
        <v>0</v>
      </c>
      <c r="CK85" s="32">
        <f t="shared" si="66"/>
        <v>0</v>
      </c>
      <c r="CL85" s="13"/>
    </row>
    <row r="86" spans="1:90" ht="16.149999999999999" customHeight="1" x14ac:dyDescent="0.2">
      <c r="A86" s="995" t="s">
        <v>107</v>
      </c>
      <c r="B86" s="995"/>
      <c r="C86" s="995"/>
      <c r="D86" s="244">
        <f t="shared" si="55"/>
        <v>143</v>
      </c>
      <c r="E86" s="33">
        <v>57</v>
      </c>
      <c r="F86" s="245">
        <v>86</v>
      </c>
      <c r="G86" s="98"/>
      <c r="H86" s="249"/>
      <c r="I86" s="249"/>
      <c r="J86" s="246">
        <v>0</v>
      </c>
      <c r="K86" s="246">
        <v>4</v>
      </c>
      <c r="L86" s="246">
        <v>9</v>
      </c>
      <c r="M86" s="245">
        <v>98</v>
      </c>
      <c r="N86" s="87">
        <v>32</v>
      </c>
      <c r="O86" s="34">
        <v>2</v>
      </c>
      <c r="P86" s="38">
        <v>143</v>
      </c>
      <c r="Q86" s="38">
        <v>1</v>
      </c>
      <c r="R86" s="38">
        <v>0</v>
      </c>
      <c r="S86" s="34">
        <v>0</v>
      </c>
      <c r="T86" s="225" t="str">
        <f t="shared" si="56"/>
        <v/>
      </c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8"/>
      <c r="AG86" s="8"/>
      <c r="BV86" s="3"/>
      <c r="BW86" s="3"/>
      <c r="CA86" s="31" t="str">
        <f t="shared" si="57"/>
        <v/>
      </c>
      <c r="CB86" s="31" t="str">
        <f t="shared" si="58"/>
        <v/>
      </c>
      <c r="CC86" s="31" t="str">
        <f t="shared" si="59"/>
        <v/>
      </c>
      <c r="CD86" s="31" t="str">
        <f t="shared" si="60"/>
        <v/>
      </c>
      <c r="CE86" s="31" t="str">
        <f t="shared" si="61"/>
        <v/>
      </c>
      <c r="CG86" s="32">
        <f t="shared" si="62"/>
        <v>0</v>
      </c>
      <c r="CH86" s="32">
        <f t="shared" si="63"/>
        <v>0</v>
      </c>
      <c r="CI86" s="32">
        <f t="shared" si="64"/>
        <v>0</v>
      </c>
      <c r="CJ86" s="32">
        <f t="shared" si="65"/>
        <v>0</v>
      </c>
      <c r="CK86" s="32">
        <f t="shared" si="66"/>
        <v>0</v>
      </c>
      <c r="CL86" s="13"/>
    </row>
    <row r="87" spans="1:90" ht="16.149999999999999" customHeight="1" x14ac:dyDescent="0.2">
      <c r="A87" s="911" t="s">
        <v>108</v>
      </c>
      <c r="B87" s="911"/>
      <c r="C87" s="911"/>
      <c r="D87" s="250">
        <f t="shared" si="55"/>
        <v>30</v>
      </c>
      <c r="E87" s="33">
        <v>9</v>
      </c>
      <c r="F87" s="245">
        <v>21</v>
      </c>
      <c r="G87" s="98"/>
      <c r="H87" s="249"/>
      <c r="I87" s="249"/>
      <c r="J87" s="246">
        <v>0</v>
      </c>
      <c r="K87" s="246">
        <v>14</v>
      </c>
      <c r="L87" s="246">
        <v>2</v>
      </c>
      <c r="M87" s="245">
        <v>14</v>
      </c>
      <c r="N87" s="87">
        <v>0</v>
      </c>
      <c r="O87" s="34">
        <v>0</v>
      </c>
      <c r="P87" s="38">
        <v>30</v>
      </c>
      <c r="Q87" s="38">
        <v>2</v>
      </c>
      <c r="R87" s="38">
        <v>0</v>
      </c>
      <c r="S87" s="34">
        <v>0</v>
      </c>
      <c r="T87" s="225" t="str">
        <f t="shared" si="56"/>
        <v/>
      </c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8"/>
      <c r="AG87" s="8"/>
      <c r="BV87" s="3"/>
      <c r="BW87" s="3"/>
      <c r="CA87" s="31" t="str">
        <f t="shared" si="57"/>
        <v/>
      </c>
      <c r="CB87" s="31" t="str">
        <f t="shared" si="58"/>
        <v/>
      </c>
      <c r="CC87" s="31" t="str">
        <f t="shared" si="59"/>
        <v/>
      </c>
      <c r="CD87" s="31" t="str">
        <f t="shared" si="60"/>
        <v/>
      </c>
      <c r="CE87" s="31" t="str">
        <f t="shared" si="61"/>
        <v/>
      </c>
      <c r="CG87" s="32">
        <f t="shared" si="62"/>
        <v>0</v>
      </c>
      <c r="CH87" s="32">
        <f t="shared" si="63"/>
        <v>0</v>
      </c>
      <c r="CI87" s="32">
        <f t="shared" si="64"/>
        <v>0</v>
      </c>
      <c r="CJ87" s="32">
        <f t="shared" si="65"/>
        <v>0</v>
      </c>
      <c r="CK87" s="32">
        <f t="shared" si="66"/>
        <v>0</v>
      </c>
      <c r="CL87" s="13"/>
    </row>
    <row r="88" spans="1:90" ht="16.149999999999999" customHeight="1" x14ac:dyDescent="0.2">
      <c r="A88" s="911" t="s">
        <v>109</v>
      </c>
      <c r="B88" s="911"/>
      <c r="C88" s="911"/>
      <c r="D88" s="250">
        <f t="shared" si="55"/>
        <v>22</v>
      </c>
      <c r="E88" s="33">
        <v>4</v>
      </c>
      <c r="F88" s="245">
        <v>18</v>
      </c>
      <c r="G88" s="98"/>
      <c r="H88" s="249"/>
      <c r="I88" s="249"/>
      <c r="J88" s="246">
        <v>1</v>
      </c>
      <c r="K88" s="246">
        <v>1</v>
      </c>
      <c r="L88" s="246">
        <v>1</v>
      </c>
      <c r="M88" s="245">
        <v>19</v>
      </c>
      <c r="N88" s="87">
        <v>0</v>
      </c>
      <c r="O88" s="34">
        <v>0</v>
      </c>
      <c r="P88" s="38">
        <v>22</v>
      </c>
      <c r="Q88" s="38">
        <v>0</v>
      </c>
      <c r="R88" s="38">
        <v>0</v>
      </c>
      <c r="S88" s="34">
        <v>0</v>
      </c>
      <c r="T88" s="225" t="str">
        <f t="shared" si="56"/>
        <v/>
      </c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8"/>
      <c r="AG88" s="8"/>
      <c r="BV88" s="3"/>
      <c r="BW88" s="3"/>
      <c r="CA88" s="31" t="str">
        <f t="shared" si="57"/>
        <v/>
      </c>
      <c r="CB88" s="31" t="str">
        <f t="shared" si="58"/>
        <v/>
      </c>
      <c r="CC88" s="31" t="str">
        <f t="shared" si="59"/>
        <v/>
      </c>
      <c r="CD88" s="31" t="str">
        <f t="shared" si="60"/>
        <v/>
      </c>
      <c r="CE88" s="31" t="str">
        <f t="shared" si="61"/>
        <v/>
      </c>
      <c r="CG88" s="32">
        <f t="shared" si="62"/>
        <v>0</v>
      </c>
      <c r="CH88" s="32">
        <f t="shared" si="63"/>
        <v>0</v>
      </c>
      <c r="CI88" s="32">
        <f t="shared" si="64"/>
        <v>0</v>
      </c>
      <c r="CJ88" s="32">
        <f t="shared" si="65"/>
        <v>0</v>
      </c>
      <c r="CK88" s="32">
        <f t="shared" si="66"/>
        <v>0</v>
      </c>
      <c r="CL88" s="13"/>
    </row>
    <row r="89" spans="1:90" ht="16.149999999999999" customHeight="1" x14ac:dyDescent="0.2">
      <c r="A89" s="911" t="s">
        <v>110</v>
      </c>
      <c r="B89" s="911"/>
      <c r="C89" s="911"/>
      <c r="D89" s="250">
        <f t="shared" si="55"/>
        <v>12</v>
      </c>
      <c r="E89" s="33">
        <v>3</v>
      </c>
      <c r="F89" s="245">
        <v>9</v>
      </c>
      <c r="G89" s="98"/>
      <c r="H89" s="249"/>
      <c r="I89" s="249"/>
      <c r="J89" s="246">
        <v>0</v>
      </c>
      <c r="K89" s="246">
        <v>1</v>
      </c>
      <c r="L89" s="246">
        <v>1</v>
      </c>
      <c r="M89" s="245">
        <v>9</v>
      </c>
      <c r="N89" s="87">
        <v>1</v>
      </c>
      <c r="O89" s="34">
        <v>0</v>
      </c>
      <c r="P89" s="38">
        <v>12</v>
      </c>
      <c r="Q89" s="38">
        <v>0</v>
      </c>
      <c r="R89" s="38">
        <v>0</v>
      </c>
      <c r="S89" s="34">
        <v>0</v>
      </c>
      <c r="T89" s="225" t="str">
        <f t="shared" si="56"/>
        <v/>
      </c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8"/>
      <c r="AG89" s="8"/>
      <c r="BV89" s="3"/>
      <c r="BW89" s="3"/>
      <c r="CA89" s="31" t="str">
        <f t="shared" si="57"/>
        <v/>
      </c>
      <c r="CB89" s="31" t="str">
        <f t="shared" si="58"/>
        <v/>
      </c>
      <c r="CC89" s="31" t="str">
        <f t="shared" si="59"/>
        <v/>
      </c>
      <c r="CD89" s="31" t="str">
        <f t="shared" si="60"/>
        <v/>
      </c>
      <c r="CE89" s="31" t="str">
        <f t="shared" si="61"/>
        <v/>
      </c>
      <c r="CG89" s="32">
        <f t="shared" si="62"/>
        <v>0</v>
      </c>
      <c r="CH89" s="32">
        <f t="shared" si="63"/>
        <v>0</v>
      </c>
      <c r="CI89" s="32">
        <f t="shared" si="64"/>
        <v>0</v>
      </c>
      <c r="CJ89" s="32">
        <f t="shared" si="65"/>
        <v>0</v>
      </c>
      <c r="CK89" s="32">
        <f t="shared" si="66"/>
        <v>0</v>
      </c>
      <c r="CL89" s="13"/>
    </row>
    <row r="90" spans="1:90" ht="16.149999999999999" customHeight="1" x14ac:dyDescent="0.2">
      <c r="A90" s="911" t="s">
        <v>49</v>
      </c>
      <c r="B90" s="911"/>
      <c r="C90" s="911"/>
      <c r="D90" s="250">
        <f t="shared" si="55"/>
        <v>0</v>
      </c>
      <c r="E90" s="33">
        <v>0</v>
      </c>
      <c r="F90" s="245">
        <v>0</v>
      </c>
      <c r="G90" s="98"/>
      <c r="H90" s="249"/>
      <c r="I90" s="249"/>
      <c r="J90" s="246"/>
      <c r="K90" s="246"/>
      <c r="L90" s="246"/>
      <c r="M90" s="245"/>
      <c r="N90" s="87"/>
      <c r="O90" s="34"/>
      <c r="P90" s="38">
        <v>0</v>
      </c>
      <c r="Q90" s="38">
        <v>0</v>
      </c>
      <c r="R90" s="38">
        <v>0</v>
      </c>
      <c r="S90" s="34">
        <v>0</v>
      </c>
      <c r="T90" s="225" t="str">
        <f t="shared" si="56"/>
        <v/>
      </c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8"/>
      <c r="AG90" s="8"/>
      <c r="BV90" s="3"/>
      <c r="BW90" s="3"/>
      <c r="CA90" s="31" t="str">
        <f t="shared" si="57"/>
        <v/>
      </c>
      <c r="CB90" s="31" t="str">
        <f t="shared" si="58"/>
        <v/>
      </c>
      <c r="CC90" s="31" t="str">
        <f t="shared" si="59"/>
        <v/>
      </c>
      <c r="CD90" s="31" t="str">
        <f t="shared" si="60"/>
        <v/>
      </c>
      <c r="CE90" s="31" t="str">
        <f t="shared" si="61"/>
        <v/>
      </c>
      <c r="CG90" s="32">
        <f t="shared" si="62"/>
        <v>0</v>
      </c>
      <c r="CH90" s="32">
        <f t="shared" si="63"/>
        <v>0</v>
      </c>
      <c r="CI90" s="32">
        <f t="shared" si="64"/>
        <v>0</v>
      </c>
      <c r="CJ90" s="32">
        <f t="shared" si="65"/>
        <v>0</v>
      </c>
      <c r="CK90" s="32">
        <f t="shared" si="66"/>
        <v>0</v>
      </c>
      <c r="CL90" s="13"/>
    </row>
    <row r="91" spans="1:90" ht="16.149999999999999" customHeight="1" x14ac:dyDescent="0.2">
      <c r="A91" s="995" t="s">
        <v>111</v>
      </c>
      <c r="B91" s="995"/>
      <c r="C91" s="995"/>
      <c r="D91" s="244">
        <f t="shared" si="55"/>
        <v>0</v>
      </c>
      <c r="E91" s="33">
        <v>0</v>
      </c>
      <c r="F91" s="245">
        <v>0</v>
      </c>
      <c r="G91" s="98"/>
      <c r="H91" s="249"/>
      <c r="I91" s="249"/>
      <c r="J91" s="246"/>
      <c r="K91" s="246"/>
      <c r="L91" s="246"/>
      <c r="M91" s="245"/>
      <c r="N91" s="87"/>
      <c r="O91" s="34"/>
      <c r="P91" s="38">
        <v>0</v>
      </c>
      <c r="Q91" s="38">
        <v>0</v>
      </c>
      <c r="R91" s="38">
        <v>0</v>
      </c>
      <c r="S91" s="34">
        <v>0</v>
      </c>
      <c r="T91" s="225" t="str">
        <f t="shared" si="56"/>
        <v/>
      </c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8"/>
      <c r="AG91" s="8"/>
      <c r="BV91" s="3"/>
      <c r="BW91" s="3"/>
      <c r="CA91" s="31" t="str">
        <f t="shared" si="57"/>
        <v/>
      </c>
      <c r="CB91" s="31" t="str">
        <f t="shared" si="58"/>
        <v/>
      </c>
      <c r="CC91" s="31" t="str">
        <f t="shared" si="59"/>
        <v/>
      </c>
      <c r="CD91" s="31" t="str">
        <f t="shared" si="60"/>
        <v/>
      </c>
      <c r="CE91" s="31" t="str">
        <f t="shared" si="61"/>
        <v/>
      </c>
      <c r="CG91" s="32">
        <f t="shared" si="62"/>
        <v>0</v>
      </c>
      <c r="CH91" s="32">
        <f t="shared" si="63"/>
        <v>0</v>
      </c>
      <c r="CI91" s="32">
        <f t="shared" si="64"/>
        <v>0</v>
      </c>
      <c r="CJ91" s="32">
        <f t="shared" si="65"/>
        <v>0</v>
      </c>
      <c r="CK91" s="32">
        <f t="shared" si="66"/>
        <v>0</v>
      </c>
      <c r="CL91" s="13"/>
    </row>
    <row r="92" spans="1:90" ht="16.149999999999999" customHeight="1" x14ac:dyDescent="0.2">
      <c r="A92" s="995" t="s">
        <v>112</v>
      </c>
      <c r="B92" s="995"/>
      <c r="C92" s="995"/>
      <c r="D92" s="244">
        <f t="shared" si="55"/>
        <v>0</v>
      </c>
      <c r="E92" s="33">
        <v>0</v>
      </c>
      <c r="F92" s="245">
        <v>0</v>
      </c>
      <c r="G92" s="98"/>
      <c r="H92" s="249"/>
      <c r="I92" s="249"/>
      <c r="J92" s="249"/>
      <c r="K92" s="249"/>
      <c r="L92" s="246"/>
      <c r="M92" s="245"/>
      <c r="N92" s="87"/>
      <c r="O92" s="34"/>
      <c r="P92" s="38">
        <v>0</v>
      </c>
      <c r="Q92" s="38">
        <v>0</v>
      </c>
      <c r="R92" s="38">
        <v>0</v>
      </c>
      <c r="S92" s="34">
        <v>0</v>
      </c>
      <c r="T92" s="225" t="str">
        <f t="shared" si="56"/>
        <v/>
      </c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8"/>
      <c r="AG92" s="8"/>
      <c r="BV92" s="3"/>
      <c r="BW92" s="3"/>
      <c r="CA92" s="31" t="str">
        <f t="shared" si="57"/>
        <v/>
      </c>
      <c r="CB92" s="31" t="str">
        <f t="shared" si="58"/>
        <v/>
      </c>
      <c r="CC92" s="31" t="str">
        <f t="shared" si="59"/>
        <v/>
      </c>
      <c r="CD92" s="31" t="str">
        <f t="shared" si="60"/>
        <v/>
      </c>
      <c r="CE92" s="31" t="str">
        <f t="shared" si="61"/>
        <v/>
      </c>
      <c r="CG92" s="32">
        <f t="shared" si="62"/>
        <v>0</v>
      </c>
      <c r="CH92" s="32">
        <f t="shared" si="63"/>
        <v>0</v>
      </c>
      <c r="CI92" s="32">
        <f t="shared" si="64"/>
        <v>0</v>
      </c>
      <c r="CJ92" s="32">
        <f t="shared" si="65"/>
        <v>0</v>
      </c>
      <c r="CK92" s="32">
        <f t="shared" si="66"/>
        <v>0</v>
      </c>
      <c r="CL92" s="13"/>
    </row>
    <row r="93" spans="1:90" ht="16.149999999999999" customHeight="1" x14ac:dyDescent="0.2">
      <c r="A93" s="995" t="s">
        <v>113</v>
      </c>
      <c r="B93" s="995"/>
      <c r="C93" s="995"/>
      <c r="D93" s="244">
        <f t="shared" si="55"/>
        <v>4</v>
      </c>
      <c r="E93" s="33">
        <v>2</v>
      </c>
      <c r="F93" s="245">
        <v>2</v>
      </c>
      <c r="G93" s="98"/>
      <c r="H93" s="249"/>
      <c r="I93" s="246"/>
      <c r="J93" s="246"/>
      <c r="K93" s="246">
        <v>2</v>
      </c>
      <c r="L93" s="246">
        <v>2</v>
      </c>
      <c r="M93" s="245"/>
      <c r="N93" s="87"/>
      <c r="O93" s="34">
        <v>0</v>
      </c>
      <c r="P93" s="38">
        <v>4</v>
      </c>
      <c r="Q93" s="38">
        <v>0</v>
      </c>
      <c r="R93" s="38">
        <v>0</v>
      </c>
      <c r="S93" s="34">
        <v>0</v>
      </c>
      <c r="T93" s="225" t="str">
        <f t="shared" si="56"/>
        <v/>
      </c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8"/>
      <c r="AG93" s="8"/>
      <c r="BV93" s="3"/>
      <c r="BW93" s="3"/>
      <c r="CA93" s="31" t="str">
        <f t="shared" si="57"/>
        <v/>
      </c>
      <c r="CB93" s="31" t="str">
        <f t="shared" si="58"/>
        <v/>
      </c>
      <c r="CC93" s="31" t="str">
        <f t="shared" si="59"/>
        <v/>
      </c>
      <c r="CD93" s="31" t="str">
        <f t="shared" si="60"/>
        <v/>
      </c>
      <c r="CE93" s="31" t="str">
        <f t="shared" si="61"/>
        <v/>
      </c>
      <c r="CG93" s="32">
        <f t="shared" si="62"/>
        <v>0</v>
      </c>
      <c r="CH93" s="32">
        <f t="shared" si="63"/>
        <v>0</v>
      </c>
      <c r="CI93" s="32">
        <f t="shared" si="64"/>
        <v>0</v>
      </c>
      <c r="CJ93" s="32">
        <f t="shared" si="65"/>
        <v>0</v>
      </c>
      <c r="CK93" s="32">
        <f t="shared" si="66"/>
        <v>0</v>
      </c>
      <c r="CL93" s="13"/>
    </row>
    <row r="94" spans="1:90" ht="16.149999999999999" customHeight="1" x14ac:dyDescent="0.2">
      <c r="A94" s="995" t="s">
        <v>114</v>
      </c>
      <c r="B94" s="995"/>
      <c r="C94" s="995"/>
      <c r="D94" s="244">
        <f t="shared" si="55"/>
        <v>0</v>
      </c>
      <c r="E94" s="33">
        <v>0</v>
      </c>
      <c r="F94" s="245">
        <v>0</v>
      </c>
      <c r="G94" s="33"/>
      <c r="H94" s="249"/>
      <c r="I94" s="249"/>
      <c r="J94" s="249"/>
      <c r="K94" s="246"/>
      <c r="L94" s="249"/>
      <c r="M94" s="100"/>
      <c r="N94" s="251"/>
      <c r="O94" s="99"/>
      <c r="P94" s="38">
        <v>0</v>
      </c>
      <c r="Q94" s="252"/>
      <c r="R94" s="38">
        <v>0</v>
      </c>
      <c r="S94" s="34">
        <v>0</v>
      </c>
      <c r="T94" s="225" t="str">
        <f t="shared" si="56"/>
        <v/>
      </c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8"/>
      <c r="AG94" s="8"/>
      <c r="BV94" s="3"/>
      <c r="BW94" s="3"/>
      <c r="CA94" s="31" t="str">
        <f t="shared" si="57"/>
        <v/>
      </c>
      <c r="CB94" s="31" t="str">
        <f t="shared" si="58"/>
        <v/>
      </c>
      <c r="CC94" s="31"/>
      <c r="CD94" s="31"/>
      <c r="CE94" s="31" t="str">
        <f t="shared" si="61"/>
        <v/>
      </c>
      <c r="CG94" s="32">
        <f t="shared" si="62"/>
        <v>0</v>
      </c>
      <c r="CH94" s="32">
        <f t="shared" si="63"/>
        <v>0</v>
      </c>
      <c r="CI94" s="32"/>
      <c r="CJ94" s="32"/>
      <c r="CK94" s="32">
        <f t="shared" si="66"/>
        <v>0</v>
      </c>
      <c r="CL94" s="13"/>
    </row>
    <row r="95" spans="1:90" ht="16.149999999999999" customHeight="1" x14ac:dyDescent="0.2">
      <c r="A95" s="995" t="s">
        <v>115</v>
      </c>
      <c r="B95" s="995"/>
      <c r="C95" s="995"/>
      <c r="D95" s="244">
        <f t="shared" si="55"/>
        <v>0</v>
      </c>
      <c r="E95" s="33">
        <v>0</v>
      </c>
      <c r="F95" s="245">
        <v>0</v>
      </c>
      <c r="G95" s="33"/>
      <c r="H95" s="249"/>
      <c r="I95" s="249"/>
      <c r="J95" s="249"/>
      <c r="K95" s="246"/>
      <c r="L95" s="249"/>
      <c r="M95" s="100"/>
      <c r="N95" s="251"/>
      <c r="O95" s="99"/>
      <c r="P95" s="38">
        <v>0</v>
      </c>
      <c r="Q95" s="252"/>
      <c r="R95" s="38">
        <v>0</v>
      </c>
      <c r="S95" s="34">
        <v>0</v>
      </c>
      <c r="T95" s="225" t="str">
        <f t="shared" si="56"/>
        <v/>
      </c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8"/>
      <c r="AG95" s="8"/>
      <c r="BV95" s="3"/>
      <c r="BW95" s="3"/>
      <c r="CA95" s="31" t="str">
        <f t="shared" si="57"/>
        <v/>
      </c>
      <c r="CB95" s="31" t="str">
        <f t="shared" si="58"/>
        <v/>
      </c>
      <c r="CC95" s="31"/>
      <c r="CD95" s="31"/>
      <c r="CE95" s="31" t="str">
        <f t="shared" si="61"/>
        <v/>
      </c>
      <c r="CG95" s="32">
        <f t="shared" si="62"/>
        <v>0</v>
      </c>
      <c r="CH95" s="32">
        <f t="shared" si="63"/>
        <v>0</v>
      </c>
      <c r="CI95" s="32"/>
      <c r="CJ95" s="32"/>
      <c r="CK95" s="32">
        <f t="shared" si="66"/>
        <v>0</v>
      </c>
      <c r="CL95" s="13"/>
    </row>
    <row r="96" spans="1:90" ht="16.149999999999999" customHeight="1" x14ac:dyDescent="0.2">
      <c r="A96" s="995" t="s">
        <v>116</v>
      </c>
      <c r="B96" s="995"/>
      <c r="C96" s="995"/>
      <c r="D96" s="244">
        <f t="shared" si="55"/>
        <v>501</v>
      </c>
      <c r="E96" s="33">
        <v>251</v>
      </c>
      <c r="F96" s="245">
        <v>250</v>
      </c>
      <c r="G96" s="33">
        <v>0</v>
      </c>
      <c r="H96" s="246">
        <v>0</v>
      </c>
      <c r="I96" s="246">
        <v>4</v>
      </c>
      <c r="J96" s="246">
        <v>25</v>
      </c>
      <c r="K96" s="246">
        <v>153</v>
      </c>
      <c r="L96" s="246">
        <v>296</v>
      </c>
      <c r="M96" s="245">
        <v>23</v>
      </c>
      <c r="N96" s="87">
        <v>0</v>
      </c>
      <c r="O96" s="99"/>
      <c r="P96" s="38">
        <v>501</v>
      </c>
      <c r="Q96" s="38">
        <v>0</v>
      </c>
      <c r="R96" s="38">
        <v>0</v>
      </c>
      <c r="S96" s="34">
        <v>0</v>
      </c>
      <c r="T96" s="225" t="str">
        <f t="shared" si="56"/>
        <v/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8"/>
      <c r="AG96" s="8"/>
      <c r="BV96" s="3"/>
      <c r="BW96" s="3"/>
      <c r="CA96" s="31" t="str">
        <f t="shared" si="57"/>
        <v/>
      </c>
      <c r="CB96" s="31" t="str">
        <f t="shared" si="58"/>
        <v/>
      </c>
      <c r="CC96" s="31" t="str">
        <f t="shared" si="59"/>
        <v/>
      </c>
      <c r="CD96" s="31"/>
      <c r="CE96" s="31" t="str">
        <f t="shared" si="61"/>
        <v/>
      </c>
      <c r="CG96" s="32">
        <f t="shared" si="62"/>
        <v>0</v>
      </c>
      <c r="CH96" s="32">
        <f t="shared" si="63"/>
        <v>0</v>
      </c>
      <c r="CI96" s="32">
        <f t="shared" si="64"/>
        <v>0</v>
      </c>
      <c r="CJ96" s="32"/>
      <c r="CK96" s="32">
        <f t="shared" si="66"/>
        <v>0</v>
      </c>
      <c r="CL96" s="13"/>
    </row>
    <row r="97" spans="1:90" ht="16.149999999999999" customHeight="1" x14ac:dyDescent="0.2">
      <c r="A97" s="995" t="s">
        <v>117</v>
      </c>
      <c r="B97" s="995"/>
      <c r="C97" s="995"/>
      <c r="D97" s="244">
        <f t="shared" si="55"/>
        <v>10</v>
      </c>
      <c r="E97" s="33">
        <v>7</v>
      </c>
      <c r="F97" s="245">
        <v>3</v>
      </c>
      <c r="G97" s="33">
        <v>0</v>
      </c>
      <c r="H97" s="246">
        <v>0</v>
      </c>
      <c r="I97" s="246">
        <v>0</v>
      </c>
      <c r="J97" s="246">
        <v>0</v>
      </c>
      <c r="K97" s="246">
        <v>6</v>
      </c>
      <c r="L97" s="246">
        <v>3</v>
      </c>
      <c r="M97" s="245">
        <v>1</v>
      </c>
      <c r="N97" s="87">
        <v>0</v>
      </c>
      <c r="O97" s="99"/>
      <c r="P97" s="38">
        <v>10</v>
      </c>
      <c r="Q97" s="38">
        <v>0</v>
      </c>
      <c r="R97" s="38">
        <v>0</v>
      </c>
      <c r="S97" s="34">
        <v>0</v>
      </c>
      <c r="T97" s="225" t="str">
        <f t="shared" si="56"/>
        <v/>
      </c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8"/>
      <c r="AG97" s="8"/>
      <c r="BV97" s="3"/>
      <c r="BW97" s="3"/>
      <c r="CA97" s="31" t="str">
        <f t="shared" si="57"/>
        <v/>
      </c>
      <c r="CB97" s="31" t="str">
        <f t="shared" si="58"/>
        <v/>
      </c>
      <c r="CC97" s="31" t="str">
        <f t="shared" si="59"/>
        <v/>
      </c>
      <c r="CD97" s="31"/>
      <c r="CE97" s="31" t="str">
        <f t="shared" si="61"/>
        <v/>
      </c>
      <c r="CG97" s="32">
        <f t="shared" si="62"/>
        <v>0</v>
      </c>
      <c r="CH97" s="32">
        <f t="shared" si="63"/>
        <v>0</v>
      </c>
      <c r="CI97" s="32">
        <f t="shared" si="64"/>
        <v>0</v>
      </c>
      <c r="CJ97" s="32"/>
      <c r="CK97" s="32">
        <f t="shared" si="66"/>
        <v>0</v>
      </c>
      <c r="CL97" s="13"/>
    </row>
    <row r="98" spans="1:90" ht="16.149999999999999" customHeight="1" x14ac:dyDescent="0.2">
      <c r="A98" s="1007" t="s">
        <v>118</v>
      </c>
      <c r="B98" s="1008"/>
      <c r="C98" s="1009"/>
      <c r="D98" s="253">
        <f t="shared" si="55"/>
        <v>4</v>
      </c>
      <c r="E98" s="33">
        <v>1</v>
      </c>
      <c r="F98" s="245">
        <v>3</v>
      </c>
      <c r="G98" s="33">
        <v>0</v>
      </c>
      <c r="H98" s="246">
        <v>0</v>
      </c>
      <c r="I98" s="246">
        <v>0</v>
      </c>
      <c r="J98" s="246">
        <v>1</v>
      </c>
      <c r="K98" s="246">
        <v>0</v>
      </c>
      <c r="L98" s="246">
        <v>3</v>
      </c>
      <c r="M98" s="245">
        <v>0</v>
      </c>
      <c r="N98" s="87">
        <v>0</v>
      </c>
      <c r="O98" s="99"/>
      <c r="P98" s="38">
        <v>4</v>
      </c>
      <c r="Q98" s="38">
        <v>0</v>
      </c>
      <c r="R98" s="38">
        <v>0</v>
      </c>
      <c r="S98" s="34">
        <v>0</v>
      </c>
      <c r="T98" s="225" t="str">
        <f t="shared" si="56"/>
        <v/>
      </c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8"/>
      <c r="AG98" s="8"/>
      <c r="BV98" s="3"/>
      <c r="BW98" s="3"/>
      <c r="CA98" s="31" t="str">
        <f t="shared" si="57"/>
        <v/>
      </c>
      <c r="CB98" s="31" t="str">
        <f t="shared" si="58"/>
        <v/>
      </c>
      <c r="CC98" s="31" t="str">
        <f t="shared" si="59"/>
        <v/>
      </c>
      <c r="CD98" s="31"/>
      <c r="CE98" s="31" t="str">
        <f t="shared" si="61"/>
        <v/>
      </c>
      <c r="CG98" s="32">
        <f t="shared" si="62"/>
        <v>0</v>
      </c>
      <c r="CH98" s="32">
        <f t="shared" si="63"/>
        <v>0</v>
      </c>
      <c r="CI98" s="32">
        <f t="shared" si="64"/>
        <v>0</v>
      </c>
      <c r="CJ98" s="32"/>
      <c r="CK98" s="32">
        <f t="shared" si="66"/>
        <v>0</v>
      </c>
      <c r="CL98" s="13"/>
    </row>
    <row r="99" spans="1:90" ht="16.149999999999999" customHeight="1" x14ac:dyDescent="0.2">
      <c r="A99" s="1004" t="s">
        <v>119</v>
      </c>
      <c r="B99" s="1005"/>
      <c r="C99" s="1006"/>
      <c r="D99" s="254">
        <f t="shared" si="55"/>
        <v>0</v>
      </c>
      <c r="E99" s="33">
        <v>0</v>
      </c>
      <c r="F99" s="245">
        <v>0</v>
      </c>
      <c r="G99" s="33"/>
      <c r="H99" s="246"/>
      <c r="I99" s="246"/>
      <c r="J99" s="246"/>
      <c r="K99" s="246"/>
      <c r="L99" s="246"/>
      <c r="M99" s="245"/>
      <c r="N99" s="87"/>
      <c r="O99" s="99"/>
      <c r="P99" s="38">
        <v>0</v>
      </c>
      <c r="Q99" s="38">
        <v>0</v>
      </c>
      <c r="R99" s="38">
        <v>0</v>
      </c>
      <c r="S99" s="34">
        <v>0</v>
      </c>
      <c r="T99" s="225" t="str">
        <f t="shared" si="56"/>
        <v/>
      </c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8"/>
      <c r="AG99" s="8"/>
      <c r="BV99" s="3"/>
      <c r="BW99" s="3"/>
      <c r="CA99" s="31" t="str">
        <f t="shared" si="57"/>
        <v/>
      </c>
      <c r="CB99" s="31" t="str">
        <f t="shared" si="58"/>
        <v/>
      </c>
      <c r="CC99" s="31" t="str">
        <f t="shared" si="59"/>
        <v/>
      </c>
      <c r="CD99" s="31"/>
      <c r="CE99" s="31" t="str">
        <f t="shared" si="61"/>
        <v/>
      </c>
      <c r="CG99" s="32">
        <f t="shared" si="62"/>
        <v>0</v>
      </c>
      <c r="CH99" s="32">
        <f t="shared" si="63"/>
        <v>0</v>
      </c>
      <c r="CI99" s="32">
        <f t="shared" si="64"/>
        <v>0</v>
      </c>
      <c r="CJ99" s="32"/>
      <c r="CK99" s="32">
        <f t="shared" si="66"/>
        <v>0</v>
      </c>
      <c r="CL99" s="13"/>
    </row>
    <row r="100" spans="1:90" ht="16.149999999999999" customHeight="1" x14ac:dyDescent="0.2">
      <c r="A100" s="995" t="s">
        <v>120</v>
      </c>
      <c r="B100" s="995"/>
      <c r="C100" s="995"/>
      <c r="D100" s="244">
        <f t="shared" si="55"/>
        <v>0</v>
      </c>
      <c r="E100" s="33">
        <v>0</v>
      </c>
      <c r="F100" s="245">
        <v>0</v>
      </c>
      <c r="G100" s="98"/>
      <c r="H100" s="249"/>
      <c r="I100" s="249"/>
      <c r="J100" s="246"/>
      <c r="K100" s="246"/>
      <c r="L100" s="246"/>
      <c r="M100" s="245"/>
      <c r="N100" s="87"/>
      <c r="O100" s="34"/>
      <c r="P100" s="38">
        <v>0</v>
      </c>
      <c r="Q100" s="38">
        <v>0</v>
      </c>
      <c r="R100" s="38">
        <v>0</v>
      </c>
      <c r="S100" s="34">
        <v>0</v>
      </c>
      <c r="T100" s="225" t="str">
        <f t="shared" si="56"/>
        <v/>
      </c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8"/>
      <c r="AG100" s="8"/>
      <c r="BV100" s="3"/>
      <c r="BW100" s="3"/>
      <c r="CA100" s="31" t="str">
        <f t="shared" si="57"/>
        <v/>
      </c>
      <c r="CB100" s="31" t="str">
        <f t="shared" si="58"/>
        <v/>
      </c>
      <c r="CC100" s="31" t="str">
        <f t="shared" si="59"/>
        <v/>
      </c>
      <c r="CD100" s="31" t="str">
        <f t="shared" si="60"/>
        <v/>
      </c>
      <c r="CE100" s="31" t="str">
        <f t="shared" si="61"/>
        <v/>
      </c>
      <c r="CG100" s="32">
        <f t="shared" si="62"/>
        <v>0</v>
      </c>
      <c r="CH100" s="32">
        <f t="shared" si="63"/>
        <v>0</v>
      </c>
      <c r="CI100" s="32">
        <f t="shared" si="64"/>
        <v>0</v>
      </c>
      <c r="CJ100" s="32">
        <f t="shared" si="65"/>
        <v>0</v>
      </c>
      <c r="CK100" s="32">
        <f t="shared" si="66"/>
        <v>0</v>
      </c>
      <c r="CL100" s="13"/>
    </row>
    <row r="101" spans="1:90" ht="16.149999999999999" customHeight="1" x14ac:dyDescent="0.2">
      <c r="A101" s="1004" t="s">
        <v>121</v>
      </c>
      <c r="B101" s="1005"/>
      <c r="C101" s="1006"/>
      <c r="D101" s="254">
        <f t="shared" si="55"/>
        <v>0</v>
      </c>
      <c r="E101" s="33">
        <v>0</v>
      </c>
      <c r="F101" s="245">
        <v>0</v>
      </c>
      <c r="G101" s="98"/>
      <c r="H101" s="249"/>
      <c r="I101" s="249"/>
      <c r="J101" s="246"/>
      <c r="K101" s="246"/>
      <c r="L101" s="246"/>
      <c r="M101" s="245"/>
      <c r="N101" s="87"/>
      <c r="O101" s="34"/>
      <c r="P101" s="38">
        <v>0</v>
      </c>
      <c r="Q101" s="38">
        <v>0</v>
      </c>
      <c r="R101" s="38">
        <v>0</v>
      </c>
      <c r="S101" s="34">
        <v>0</v>
      </c>
      <c r="T101" s="225" t="str">
        <f t="shared" si="56"/>
        <v/>
      </c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8"/>
      <c r="AG101" s="8"/>
      <c r="BV101" s="3"/>
      <c r="BW101" s="3"/>
      <c r="CA101" s="31" t="str">
        <f t="shared" si="57"/>
        <v/>
      </c>
      <c r="CB101" s="31" t="str">
        <f t="shared" si="58"/>
        <v/>
      </c>
      <c r="CC101" s="31" t="str">
        <f t="shared" si="59"/>
        <v/>
      </c>
      <c r="CD101" s="31" t="str">
        <f t="shared" si="60"/>
        <v/>
      </c>
      <c r="CE101" s="31" t="str">
        <f t="shared" si="61"/>
        <v/>
      </c>
      <c r="CG101" s="32">
        <f t="shared" si="62"/>
        <v>0</v>
      </c>
      <c r="CH101" s="32">
        <f t="shared" si="63"/>
        <v>0</v>
      </c>
      <c r="CI101" s="32">
        <f t="shared" si="64"/>
        <v>0</v>
      </c>
      <c r="CJ101" s="32">
        <f t="shared" si="65"/>
        <v>0</v>
      </c>
      <c r="CK101" s="32">
        <f t="shared" si="66"/>
        <v>0</v>
      </c>
      <c r="CL101" s="13"/>
    </row>
    <row r="102" spans="1:90" ht="16.149999999999999" customHeight="1" x14ac:dyDescent="0.2">
      <c r="A102" s="1004" t="s">
        <v>122</v>
      </c>
      <c r="B102" s="1005"/>
      <c r="C102" s="1006"/>
      <c r="D102" s="254">
        <f t="shared" si="55"/>
        <v>13</v>
      </c>
      <c r="E102" s="33">
        <v>4</v>
      </c>
      <c r="F102" s="245">
        <v>9</v>
      </c>
      <c r="G102" s="98"/>
      <c r="H102" s="249"/>
      <c r="I102" s="249"/>
      <c r="J102" s="249"/>
      <c r="K102" s="249"/>
      <c r="L102" s="246">
        <v>0</v>
      </c>
      <c r="M102" s="245">
        <v>7</v>
      </c>
      <c r="N102" s="87">
        <v>6</v>
      </c>
      <c r="O102" s="34">
        <v>4</v>
      </c>
      <c r="P102" s="38">
        <v>13</v>
      </c>
      <c r="Q102" s="252"/>
      <c r="R102" s="38">
        <v>0</v>
      </c>
      <c r="S102" s="34">
        <v>0</v>
      </c>
      <c r="T102" s="225" t="str">
        <f t="shared" si="56"/>
        <v/>
      </c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8"/>
      <c r="AG102" s="8"/>
      <c r="BV102" s="3"/>
      <c r="BW102" s="3"/>
      <c r="CA102" s="31" t="str">
        <f t="shared" si="57"/>
        <v/>
      </c>
      <c r="CB102" s="31" t="str">
        <f t="shared" si="58"/>
        <v/>
      </c>
      <c r="CC102" s="31"/>
      <c r="CD102" s="31" t="str">
        <f t="shared" si="60"/>
        <v/>
      </c>
      <c r="CE102" s="31" t="str">
        <f t="shared" si="61"/>
        <v/>
      </c>
      <c r="CG102" s="32">
        <f t="shared" si="62"/>
        <v>0</v>
      </c>
      <c r="CH102" s="32">
        <f t="shared" si="63"/>
        <v>0</v>
      </c>
      <c r="CI102" s="32"/>
      <c r="CJ102" s="32">
        <f t="shared" si="65"/>
        <v>0</v>
      </c>
      <c r="CK102" s="32">
        <f t="shared" si="66"/>
        <v>0</v>
      </c>
      <c r="CL102" s="13"/>
    </row>
    <row r="103" spans="1:90" ht="16.149999999999999" customHeight="1" x14ac:dyDescent="0.2">
      <c r="A103" s="1004" t="s">
        <v>123</v>
      </c>
      <c r="B103" s="1005"/>
      <c r="C103" s="1006"/>
      <c r="D103" s="254">
        <f t="shared" si="55"/>
        <v>0</v>
      </c>
      <c r="E103" s="33">
        <v>0</v>
      </c>
      <c r="F103" s="245">
        <v>0</v>
      </c>
      <c r="G103" s="98"/>
      <c r="H103" s="249"/>
      <c r="I103" s="249"/>
      <c r="J103" s="249"/>
      <c r="K103" s="249"/>
      <c r="L103" s="246">
        <v>0</v>
      </c>
      <c r="M103" s="245">
        <v>0</v>
      </c>
      <c r="N103" s="87">
        <v>0</v>
      </c>
      <c r="O103" s="34">
        <v>0</v>
      </c>
      <c r="P103" s="38">
        <v>0</v>
      </c>
      <c r="Q103" s="252"/>
      <c r="R103" s="38">
        <v>0</v>
      </c>
      <c r="S103" s="34">
        <v>0</v>
      </c>
      <c r="T103" s="225" t="str">
        <f t="shared" si="56"/>
        <v/>
      </c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8"/>
      <c r="AG103" s="8"/>
      <c r="BV103" s="3"/>
      <c r="BW103" s="3"/>
      <c r="CA103" s="31" t="str">
        <f t="shared" si="57"/>
        <v/>
      </c>
      <c r="CB103" s="31" t="str">
        <f t="shared" si="58"/>
        <v/>
      </c>
      <c r="CC103" s="31"/>
      <c r="CD103" s="31" t="str">
        <f t="shared" si="60"/>
        <v/>
      </c>
      <c r="CE103" s="31" t="str">
        <f t="shared" si="61"/>
        <v/>
      </c>
      <c r="CG103" s="32">
        <f t="shared" si="62"/>
        <v>0</v>
      </c>
      <c r="CH103" s="32">
        <f t="shared" si="63"/>
        <v>0</v>
      </c>
      <c r="CI103" s="32"/>
      <c r="CJ103" s="32">
        <f t="shared" si="65"/>
        <v>0</v>
      </c>
      <c r="CK103" s="32">
        <f t="shared" si="66"/>
        <v>0</v>
      </c>
      <c r="CL103" s="13"/>
    </row>
    <row r="104" spans="1:90" ht="16.149999999999999" customHeight="1" x14ac:dyDescent="0.2">
      <c r="A104" s="1004" t="s">
        <v>124</v>
      </c>
      <c r="B104" s="1005"/>
      <c r="C104" s="1006"/>
      <c r="D104" s="254">
        <f t="shared" si="55"/>
        <v>9</v>
      </c>
      <c r="E104" s="33">
        <v>4</v>
      </c>
      <c r="F104" s="245">
        <v>5</v>
      </c>
      <c r="G104" s="98"/>
      <c r="H104" s="249"/>
      <c r="I104" s="249"/>
      <c r="J104" s="249"/>
      <c r="K104" s="249"/>
      <c r="L104" s="246">
        <v>0</v>
      </c>
      <c r="M104" s="245">
        <v>4</v>
      </c>
      <c r="N104" s="87">
        <v>5</v>
      </c>
      <c r="O104" s="34">
        <v>0</v>
      </c>
      <c r="P104" s="38">
        <v>9</v>
      </c>
      <c r="Q104" s="252"/>
      <c r="R104" s="38">
        <v>0</v>
      </c>
      <c r="S104" s="34">
        <v>0</v>
      </c>
      <c r="T104" s="225" t="str">
        <f t="shared" si="56"/>
        <v/>
      </c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8"/>
      <c r="AG104" s="8"/>
      <c r="BV104" s="3"/>
      <c r="BW104" s="3"/>
      <c r="CA104" s="31" t="str">
        <f t="shared" si="57"/>
        <v/>
      </c>
      <c r="CB104" s="31" t="str">
        <f t="shared" si="58"/>
        <v/>
      </c>
      <c r="CC104" s="31"/>
      <c r="CD104" s="31" t="str">
        <f t="shared" si="60"/>
        <v/>
      </c>
      <c r="CE104" s="31" t="str">
        <f t="shared" si="61"/>
        <v/>
      </c>
      <c r="CG104" s="32">
        <f t="shared" si="62"/>
        <v>0</v>
      </c>
      <c r="CH104" s="32">
        <f t="shared" si="63"/>
        <v>0</v>
      </c>
      <c r="CI104" s="32"/>
      <c r="CJ104" s="32">
        <f t="shared" si="65"/>
        <v>0</v>
      </c>
      <c r="CK104" s="32">
        <f t="shared" si="66"/>
        <v>0</v>
      </c>
      <c r="CL104" s="13"/>
    </row>
    <row r="105" spans="1:90" ht="16.149999999999999" customHeight="1" x14ac:dyDescent="0.2">
      <c r="A105" s="995" t="s">
        <v>125</v>
      </c>
      <c r="B105" s="995"/>
      <c r="C105" s="995"/>
      <c r="D105" s="244">
        <f t="shared" si="55"/>
        <v>2</v>
      </c>
      <c r="E105" s="33">
        <v>1</v>
      </c>
      <c r="F105" s="245">
        <v>1</v>
      </c>
      <c r="G105" s="33">
        <v>0</v>
      </c>
      <c r="H105" s="246">
        <v>0</v>
      </c>
      <c r="I105" s="246">
        <v>0</v>
      </c>
      <c r="J105" s="246">
        <v>0</v>
      </c>
      <c r="K105" s="246">
        <v>0</v>
      </c>
      <c r="L105" s="246">
        <v>0</v>
      </c>
      <c r="M105" s="245">
        <v>1</v>
      </c>
      <c r="N105" s="87">
        <v>1</v>
      </c>
      <c r="O105" s="34">
        <v>0</v>
      </c>
      <c r="P105" s="38">
        <v>2</v>
      </c>
      <c r="Q105" s="38">
        <v>0</v>
      </c>
      <c r="R105" s="38">
        <v>0</v>
      </c>
      <c r="S105" s="34">
        <v>0</v>
      </c>
      <c r="T105" s="225" t="str">
        <f t="shared" si="56"/>
        <v/>
      </c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8"/>
      <c r="AG105" s="8"/>
      <c r="BV105" s="3"/>
      <c r="BW105" s="3"/>
      <c r="CA105" s="31" t="str">
        <f t="shared" si="57"/>
        <v/>
      </c>
      <c r="CB105" s="31" t="str">
        <f t="shared" si="58"/>
        <v/>
      </c>
      <c r="CC105" s="31" t="str">
        <f t="shared" si="59"/>
        <v/>
      </c>
      <c r="CD105" s="31" t="str">
        <f t="shared" si="60"/>
        <v/>
      </c>
      <c r="CE105" s="31" t="str">
        <f t="shared" si="61"/>
        <v/>
      </c>
      <c r="CG105" s="32">
        <f t="shared" si="62"/>
        <v>0</v>
      </c>
      <c r="CH105" s="32">
        <f t="shared" si="63"/>
        <v>0</v>
      </c>
      <c r="CI105" s="32">
        <f t="shared" si="64"/>
        <v>0</v>
      </c>
      <c r="CJ105" s="32">
        <f t="shared" si="65"/>
        <v>0</v>
      </c>
      <c r="CK105" s="32">
        <f t="shared" si="66"/>
        <v>0</v>
      </c>
      <c r="CL105" s="13"/>
    </row>
    <row r="106" spans="1:90" ht="16.149999999999999" customHeight="1" x14ac:dyDescent="0.2">
      <c r="A106" s="995" t="s">
        <v>126</v>
      </c>
      <c r="B106" s="995"/>
      <c r="C106" s="995"/>
      <c r="D106" s="244">
        <f t="shared" si="55"/>
        <v>32</v>
      </c>
      <c r="E106" s="33">
        <v>14</v>
      </c>
      <c r="F106" s="245">
        <v>18</v>
      </c>
      <c r="G106" s="33">
        <v>0</v>
      </c>
      <c r="H106" s="246">
        <v>0</v>
      </c>
      <c r="I106" s="246">
        <v>0</v>
      </c>
      <c r="J106" s="246">
        <v>2</v>
      </c>
      <c r="K106" s="246">
        <v>0</v>
      </c>
      <c r="L106" s="246">
        <v>6</v>
      </c>
      <c r="M106" s="245">
        <v>22</v>
      </c>
      <c r="N106" s="87">
        <v>2</v>
      </c>
      <c r="O106" s="34">
        <v>0</v>
      </c>
      <c r="P106" s="38">
        <v>32</v>
      </c>
      <c r="Q106" s="38">
        <v>0</v>
      </c>
      <c r="R106" s="38">
        <v>0</v>
      </c>
      <c r="S106" s="34">
        <v>0</v>
      </c>
      <c r="T106" s="225" t="str">
        <f t="shared" si="56"/>
        <v/>
      </c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8"/>
      <c r="AG106" s="8"/>
      <c r="BV106" s="3"/>
      <c r="BW106" s="3"/>
      <c r="CA106" s="31" t="str">
        <f t="shared" si="57"/>
        <v/>
      </c>
      <c r="CB106" s="31" t="str">
        <f t="shared" si="58"/>
        <v/>
      </c>
      <c r="CC106" s="31" t="str">
        <f t="shared" si="59"/>
        <v/>
      </c>
      <c r="CD106" s="31" t="str">
        <f t="shared" si="60"/>
        <v/>
      </c>
      <c r="CE106" s="31" t="str">
        <f t="shared" si="61"/>
        <v/>
      </c>
      <c r="CG106" s="32">
        <f t="shared" si="62"/>
        <v>0</v>
      </c>
      <c r="CH106" s="32">
        <f t="shared" si="63"/>
        <v>0</v>
      </c>
      <c r="CI106" s="32">
        <f t="shared" si="64"/>
        <v>0</v>
      </c>
      <c r="CJ106" s="32">
        <f t="shared" si="65"/>
        <v>0</v>
      </c>
      <c r="CK106" s="32">
        <f t="shared" si="66"/>
        <v>0</v>
      </c>
      <c r="CL106" s="13"/>
    </row>
    <row r="107" spans="1:90" ht="16.149999999999999" customHeight="1" x14ac:dyDescent="0.2">
      <c r="A107" s="911" t="s">
        <v>127</v>
      </c>
      <c r="B107" s="911"/>
      <c r="C107" s="911"/>
      <c r="D107" s="250">
        <f t="shared" si="55"/>
        <v>0</v>
      </c>
      <c r="E107" s="33">
        <v>0</v>
      </c>
      <c r="F107" s="245">
        <v>0</v>
      </c>
      <c r="G107" s="33">
        <v>0</v>
      </c>
      <c r="H107" s="246">
        <v>0</v>
      </c>
      <c r="I107" s="246">
        <v>0</v>
      </c>
      <c r="J107" s="246">
        <v>0</v>
      </c>
      <c r="K107" s="246">
        <v>0</v>
      </c>
      <c r="L107" s="246">
        <v>0</v>
      </c>
      <c r="M107" s="245">
        <v>0</v>
      </c>
      <c r="N107" s="87">
        <v>0</v>
      </c>
      <c r="O107" s="34">
        <v>0</v>
      </c>
      <c r="P107" s="38">
        <v>0</v>
      </c>
      <c r="Q107" s="38">
        <v>0</v>
      </c>
      <c r="R107" s="38">
        <v>0</v>
      </c>
      <c r="S107" s="34">
        <v>0</v>
      </c>
      <c r="T107" s="225" t="str">
        <f t="shared" si="56"/>
        <v/>
      </c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8"/>
      <c r="AG107" s="8"/>
      <c r="BV107" s="3"/>
      <c r="BW107" s="3"/>
      <c r="CA107" s="31" t="str">
        <f t="shared" si="57"/>
        <v/>
      </c>
      <c r="CB107" s="31" t="str">
        <f t="shared" si="58"/>
        <v/>
      </c>
      <c r="CC107" s="31" t="str">
        <f t="shared" si="59"/>
        <v/>
      </c>
      <c r="CD107" s="31" t="str">
        <f t="shared" si="60"/>
        <v/>
      </c>
      <c r="CE107" s="31" t="str">
        <f t="shared" si="61"/>
        <v/>
      </c>
      <c r="CG107" s="32">
        <f t="shared" si="62"/>
        <v>0</v>
      </c>
      <c r="CH107" s="32">
        <f t="shared" si="63"/>
        <v>0</v>
      </c>
      <c r="CI107" s="32">
        <f t="shared" si="64"/>
        <v>0</v>
      </c>
      <c r="CJ107" s="32">
        <f t="shared" si="65"/>
        <v>0</v>
      </c>
      <c r="CK107" s="32">
        <f t="shared" si="66"/>
        <v>0</v>
      </c>
      <c r="CL107" s="13"/>
    </row>
    <row r="108" spans="1:90" ht="16.149999999999999" customHeight="1" x14ac:dyDescent="0.2">
      <c r="A108" s="911" t="s">
        <v>128</v>
      </c>
      <c r="B108" s="911"/>
      <c r="C108" s="911"/>
      <c r="D108" s="250">
        <f t="shared" si="55"/>
        <v>14</v>
      </c>
      <c r="E108" s="33">
        <v>5</v>
      </c>
      <c r="F108" s="245">
        <v>9</v>
      </c>
      <c r="G108" s="33">
        <v>4</v>
      </c>
      <c r="H108" s="246">
        <v>0</v>
      </c>
      <c r="I108" s="246">
        <v>0</v>
      </c>
      <c r="J108" s="246">
        <v>0</v>
      </c>
      <c r="K108" s="246">
        <v>10</v>
      </c>
      <c r="L108" s="246">
        <v>0</v>
      </c>
      <c r="M108" s="245">
        <v>0</v>
      </c>
      <c r="N108" s="87">
        <v>0</v>
      </c>
      <c r="O108" s="34">
        <v>0</v>
      </c>
      <c r="P108" s="38">
        <v>14</v>
      </c>
      <c r="Q108" s="38">
        <v>0</v>
      </c>
      <c r="R108" s="38">
        <v>0</v>
      </c>
      <c r="S108" s="34">
        <v>0</v>
      </c>
      <c r="T108" s="225" t="str">
        <f t="shared" si="56"/>
        <v/>
      </c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8"/>
      <c r="AG108" s="8"/>
      <c r="BV108" s="3"/>
      <c r="BW108" s="3"/>
      <c r="CA108" s="31" t="str">
        <f t="shared" si="57"/>
        <v/>
      </c>
      <c r="CB108" s="31" t="str">
        <f t="shared" si="58"/>
        <v/>
      </c>
      <c r="CC108" s="31" t="str">
        <f t="shared" si="59"/>
        <v/>
      </c>
      <c r="CD108" s="31" t="str">
        <f t="shared" si="60"/>
        <v/>
      </c>
      <c r="CE108" s="31" t="str">
        <f t="shared" si="61"/>
        <v/>
      </c>
      <c r="CG108" s="32">
        <f t="shared" si="62"/>
        <v>0</v>
      </c>
      <c r="CH108" s="32">
        <f t="shared" si="63"/>
        <v>0</v>
      </c>
      <c r="CI108" s="32">
        <f t="shared" si="64"/>
        <v>0</v>
      </c>
      <c r="CJ108" s="32">
        <f t="shared" si="65"/>
        <v>0</v>
      </c>
      <c r="CK108" s="32">
        <f t="shared" si="66"/>
        <v>0</v>
      </c>
      <c r="CL108" s="13"/>
    </row>
    <row r="109" spans="1:90" ht="16.149999999999999" customHeight="1" x14ac:dyDescent="0.2">
      <c r="A109" s="928" t="s">
        <v>129</v>
      </c>
      <c r="B109" s="929"/>
      <c r="C109" s="930"/>
      <c r="D109" s="254">
        <f t="shared" si="55"/>
        <v>0</v>
      </c>
      <c r="E109" s="33"/>
      <c r="F109" s="245"/>
      <c r="G109" s="255"/>
      <c r="H109" s="256"/>
      <c r="I109" s="256"/>
      <c r="J109" s="256"/>
      <c r="K109" s="256"/>
      <c r="L109" s="256"/>
      <c r="M109" s="257"/>
      <c r="N109" s="258"/>
      <c r="O109" s="259"/>
      <c r="P109" s="38"/>
      <c r="Q109" s="38"/>
      <c r="R109" s="38">
        <v>0</v>
      </c>
      <c r="S109" s="34">
        <v>0</v>
      </c>
      <c r="T109" s="225" t="str">
        <f t="shared" si="56"/>
        <v/>
      </c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8"/>
      <c r="AG109" s="8"/>
      <c r="BV109" s="3"/>
      <c r="BW109" s="3"/>
      <c r="CA109" s="31" t="str">
        <f t="shared" si="57"/>
        <v/>
      </c>
      <c r="CB109" s="31" t="str">
        <f t="shared" si="58"/>
        <v/>
      </c>
      <c r="CC109" s="31" t="str">
        <f t="shared" si="59"/>
        <v/>
      </c>
      <c r="CD109" s="31" t="str">
        <f t="shared" si="60"/>
        <v/>
      </c>
      <c r="CE109" s="31" t="str">
        <f t="shared" si="61"/>
        <v/>
      </c>
      <c r="CG109" s="32">
        <f t="shared" si="62"/>
        <v>0</v>
      </c>
      <c r="CH109" s="32">
        <f t="shared" si="63"/>
        <v>0</v>
      </c>
      <c r="CI109" s="32">
        <f t="shared" si="64"/>
        <v>0</v>
      </c>
      <c r="CJ109" s="32">
        <f t="shared" si="65"/>
        <v>0</v>
      </c>
      <c r="CK109" s="32">
        <f t="shared" si="66"/>
        <v>0</v>
      </c>
      <c r="CL109" s="13"/>
    </row>
    <row r="110" spans="1:90" ht="16.149999999999999" customHeight="1" x14ac:dyDescent="0.2">
      <c r="A110" s="995" t="s">
        <v>130</v>
      </c>
      <c r="B110" s="995"/>
      <c r="C110" s="995"/>
      <c r="D110" s="244">
        <f t="shared" si="55"/>
        <v>0</v>
      </c>
      <c r="E110" s="33"/>
      <c r="F110" s="245"/>
      <c r="G110" s="42"/>
      <c r="H110" s="260"/>
      <c r="I110" s="260"/>
      <c r="J110" s="260"/>
      <c r="K110" s="260"/>
      <c r="L110" s="260"/>
      <c r="M110" s="261"/>
      <c r="N110" s="262"/>
      <c r="O110" s="43"/>
      <c r="P110" s="38"/>
      <c r="Q110" s="38"/>
      <c r="R110" s="46">
        <v>0</v>
      </c>
      <c r="S110" s="34">
        <v>0</v>
      </c>
      <c r="T110" s="225" t="str">
        <f t="shared" si="56"/>
        <v/>
      </c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8"/>
      <c r="AG110" s="8"/>
      <c r="BV110" s="3"/>
      <c r="BW110" s="3"/>
      <c r="CA110" s="31" t="str">
        <f t="shared" si="57"/>
        <v/>
      </c>
      <c r="CB110" s="31" t="str">
        <f t="shared" si="58"/>
        <v/>
      </c>
      <c r="CC110" s="31" t="str">
        <f t="shared" si="59"/>
        <v/>
      </c>
      <c r="CD110" s="31" t="str">
        <f t="shared" si="60"/>
        <v/>
      </c>
      <c r="CE110" s="31" t="str">
        <f t="shared" si="61"/>
        <v/>
      </c>
      <c r="CG110" s="32">
        <f>IF(D110&lt;&gt;(E110+F110),1,0)</f>
        <v>0</v>
      </c>
      <c r="CH110" s="32">
        <f>IF(AND(D110&lt;&gt;0,P110=""),1,IF(D110&lt;P110,1,0))</f>
        <v>0</v>
      </c>
      <c r="CI110" s="32">
        <f>IF(M110&lt;Q110,1,0)</f>
        <v>0</v>
      </c>
      <c r="CJ110" s="32">
        <f>IF(AND(D110&lt;&gt;0,O110=""),1,IF(F110&lt;O110,1,0))</f>
        <v>0</v>
      </c>
      <c r="CK110" s="32">
        <f>IF(D110&lt;S110,1,0)</f>
        <v>0</v>
      </c>
      <c r="CL110" s="13"/>
    </row>
    <row r="111" spans="1:90" ht="16.149999999999999" customHeight="1" x14ac:dyDescent="0.2">
      <c r="A111" s="862" t="s">
        <v>4</v>
      </c>
      <c r="B111" s="900"/>
      <c r="C111" s="970"/>
      <c r="D111" s="263">
        <f t="shared" ref="D111:S111" si="67">SUM(D82:D110)</f>
        <v>1239</v>
      </c>
      <c r="E111" s="264">
        <f t="shared" si="67"/>
        <v>565</v>
      </c>
      <c r="F111" s="265">
        <f t="shared" si="67"/>
        <v>674</v>
      </c>
      <c r="G111" s="266">
        <f t="shared" si="67"/>
        <v>68</v>
      </c>
      <c r="H111" s="267">
        <f t="shared" si="67"/>
        <v>31</v>
      </c>
      <c r="I111" s="267">
        <f t="shared" si="67"/>
        <v>18</v>
      </c>
      <c r="J111" s="267">
        <f t="shared" si="67"/>
        <v>33</v>
      </c>
      <c r="K111" s="267">
        <f t="shared" si="67"/>
        <v>277</v>
      </c>
      <c r="L111" s="267">
        <f t="shared" si="67"/>
        <v>350</v>
      </c>
      <c r="M111" s="268">
        <f t="shared" si="67"/>
        <v>366</v>
      </c>
      <c r="N111" s="269">
        <f t="shared" si="67"/>
        <v>96</v>
      </c>
      <c r="O111" s="270">
        <f t="shared" si="67"/>
        <v>7</v>
      </c>
      <c r="P111" s="267">
        <f t="shared" si="67"/>
        <v>1239</v>
      </c>
      <c r="Q111" s="265">
        <f t="shared" si="67"/>
        <v>6</v>
      </c>
      <c r="R111" s="271">
        <f t="shared" si="67"/>
        <v>0</v>
      </c>
      <c r="S111" s="272">
        <f t="shared" si="67"/>
        <v>0</v>
      </c>
      <c r="T111" s="273" t="s">
        <v>131</v>
      </c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BV111" s="3"/>
      <c r="BW111" s="3"/>
      <c r="CG111" s="13"/>
      <c r="CH111" s="13"/>
      <c r="CI111" s="13"/>
      <c r="CJ111" s="13"/>
      <c r="CK111" s="13"/>
      <c r="CL111" s="13"/>
    </row>
    <row r="112" spans="1:90" ht="31.9" customHeight="1" x14ac:dyDescent="0.2">
      <c r="A112" s="236" t="s">
        <v>132</v>
      </c>
      <c r="B112" s="49"/>
      <c r="C112" s="49"/>
      <c r="D112" s="49"/>
      <c r="E112" s="49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BV112" s="3"/>
      <c r="BW112" s="3"/>
      <c r="CG112" s="13"/>
      <c r="CH112" s="13"/>
      <c r="CI112" s="13"/>
      <c r="CJ112" s="13"/>
      <c r="CK112" s="13"/>
      <c r="CL112" s="13"/>
    </row>
    <row r="113" spans="1:120" ht="16.149999999999999" customHeight="1" x14ac:dyDescent="0.2">
      <c r="A113" s="953" t="s">
        <v>133</v>
      </c>
      <c r="B113" s="954"/>
      <c r="C113" s="955"/>
      <c r="D113" s="894" t="s">
        <v>4</v>
      </c>
      <c r="E113" s="895"/>
      <c r="F113" s="896"/>
      <c r="G113" s="862" t="s">
        <v>56</v>
      </c>
      <c r="H113" s="900"/>
      <c r="I113" s="900"/>
      <c r="J113" s="900"/>
      <c r="K113" s="900"/>
      <c r="L113" s="900"/>
      <c r="M113" s="900"/>
      <c r="N113" s="901"/>
      <c r="O113" s="896" t="s">
        <v>6</v>
      </c>
      <c r="P113" s="859" t="s">
        <v>33</v>
      </c>
      <c r="Q113" s="859" t="s">
        <v>7</v>
      </c>
      <c r="R113" s="859" t="s">
        <v>98</v>
      </c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BV113" s="3"/>
      <c r="BW113" s="3"/>
      <c r="CG113" s="13"/>
      <c r="CH113" s="13"/>
      <c r="CI113" s="13"/>
      <c r="CJ113" s="13"/>
      <c r="CK113" s="13"/>
      <c r="CL113" s="13"/>
    </row>
    <row r="114" spans="1:120" ht="16.149999999999999" customHeight="1" x14ac:dyDescent="0.2">
      <c r="A114" s="956"/>
      <c r="B114" s="957"/>
      <c r="C114" s="958"/>
      <c r="D114" s="897"/>
      <c r="E114" s="1080"/>
      <c r="F114" s="1081"/>
      <c r="G114" s="1077" t="s">
        <v>100</v>
      </c>
      <c r="H114" s="1077" t="s">
        <v>101</v>
      </c>
      <c r="I114" s="1077" t="s">
        <v>102</v>
      </c>
      <c r="J114" s="1077" t="s">
        <v>18</v>
      </c>
      <c r="K114" s="1077" t="s">
        <v>19</v>
      </c>
      <c r="L114" s="1077" t="s">
        <v>20</v>
      </c>
      <c r="M114" s="1077" t="s">
        <v>21</v>
      </c>
      <c r="N114" s="1082" t="s">
        <v>22</v>
      </c>
      <c r="O114" s="902"/>
      <c r="P114" s="860"/>
      <c r="Q114" s="860"/>
      <c r="R114" s="860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BV114" s="3"/>
      <c r="BW114" s="3"/>
      <c r="CG114" s="13"/>
      <c r="CH114" s="13"/>
      <c r="CI114" s="13"/>
      <c r="CJ114" s="13"/>
      <c r="CK114" s="13"/>
      <c r="CL114" s="13"/>
    </row>
    <row r="115" spans="1:120" ht="16.149999999999999" customHeight="1" x14ac:dyDescent="0.2">
      <c r="A115" s="959"/>
      <c r="B115" s="1078"/>
      <c r="C115" s="1079"/>
      <c r="D115" s="843" t="s">
        <v>23</v>
      </c>
      <c r="E115" s="198" t="s">
        <v>24</v>
      </c>
      <c r="F115" s="175" t="s">
        <v>25</v>
      </c>
      <c r="G115" s="994"/>
      <c r="H115" s="994"/>
      <c r="I115" s="994"/>
      <c r="J115" s="994"/>
      <c r="K115" s="994"/>
      <c r="L115" s="994"/>
      <c r="M115" s="994"/>
      <c r="N115" s="1003"/>
      <c r="O115" s="1081"/>
      <c r="P115" s="861"/>
      <c r="Q115" s="861"/>
      <c r="R115" s="861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BV115" s="3"/>
      <c r="BW115" s="3"/>
      <c r="CG115" s="13"/>
      <c r="CH115" s="13"/>
      <c r="CI115" s="13"/>
      <c r="CJ115" s="13"/>
      <c r="CK115" s="13"/>
      <c r="CL115" s="13"/>
    </row>
    <row r="116" spans="1:120" ht="16.149999999999999" customHeight="1" x14ac:dyDescent="0.2">
      <c r="A116" s="879" t="s">
        <v>134</v>
      </c>
      <c r="B116" s="880"/>
      <c r="C116" s="881"/>
      <c r="D116" s="275">
        <f t="shared" ref="D116:D121" si="68">SUM(G116:N116)</f>
        <v>0</v>
      </c>
      <c r="E116" s="276"/>
      <c r="F116" s="277"/>
      <c r="G116" s="24"/>
      <c r="H116" s="24"/>
      <c r="I116" s="24"/>
      <c r="J116" s="24"/>
      <c r="K116" s="24"/>
      <c r="L116" s="24"/>
      <c r="M116" s="24"/>
      <c r="N116" s="278"/>
      <c r="O116" s="62"/>
      <c r="P116" s="62"/>
      <c r="Q116" s="243"/>
      <c r="R116" s="243"/>
      <c r="S116" s="225" t="str">
        <f>CA116&amp;CB116&amp;CC116</f>
        <v/>
      </c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8"/>
      <c r="AF116" s="8"/>
      <c r="BV116" s="3"/>
      <c r="BW116" s="3"/>
      <c r="CA116" s="31" t="str">
        <f t="shared" ref="CA116:CA121" si="69">IF(CG116=1,"* La suma de los sexos NO DEBE ser diferente al Total. ","")</f>
        <v/>
      </c>
      <c r="CB116" s="31" t="str">
        <f t="shared" ref="CB116:CB121" si="70">IF(AND(D116&lt;&gt;0,P116=""),"* No olvide digitar la columna Beneficiarios (Digite CEROS si no tiene).",IF(D116&lt;P116,"* El número de Beneficiarios NO DEBE ser mayor que el total. ",""))</f>
        <v/>
      </c>
      <c r="CC116" s="31" t="str">
        <f>IF(AND(D116&lt;&gt;0,O116=""),"* Recuerde que las Embarazadas deben ser incluídas en el ingreso por rango Etario (Digite CEROS si no tiene). ",IF(F116&lt;O116,"* Las Embarazadas NO DEBEN ser mayor al total de Mujeres. ",""))</f>
        <v/>
      </c>
      <c r="CG116" s="32">
        <f>IF(D116&lt;&gt;(E116+F116),1,0)</f>
        <v>0</v>
      </c>
      <c r="CH116" s="32">
        <f>IF(AND(D116&lt;&gt;0,P116=""),1,IF(D116&lt;P116,1,0))</f>
        <v>0</v>
      </c>
      <c r="CI116" s="32">
        <f>IF(AND(D116&lt;&gt;0,O116=""),1,IF(F116&lt;O116,1,0))</f>
        <v>0</v>
      </c>
      <c r="CJ116" s="13"/>
      <c r="CK116" s="13"/>
      <c r="CL116" s="13"/>
    </row>
    <row r="117" spans="1:120" ht="16.149999999999999" customHeight="1" x14ac:dyDescent="0.2">
      <c r="A117" s="882" t="s">
        <v>135</v>
      </c>
      <c r="B117" s="883"/>
      <c r="C117" s="884"/>
      <c r="D117" s="247">
        <f>SUM(G117:N117)</f>
        <v>0</v>
      </c>
      <c r="E117" s="279"/>
      <c r="F117" s="280"/>
      <c r="G117" s="22"/>
      <c r="H117" s="22"/>
      <c r="I117" s="22"/>
      <c r="J117" s="22"/>
      <c r="K117" s="22"/>
      <c r="L117" s="22"/>
      <c r="M117" s="22"/>
      <c r="N117" s="281"/>
      <c r="O117" s="23"/>
      <c r="P117" s="23"/>
      <c r="Q117" s="28"/>
      <c r="R117" s="28"/>
      <c r="S117" s="225" t="str">
        <f t="shared" ref="S117:S121" si="71">CA117&amp;CB117&amp;CC117</f>
        <v/>
      </c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8"/>
      <c r="AF117" s="8"/>
      <c r="BV117" s="3"/>
      <c r="BW117" s="3"/>
      <c r="CA117" s="31" t="str">
        <f t="shared" si="69"/>
        <v/>
      </c>
      <c r="CB117" s="31" t="str">
        <f t="shared" si="70"/>
        <v/>
      </c>
      <c r="CC117" s="31" t="str">
        <f t="shared" ref="CC117:CC120" si="72">IF(AND(D117&lt;&gt;0,O117=""),"* Recuerde que las Embarazadas deben ser incluídas en el ingreso por rango Etario (Digite CEROS si no tiene). ",IF(F117&lt;O117,"* Las Embarazadas NO DEBEN ser mayor al total de Mujeres. ",""))</f>
        <v/>
      </c>
      <c r="CG117" s="32">
        <f t="shared" ref="CG117:CG121" si="73">IF(D117&lt;&gt;(E117+F117),1,0)</f>
        <v>0</v>
      </c>
      <c r="CH117" s="32">
        <f t="shared" ref="CH117:CH121" si="74">IF(AND(D117&lt;&gt;0,P117=""),1,IF(D117&lt;P117,1,0))</f>
        <v>0</v>
      </c>
      <c r="CI117" s="32">
        <f t="shared" ref="CI117:CI121" si="75">IF(AND(D117&lt;&gt;0,O117=""),1,IF(F117&lt;O117,1,0))</f>
        <v>0</v>
      </c>
      <c r="CJ117" s="13"/>
      <c r="CK117" s="13"/>
      <c r="CL117" s="13"/>
    </row>
    <row r="118" spans="1:120" ht="16.149999999999999" customHeight="1" x14ac:dyDescent="0.2">
      <c r="A118" s="928" t="s">
        <v>136</v>
      </c>
      <c r="B118" s="929"/>
      <c r="C118" s="930"/>
      <c r="D118" s="282">
        <f t="shared" si="68"/>
        <v>0</v>
      </c>
      <c r="E118" s="279"/>
      <c r="F118" s="280"/>
      <c r="G118" s="22"/>
      <c r="H118" s="22"/>
      <c r="I118" s="22"/>
      <c r="J118" s="22"/>
      <c r="K118" s="22"/>
      <c r="L118" s="22"/>
      <c r="M118" s="22"/>
      <c r="N118" s="281"/>
      <c r="O118" s="23"/>
      <c r="P118" s="23"/>
      <c r="Q118" s="28"/>
      <c r="R118" s="28"/>
      <c r="S118" s="225" t="str">
        <f t="shared" si="71"/>
        <v/>
      </c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8"/>
      <c r="AF118" s="8"/>
      <c r="BV118" s="3"/>
      <c r="BW118" s="3"/>
      <c r="CA118" s="31" t="str">
        <f t="shared" si="69"/>
        <v/>
      </c>
      <c r="CB118" s="31" t="str">
        <f t="shared" si="70"/>
        <v/>
      </c>
      <c r="CC118" s="31" t="str">
        <f t="shared" si="72"/>
        <v/>
      </c>
      <c r="CG118" s="32">
        <f t="shared" si="73"/>
        <v>0</v>
      </c>
      <c r="CH118" s="32">
        <f t="shared" si="74"/>
        <v>0</v>
      </c>
      <c r="CI118" s="32">
        <f t="shared" si="75"/>
        <v>0</v>
      </c>
      <c r="CJ118" s="13"/>
      <c r="CK118" s="13"/>
      <c r="CL118" s="13"/>
    </row>
    <row r="119" spans="1:120" ht="16.149999999999999" customHeight="1" x14ac:dyDescent="0.2">
      <c r="A119" s="928" t="s">
        <v>137</v>
      </c>
      <c r="B119" s="929"/>
      <c r="C119" s="930"/>
      <c r="D119" s="282">
        <f t="shared" si="68"/>
        <v>0</v>
      </c>
      <c r="E119" s="279"/>
      <c r="F119" s="280"/>
      <c r="G119" s="22"/>
      <c r="H119" s="22"/>
      <c r="I119" s="22"/>
      <c r="J119" s="22"/>
      <c r="K119" s="22"/>
      <c r="L119" s="22"/>
      <c r="M119" s="22"/>
      <c r="N119" s="281"/>
      <c r="O119" s="23"/>
      <c r="P119" s="23"/>
      <c r="Q119" s="28"/>
      <c r="R119" s="28"/>
      <c r="S119" s="225" t="str">
        <f t="shared" si="71"/>
        <v/>
      </c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8"/>
      <c r="AF119" s="8"/>
      <c r="BV119" s="3"/>
      <c r="BW119" s="3"/>
      <c r="CA119" s="31" t="str">
        <f t="shared" si="69"/>
        <v/>
      </c>
      <c r="CB119" s="31" t="str">
        <f t="shared" si="70"/>
        <v/>
      </c>
      <c r="CC119" s="31" t="str">
        <f t="shared" si="72"/>
        <v/>
      </c>
      <c r="CG119" s="32">
        <f t="shared" si="73"/>
        <v>0</v>
      </c>
      <c r="CH119" s="32">
        <f t="shared" si="74"/>
        <v>0</v>
      </c>
      <c r="CI119" s="32">
        <f t="shared" si="75"/>
        <v>0</v>
      </c>
      <c r="CJ119" s="13"/>
      <c r="CK119" s="13"/>
      <c r="CL119" s="13"/>
    </row>
    <row r="120" spans="1:120" ht="16.149999999999999" customHeight="1" x14ac:dyDescent="0.2">
      <c r="A120" s="928" t="s">
        <v>138</v>
      </c>
      <c r="B120" s="929"/>
      <c r="C120" s="930"/>
      <c r="D120" s="282">
        <f t="shared" si="68"/>
        <v>0</v>
      </c>
      <c r="E120" s="279"/>
      <c r="F120" s="280"/>
      <c r="G120" s="22"/>
      <c r="H120" s="22"/>
      <c r="I120" s="22"/>
      <c r="J120" s="22"/>
      <c r="K120" s="22"/>
      <c r="L120" s="22"/>
      <c r="M120" s="22"/>
      <c r="N120" s="281"/>
      <c r="O120" s="23"/>
      <c r="P120" s="23"/>
      <c r="Q120" s="28"/>
      <c r="R120" s="28"/>
      <c r="S120" s="225" t="str">
        <f t="shared" si="71"/>
        <v/>
      </c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8"/>
      <c r="AF120" s="8"/>
      <c r="BV120" s="3"/>
      <c r="BW120" s="3"/>
      <c r="CA120" s="31" t="str">
        <f t="shared" si="69"/>
        <v/>
      </c>
      <c r="CB120" s="31" t="str">
        <f t="shared" si="70"/>
        <v/>
      </c>
      <c r="CC120" s="31" t="str">
        <f t="shared" si="72"/>
        <v/>
      </c>
      <c r="CG120" s="32">
        <f t="shared" si="73"/>
        <v>0</v>
      </c>
      <c r="CH120" s="32">
        <f t="shared" si="74"/>
        <v>0</v>
      </c>
      <c r="CI120" s="32">
        <f t="shared" si="75"/>
        <v>0</v>
      </c>
      <c r="CJ120" s="13"/>
      <c r="CK120" s="13"/>
      <c r="CL120" s="13"/>
    </row>
    <row r="121" spans="1:120" ht="16.149999999999999" customHeight="1" x14ac:dyDescent="0.2">
      <c r="A121" s="882" t="s">
        <v>139</v>
      </c>
      <c r="B121" s="883"/>
      <c r="C121" s="884"/>
      <c r="D121" s="247">
        <f t="shared" si="68"/>
        <v>0</v>
      </c>
      <c r="E121" s="283"/>
      <c r="F121" s="280"/>
      <c r="G121" s="33"/>
      <c r="H121" s="33"/>
      <c r="I121" s="33"/>
      <c r="J121" s="33"/>
      <c r="K121" s="33"/>
      <c r="L121" s="33"/>
      <c r="M121" s="33"/>
      <c r="N121" s="284"/>
      <c r="O121" s="34"/>
      <c r="P121" s="34"/>
      <c r="Q121" s="38"/>
      <c r="R121" s="285"/>
      <c r="S121" s="225" t="str">
        <f t="shared" si="71"/>
        <v/>
      </c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8"/>
      <c r="AF121" s="8"/>
      <c r="BV121" s="3"/>
      <c r="BW121" s="3"/>
      <c r="CA121" s="31" t="str">
        <f t="shared" si="69"/>
        <v/>
      </c>
      <c r="CB121" s="31" t="str">
        <f t="shared" si="70"/>
        <v/>
      </c>
      <c r="CC121" s="31" t="str">
        <f>IF(AND(D121&lt;&gt;0,O121=""),"* Recuerde que las Embarazadas deben ser incluídas en el ingreso por rango Etario (Digite CEROS si no tiene). ",IF(F121&lt;O121,"* Las Embarazadas NO DEBEN ser mayor al total de Mujeres. ",""))</f>
        <v/>
      </c>
      <c r="CG121" s="32">
        <f t="shared" si="73"/>
        <v>0</v>
      </c>
      <c r="CH121" s="32">
        <f t="shared" si="74"/>
        <v>0</v>
      </c>
      <c r="CI121" s="32">
        <f t="shared" si="75"/>
        <v>0</v>
      </c>
      <c r="CJ121" s="13"/>
      <c r="CK121" s="13"/>
      <c r="CL121" s="13"/>
    </row>
    <row r="122" spans="1:120" ht="16.149999999999999" customHeight="1" x14ac:dyDescent="0.2">
      <c r="A122" s="862" t="s">
        <v>4</v>
      </c>
      <c r="B122" s="900"/>
      <c r="C122" s="970"/>
      <c r="D122" s="263">
        <f t="shared" ref="D122:R122" si="76">SUM(D116:D121)</f>
        <v>0</v>
      </c>
      <c r="E122" s="263">
        <f t="shared" si="76"/>
        <v>0</v>
      </c>
      <c r="F122" s="272">
        <f t="shared" si="76"/>
        <v>0</v>
      </c>
      <c r="G122" s="266">
        <f t="shared" si="76"/>
        <v>0</v>
      </c>
      <c r="H122" s="266">
        <f t="shared" si="76"/>
        <v>0</v>
      </c>
      <c r="I122" s="266">
        <f t="shared" si="76"/>
        <v>0</v>
      </c>
      <c r="J122" s="266">
        <f t="shared" si="76"/>
        <v>0</v>
      </c>
      <c r="K122" s="266">
        <f t="shared" si="76"/>
        <v>0</v>
      </c>
      <c r="L122" s="266">
        <f t="shared" si="76"/>
        <v>0</v>
      </c>
      <c r="M122" s="266">
        <f t="shared" si="76"/>
        <v>0</v>
      </c>
      <c r="N122" s="286">
        <f t="shared" si="76"/>
        <v>0</v>
      </c>
      <c r="O122" s="270">
        <f t="shared" si="76"/>
        <v>0</v>
      </c>
      <c r="P122" s="272">
        <f t="shared" si="76"/>
        <v>0</v>
      </c>
      <c r="Q122" s="265">
        <f t="shared" si="76"/>
        <v>0</v>
      </c>
      <c r="R122" s="287">
        <f t="shared" si="76"/>
        <v>0</v>
      </c>
      <c r="S122" s="8" t="s">
        <v>131</v>
      </c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BV122" s="3"/>
      <c r="BW122" s="3"/>
      <c r="CG122" s="13"/>
      <c r="CH122" s="13"/>
      <c r="CI122" s="13"/>
      <c r="CJ122" s="13"/>
      <c r="CK122" s="13"/>
      <c r="CL122" s="13"/>
    </row>
    <row r="123" spans="1:120" ht="31.9" customHeight="1" x14ac:dyDescent="0.2">
      <c r="A123" s="220" t="s">
        <v>140</v>
      </c>
      <c r="B123" s="123"/>
      <c r="C123" s="123"/>
      <c r="D123" s="123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30"/>
      <c r="R123" s="49"/>
      <c r="S123" s="8"/>
      <c r="T123" s="8"/>
      <c r="U123" s="8"/>
      <c r="V123" s="8"/>
      <c r="W123" s="8"/>
      <c r="X123" s="288"/>
      <c r="Y123" s="8"/>
      <c r="Z123" s="8"/>
      <c r="AA123" s="8"/>
      <c r="AB123" s="8"/>
      <c r="AC123" s="8"/>
      <c r="AD123" s="8"/>
      <c r="AE123" s="8"/>
      <c r="AF123" s="8"/>
      <c r="BV123" s="3"/>
      <c r="BW123" s="3"/>
      <c r="CG123" s="13"/>
      <c r="CH123" s="13"/>
      <c r="CI123" s="13"/>
      <c r="CJ123" s="13"/>
      <c r="CK123" s="13"/>
      <c r="CL123" s="13"/>
    </row>
    <row r="124" spans="1:120" ht="16.149999999999999" customHeight="1" x14ac:dyDescent="0.2">
      <c r="A124" s="885" t="s">
        <v>141</v>
      </c>
      <c r="B124" s="886"/>
      <c r="C124" s="887"/>
      <c r="D124" s="894" t="s">
        <v>4</v>
      </c>
      <c r="E124" s="895"/>
      <c r="F124" s="896"/>
      <c r="G124" s="862" t="s">
        <v>56</v>
      </c>
      <c r="H124" s="900"/>
      <c r="I124" s="900"/>
      <c r="J124" s="900"/>
      <c r="K124" s="900"/>
      <c r="L124" s="900"/>
      <c r="M124" s="900"/>
      <c r="N124" s="901"/>
      <c r="O124" s="896" t="s">
        <v>34</v>
      </c>
      <c r="P124" s="955" t="s">
        <v>8</v>
      </c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BX124" s="3"/>
      <c r="BY124" s="3"/>
      <c r="CG124" s="13"/>
      <c r="CH124" s="13"/>
      <c r="CI124" s="13"/>
      <c r="CJ124" s="13"/>
      <c r="CK124" s="13"/>
      <c r="CL124" s="13"/>
      <c r="DO124" s="3"/>
      <c r="DP124" s="3"/>
    </row>
    <row r="125" spans="1:120" ht="16.149999999999999" customHeight="1" x14ac:dyDescent="0.2">
      <c r="A125" s="888"/>
      <c r="B125" s="889"/>
      <c r="C125" s="890"/>
      <c r="D125" s="980"/>
      <c r="E125" s="981"/>
      <c r="F125" s="902"/>
      <c r="G125" s="982" t="s">
        <v>235</v>
      </c>
      <c r="H125" s="983"/>
      <c r="I125" s="982" t="s">
        <v>20</v>
      </c>
      <c r="J125" s="983"/>
      <c r="K125" s="982" t="s">
        <v>21</v>
      </c>
      <c r="L125" s="983"/>
      <c r="M125" s="982" t="s">
        <v>22</v>
      </c>
      <c r="N125" s="984"/>
      <c r="O125" s="902"/>
      <c r="P125" s="95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BX125" s="3"/>
      <c r="BY125" s="3"/>
      <c r="CG125" s="13"/>
      <c r="CH125" s="13"/>
      <c r="CI125" s="13"/>
      <c r="CJ125" s="13"/>
      <c r="CK125" s="13"/>
      <c r="CL125" s="13"/>
      <c r="DO125" s="3"/>
      <c r="DP125" s="3"/>
    </row>
    <row r="126" spans="1:120" ht="16.149999999999999" customHeight="1" x14ac:dyDescent="0.2">
      <c r="A126" s="891"/>
      <c r="B126" s="1084"/>
      <c r="C126" s="1085"/>
      <c r="D126" s="223" t="s">
        <v>23</v>
      </c>
      <c r="E126" s="836" t="s">
        <v>24</v>
      </c>
      <c r="F126" s="175" t="s">
        <v>25</v>
      </c>
      <c r="G126" s="50" t="s">
        <v>24</v>
      </c>
      <c r="H126" s="837" t="s">
        <v>25</v>
      </c>
      <c r="I126" s="50" t="s">
        <v>24</v>
      </c>
      <c r="J126" s="837" t="s">
        <v>25</v>
      </c>
      <c r="K126" s="832" t="s">
        <v>24</v>
      </c>
      <c r="L126" s="837" t="s">
        <v>25</v>
      </c>
      <c r="M126" s="832" t="s">
        <v>24</v>
      </c>
      <c r="N126" s="834" t="s">
        <v>25</v>
      </c>
      <c r="O126" s="1081"/>
      <c r="P126" s="1079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BX126" s="3"/>
      <c r="BY126" s="3"/>
      <c r="CG126" s="13"/>
      <c r="CH126" s="13"/>
      <c r="CI126" s="13"/>
      <c r="CJ126" s="13"/>
      <c r="CK126" s="13"/>
      <c r="CL126" s="13"/>
      <c r="DO126" s="3"/>
      <c r="DP126" s="3"/>
    </row>
    <row r="127" spans="1:120" ht="16.149999999999999" customHeight="1" x14ac:dyDescent="0.2">
      <c r="A127" s="859" t="s">
        <v>142</v>
      </c>
      <c r="B127" s="988" t="s">
        <v>143</v>
      </c>
      <c r="C127" s="989"/>
      <c r="D127" s="290">
        <f>SUM(E127+F127)</f>
        <v>0</v>
      </c>
      <c r="E127" s="291"/>
      <c r="F127" s="292">
        <f>SUM(+L127+N127)</f>
        <v>0</v>
      </c>
      <c r="G127" s="293"/>
      <c r="H127" s="294"/>
      <c r="I127" s="293"/>
      <c r="J127" s="294"/>
      <c r="K127" s="295"/>
      <c r="L127" s="62"/>
      <c r="M127" s="295"/>
      <c r="N127" s="64"/>
      <c r="O127" s="62"/>
      <c r="P127" s="296"/>
      <c r="Q127" s="225" t="str">
        <f>CA127</f>
        <v/>
      </c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8"/>
      <c r="AD127" s="8"/>
      <c r="BX127" s="3"/>
      <c r="BY127" s="3"/>
      <c r="CA127" s="31" t="str">
        <f>IF(CG127=1,"* El número de actividades en usuarios en situacion de discapacidad NO DEBE ser mayor al total. ","")</f>
        <v/>
      </c>
      <c r="CG127" s="32">
        <f>IF(F127&lt;P127,1,0)</f>
        <v>0</v>
      </c>
      <c r="CH127" s="13"/>
      <c r="CI127" s="13"/>
      <c r="CJ127" s="13"/>
      <c r="CK127" s="13"/>
      <c r="CL127" s="13"/>
      <c r="DO127" s="3"/>
      <c r="DP127" s="3"/>
    </row>
    <row r="128" spans="1:120" ht="16.149999999999999" customHeight="1" x14ac:dyDescent="0.2">
      <c r="A128" s="860"/>
      <c r="B128" s="928" t="s">
        <v>80</v>
      </c>
      <c r="C128" s="930"/>
      <c r="D128" s="250">
        <f>SUM(E128+F128)</f>
        <v>0</v>
      </c>
      <c r="E128" s="297"/>
      <c r="F128" s="298">
        <f>SUM(+L128+N128)</f>
        <v>0</v>
      </c>
      <c r="G128" s="75"/>
      <c r="H128" s="299"/>
      <c r="I128" s="75"/>
      <c r="J128" s="299"/>
      <c r="K128" s="300"/>
      <c r="L128" s="23"/>
      <c r="M128" s="300"/>
      <c r="N128" s="73"/>
      <c r="O128" s="23"/>
      <c r="P128" s="25"/>
      <c r="Q128" s="225" t="str">
        <f>CA128</f>
        <v/>
      </c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8"/>
      <c r="AD128" s="8"/>
      <c r="BX128" s="3"/>
      <c r="BY128" s="3"/>
      <c r="CA128" s="31" t="str">
        <f t="shared" ref="CA128:CA155" si="77">IF(CG128=1,"* El número de actividades en usuarios en situacion de discapacidad NO DEBE ser mayor al total. ","")</f>
        <v/>
      </c>
      <c r="CG128" s="32">
        <f>IF(F128&lt;P128,1,0)</f>
        <v>0</v>
      </c>
      <c r="CH128" s="13"/>
      <c r="CI128" s="13"/>
      <c r="CJ128" s="13"/>
      <c r="CK128" s="13"/>
      <c r="CL128" s="13"/>
      <c r="DO128" s="3"/>
      <c r="DP128" s="3"/>
    </row>
    <row r="129" spans="1:120" ht="16.149999999999999" customHeight="1" x14ac:dyDescent="0.2">
      <c r="A129" s="860"/>
      <c r="B129" s="990" t="s">
        <v>124</v>
      </c>
      <c r="C129" s="991"/>
      <c r="D129" s="301">
        <f>SUM(E129+F129)</f>
        <v>0</v>
      </c>
      <c r="E129" s="302"/>
      <c r="F129" s="303">
        <f>SUM(+L129+N129)</f>
        <v>0</v>
      </c>
      <c r="G129" s="304"/>
      <c r="H129" s="305"/>
      <c r="I129" s="304"/>
      <c r="J129" s="305"/>
      <c r="K129" s="306"/>
      <c r="L129" s="581"/>
      <c r="M129" s="306"/>
      <c r="N129" s="308"/>
      <c r="O129" s="581"/>
      <c r="P129" s="309"/>
      <c r="Q129" s="225" t="str">
        <f>CA129</f>
        <v/>
      </c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8"/>
      <c r="AD129" s="8"/>
      <c r="BX129" s="3"/>
      <c r="BY129" s="3"/>
      <c r="CA129" s="31" t="str">
        <f t="shared" si="77"/>
        <v/>
      </c>
      <c r="CG129" s="32">
        <f>IF(F129&lt;P129,1,0)</f>
        <v>0</v>
      </c>
      <c r="CH129" s="13"/>
      <c r="CI129" s="13"/>
      <c r="CJ129" s="13"/>
      <c r="CK129" s="13"/>
      <c r="CL129" s="13"/>
      <c r="DO129" s="3"/>
      <c r="DP129" s="3"/>
    </row>
    <row r="130" spans="1:120" ht="16.149999999999999" customHeight="1" x14ac:dyDescent="0.2">
      <c r="A130" s="860"/>
      <c r="B130" s="859" t="s">
        <v>144</v>
      </c>
      <c r="C130" s="310" t="s">
        <v>4</v>
      </c>
      <c r="D130" s="301">
        <f>SUM(E130+F130)</f>
        <v>0</v>
      </c>
      <c r="E130" s="302"/>
      <c r="F130" s="303">
        <f>SUM(F131:F136)</f>
        <v>0</v>
      </c>
      <c r="G130" s="172"/>
      <c r="H130" s="312"/>
      <c r="I130" s="172"/>
      <c r="J130" s="312"/>
      <c r="K130" s="313"/>
      <c r="L130" s="120">
        <f>SUM(L131:L136)</f>
        <v>0</v>
      </c>
      <c r="M130" s="313"/>
      <c r="N130" s="314">
        <f>SUM(N131:N136)</f>
        <v>0</v>
      </c>
      <c r="O130" s="120">
        <f>SUM(O131:O136)</f>
        <v>0</v>
      </c>
      <c r="P130" s="315">
        <f>SUM(P131:P136)</f>
        <v>0</v>
      </c>
      <c r="Q130" s="225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BX130" s="3"/>
      <c r="BY130" s="3"/>
      <c r="CA130" s="31"/>
      <c r="CG130" s="32"/>
      <c r="CH130" s="13"/>
      <c r="CI130" s="13"/>
      <c r="CJ130" s="13"/>
      <c r="CK130" s="13"/>
      <c r="CL130" s="13"/>
      <c r="DO130" s="3"/>
      <c r="DP130" s="3"/>
    </row>
    <row r="131" spans="1:120" ht="16.149999999999999" customHeight="1" x14ac:dyDescent="0.2">
      <c r="A131" s="860"/>
      <c r="B131" s="860"/>
      <c r="C131" s="316" t="s">
        <v>145</v>
      </c>
      <c r="D131" s="336">
        <f>SUM(E131+F131)</f>
        <v>0</v>
      </c>
      <c r="E131" s="291"/>
      <c r="F131" s="292">
        <f>SUM(J131+L131+N131)</f>
        <v>0</v>
      </c>
      <c r="G131" s="75"/>
      <c r="H131" s="299"/>
      <c r="I131" s="75"/>
      <c r="J131" s="299"/>
      <c r="K131" s="300"/>
      <c r="L131" s="23"/>
      <c r="M131" s="300"/>
      <c r="N131" s="73"/>
      <c r="O131" s="23"/>
      <c r="P131" s="25"/>
      <c r="Q131" s="225" t="str">
        <f t="shared" ref="Q131:Q155" si="78">CA131</f>
        <v/>
      </c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8"/>
      <c r="AD131" s="8"/>
      <c r="BX131" s="3"/>
      <c r="BY131" s="3"/>
      <c r="CA131" s="31" t="str">
        <f t="shared" si="77"/>
        <v/>
      </c>
      <c r="CG131" s="32">
        <f t="shared" ref="CG131:CG136" si="79">IF(F131&lt;P131,1,0)</f>
        <v>0</v>
      </c>
      <c r="CH131" s="13"/>
      <c r="CI131" s="13"/>
      <c r="CJ131" s="13"/>
      <c r="CK131" s="13"/>
      <c r="CL131" s="13"/>
      <c r="DO131" s="3"/>
      <c r="DP131" s="3"/>
    </row>
    <row r="132" spans="1:120" ht="16.149999999999999" customHeight="1" x14ac:dyDescent="0.2">
      <c r="A132" s="860"/>
      <c r="B132" s="860"/>
      <c r="C132" s="318" t="s">
        <v>146</v>
      </c>
      <c r="D132" s="336">
        <f t="shared" ref="D132:D140" si="80">SUM(E132+F132)</f>
        <v>0</v>
      </c>
      <c r="E132" s="297"/>
      <c r="F132" s="298">
        <f>SUM(J132+L132+N132)</f>
        <v>0</v>
      </c>
      <c r="G132" s="98"/>
      <c r="H132" s="149"/>
      <c r="I132" s="98"/>
      <c r="J132" s="149"/>
      <c r="K132" s="300"/>
      <c r="L132" s="23"/>
      <c r="M132" s="300"/>
      <c r="N132" s="73"/>
      <c r="O132" s="23"/>
      <c r="P132" s="25"/>
      <c r="Q132" s="225" t="str">
        <f t="shared" si="78"/>
        <v/>
      </c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8"/>
      <c r="AD132" s="8"/>
      <c r="BX132" s="3"/>
      <c r="BY132" s="3"/>
      <c r="CA132" s="31" t="str">
        <f t="shared" si="77"/>
        <v/>
      </c>
      <c r="CG132" s="32">
        <f t="shared" si="79"/>
        <v>0</v>
      </c>
      <c r="CH132" s="13"/>
      <c r="CI132" s="13"/>
      <c r="CJ132" s="13"/>
      <c r="CK132" s="13"/>
      <c r="CL132" s="13"/>
      <c r="DO132" s="3"/>
      <c r="DP132" s="3"/>
    </row>
    <row r="133" spans="1:120" ht="16.149999999999999" customHeight="1" x14ac:dyDescent="0.2">
      <c r="A133" s="860"/>
      <c r="B133" s="860"/>
      <c r="C133" s="320" t="s">
        <v>147</v>
      </c>
      <c r="D133" s="336">
        <f t="shared" si="80"/>
        <v>0</v>
      </c>
      <c r="E133" s="297"/>
      <c r="F133" s="298">
        <f>+L133+N133</f>
        <v>0</v>
      </c>
      <c r="G133" s="75"/>
      <c r="H133" s="299"/>
      <c r="I133" s="75"/>
      <c r="J133" s="299"/>
      <c r="K133" s="300"/>
      <c r="L133" s="23"/>
      <c r="M133" s="300"/>
      <c r="N133" s="73"/>
      <c r="O133" s="23"/>
      <c r="P133" s="25"/>
      <c r="Q133" s="225" t="str">
        <f t="shared" si="78"/>
        <v/>
      </c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8"/>
      <c r="AD133" s="8"/>
      <c r="BX133" s="3"/>
      <c r="BY133" s="3"/>
      <c r="CA133" s="31" t="str">
        <f t="shared" si="77"/>
        <v/>
      </c>
      <c r="CG133" s="32">
        <f t="shared" si="79"/>
        <v>0</v>
      </c>
      <c r="CH133" s="13"/>
      <c r="CI133" s="13"/>
      <c r="CJ133" s="13"/>
      <c r="CK133" s="13"/>
      <c r="CL133" s="13"/>
      <c r="DO133" s="3"/>
      <c r="DP133" s="3"/>
    </row>
    <row r="134" spans="1:120" ht="16.149999999999999" customHeight="1" x14ac:dyDescent="0.2">
      <c r="A134" s="860"/>
      <c r="B134" s="860"/>
      <c r="C134" s="316" t="s">
        <v>148</v>
      </c>
      <c r="D134" s="336">
        <f t="shared" si="80"/>
        <v>0</v>
      </c>
      <c r="E134" s="297"/>
      <c r="F134" s="298">
        <f>SUM(J134+L134+N134)</f>
        <v>0</v>
      </c>
      <c r="G134" s="75"/>
      <c r="H134" s="299"/>
      <c r="I134" s="75"/>
      <c r="J134" s="299"/>
      <c r="K134" s="300"/>
      <c r="L134" s="23"/>
      <c r="M134" s="300"/>
      <c r="N134" s="73"/>
      <c r="O134" s="23"/>
      <c r="P134" s="25"/>
      <c r="Q134" s="225" t="str">
        <f t="shared" si="78"/>
        <v/>
      </c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8"/>
      <c r="AD134" s="8"/>
      <c r="BX134" s="3"/>
      <c r="BY134" s="3"/>
      <c r="CA134" s="31" t="str">
        <f t="shared" si="77"/>
        <v/>
      </c>
      <c r="CG134" s="32">
        <f t="shared" si="79"/>
        <v>0</v>
      </c>
      <c r="CH134" s="13"/>
      <c r="CI134" s="13"/>
      <c r="CJ134" s="13"/>
      <c r="CK134" s="13"/>
      <c r="CL134" s="13"/>
      <c r="DO134" s="3"/>
      <c r="DP134" s="3"/>
    </row>
    <row r="135" spans="1:120" ht="16.149999999999999" customHeight="1" x14ac:dyDescent="0.2">
      <c r="A135" s="860"/>
      <c r="B135" s="860"/>
      <c r="C135" s="318" t="s">
        <v>149</v>
      </c>
      <c r="D135" s="336">
        <f t="shared" si="80"/>
        <v>0</v>
      </c>
      <c r="E135" s="297"/>
      <c r="F135" s="298">
        <f>SUM(J135+L135+N135)</f>
        <v>0</v>
      </c>
      <c r="G135" s="98"/>
      <c r="H135" s="149"/>
      <c r="I135" s="98"/>
      <c r="J135" s="149"/>
      <c r="K135" s="300"/>
      <c r="L135" s="23"/>
      <c r="M135" s="300"/>
      <c r="N135" s="73"/>
      <c r="O135" s="321"/>
      <c r="P135" s="25"/>
      <c r="Q135" s="225" t="str">
        <f t="shared" si="78"/>
        <v/>
      </c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8"/>
      <c r="AD135" s="8"/>
      <c r="BX135" s="3"/>
      <c r="BY135" s="3"/>
      <c r="CA135" s="31" t="str">
        <f t="shared" si="77"/>
        <v/>
      </c>
      <c r="CG135" s="32">
        <f t="shared" si="79"/>
        <v>0</v>
      </c>
      <c r="CH135" s="13"/>
      <c r="CI135" s="13"/>
      <c r="CJ135" s="13"/>
      <c r="CK135" s="13"/>
      <c r="CL135" s="13"/>
      <c r="DO135" s="3"/>
      <c r="DP135" s="3"/>
    </row>
    <row r="136" spans="1:120" ht="16.149999999999999" customHeight="1" x14ac:dyDescent="0.2">
      <c r="A136" s="861"/>
      <c r="B136" s="861"/>
      <c r="C136" s="316" t="s">
        <v>150</v>
      </c>
      <c r="D136" s="301">
        <f t="shared" si="80"/>
        <v>0</v>
      </c>
      <c r="E136" s="323"/>
      <c r="F136" s="324">
        <f>SUM(J136+L136+N136)</f>
        <v>0</v>
      </c>
      <c r="G136" s="75"/>
      <c r="H136" s="325"/>
      <c r="I136" s="75"/>
      <c r="J136" s="325"/>
      <c r="K136" s="306"/>
      <c r="L136" s="114"/>
      <c r="M136" s="306"/>
      <c r="N136" s="117"/>
      <c r="O136" s="114"/>
      <c r="P136" s="326"/>
      <c r="Q136" s="225" t="str">
        <f t="shared" si="78"/>
        <v/>
      </c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8"/>
      <c r="AD136" s="8"/>
      <c r="BX136" s="3"/>
      <c r="BY136" s="3"/>
      <c r="CA136" s="31" t="str">
        <f t="shared" si="77"/>
        <v/>
      </c>
      <c r="CG136" s="32">
        <f t="shared" si="79"/>
        <v>0</v>
      </c>
      <c r="CH136" s="13"/>
      <c r="CI136" s="13"/>
      <c r="CJ136" s="13"/>
      <c r="CK136" s="13"/>
      <c r="CL136" s="13"/>
      <c r="DO136" s="3"/>
      <c r="DP136" s="3"/>
    </row>
    <row r="137" spans="1:120" ht="16.149999999999999" customHeight="1" x14ac:dyDescent="0.2">
      <c r="A137" s="859" t="s">
        <v>151</v>
      </c>
      <c r="B137" s="859" t="s">
        <v>152</v>
      </c>
      <c r="C137" s="327" t="s">
        <v>80</v>
      </c>
      <c r="D137" s="336">
        <f>SUM(E137+F137)</f>
        <v>0</v>
      </c>
      <c r="E137" s="290">
        <f>+K137+M137</f>
        <v>0</v>
      </c>
      <c r="F137" s="291"/>
      <c r="G137" s="293"/>
      <c r="H137" s="294"/>
      <c r="I137" s="293"/>
      <c r="J137" s="294"/>
      <c r="K137" s="24"/>
      <c r="L137" s="329"/>
      <c r="M137" s="24"/>
      <c r="N137" s="330"/>
      <c r="O137" s="62"/>
      <c r="P137" s="62"/>
      <c r="Q137" s="225" t="str">
        <f>CA137</f>
        <v/>
      </c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8"/>
      <c r="AD137" s="8"/>
      <c r="BX137" s="3"/>
      <c r="BY137" s="3"/>
      <c r="CA137" s="31" t="str">
        <f t="shared" si="77"/>
        <v/>
      </c>
      <c r="CG137" s="32">
        <f>IF(E137&lt;P137,1,0)</f>
        <v>0</v>
      </c>
      <c r="CH137" s="13"/>
      <c r="CI137" s="13"/>
      <c r="CJ137" s="13"/>
      <c r="CK137" s="13"/>
      <c r="CL137" s="13"/>
      <c r="DO137" s="3"/>
      <c r="DP137" s="3"/>
    </row>
    <row r="138" spans="1:120" ht="16.149999999999999" customHeight="1" x14ac:dyDescent="0.2">
      <c r="A138" s="860"/>
      <c r="B138" s="860"/>
      <c r="C138" s="318" t="s">
        <v>153</v>
      </c>
      <c r="D138" s="336">
        <f t="shared" si="80"/>
        <v>0</v>
      </c>
      <c r="E138" s="250">
        <f>+K138+M138</f>
        <v>0</v>
      </c>
      <c r="F138" s="297"/>
      <c r="G138" s="98"/>
      <c r="H138" s="149"/>
      <c r="I138" s="98"/>
      <c r="J138" s="149"/>
      <c r="K138" s="22"/>
      <c r="L138" s="332"/>
      <c r="M138" s="22"/>
      <c r="N138" s="333"/>
      <c r="O138" s="34"/>
      <c r="P138" s="23"/>
      <c r="Q138" s="225" t="str">
        <f t="shared" si="78"/>
        <v/>
      </c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BX138" s="3"/>
      <c r="BY138" s="3"/>
      <c r="CA138" s="31" t="str">
        <f t="shared" si="77"/>
        <v/>
      </c>
      <c r="CG138" s="32">
        <f>IF(E138&lt;P138,1,0)</f>
        <v>0</v>
      </c>
      <c r="CH138" s="13"/>
      <c r="CI138" s="13"/>
      <c r="CJ138" s="13"/>
      <c r="CK138" s="13"/>
      <c r="CL138" s="13"/>
      <c r="DO138" s="3"/>
      <c r="DP138" s="3"/>
    </row>
    <row r="139" spans="1:120" ht="16.149999999999999" customHeight="1" x14ac:dyDescent="0.2">
      <c r="A139" s="860"/>
      <c r="B139" s="860"/>
      <c r="C139" s="334" t="s">
        <v>154</v>
      </c>
      <c r="D139" s="336">
        <f t="shared" si="80"/>
        <v>0</v>
      </c>
      <c r="E139" s="336">
        <f>SUM(K139+M139)</f>
        <v>0</v>
      </c>
      <c r="F139" s="337"/>
      <c r="G139" s="98"/>
      <c r="H139" s="149"/>
      <c r="I139" s="98"/>
      <c r="J139" s="149"/>
      <c r="K139" s="22"/>
      <c r="L139" s="332"/>
      <c r="M139" s="22"/>
      <c r="N139" s="333"/>
      <c r="O139" s="34"/>
      <c r="P139" s="23"/>
      <c r="Q139" s="225" t="str">
        <f t="shared" si="78"/>
        <v/>
      </c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8"/>
      <c r="AD139" s="8"/>
      <c r="BX139" s="3"/>
      <c r="BY139" s="3"/>
      <c r="CA139" s="31" t="str">
        <f t="shared" si="77"/>
        <v/>
      </c>
      <c r="CG139" s="32">
        <f>IF(E139&lt;P139,1,0)</f>
        <v>0</v>
      </c>
      <c r="CH139" s="13"/>
      <c r="CI139" s="13"/>
      <c r="CJ139" s="13"/>
      <c r="CK139" s="13"/>
      <c r="CL139" s="13"/>
      <c r="DO139" s="3"/>
      <c r="DP139" s="3"/>
    </row>
    <row r="140" spans="1:120" ht="16.149999999999999" customHeight="1" x14ac:dyDescent="0.2">
      <c r="A140" s="861"/>
      <c r="B140" s="860"/>
      <c r="C140" s="334" t="s">
        <v>155</v>
      </c>
      <c r="D140" s="301">
        <f t="shared" si="80"/>
        <v>0</v>
      </c>
      <c r="E140" s="301">
        <f>SUM(K140+M140)</f>
        <v>0</v>
      </c>
      <c r="F140" s="339"/>
      <c r="G140" s="304"/>
      <c r="H140" s="305"/>
      <c r="I140" s="304"/>
      <c r="J140" s="305"/>
      <c r="K140" s="115"/>
      <c r="L140" s="340"/>
      <c r="M140" s="115"/>
      <c r="N140" s="341"/>
      <c r="O140" s="43"/>
      <c r="P140" s="581"/>
      <c r="Q140" s="225" t="str">
        <f t="shared" si="78"/>
        <v/>
      </c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8"/>
      <c r="AD140" s="8"/>
      <c r="BX140" s="3"/>
      <c r="BY140" s="3"/>
      <c r="CA140" s="31" t="str">
        <f t="shared" si="77"/>
        <v/>
      </c>
      <c r="CG140" s="32">
        <f>IF(E140&lt;P140,1,0)</f>
        <v>0</v>
      </c>
      <c r="CH140" s="13"/>
      <c r="CI140" s="13"/>
      <c r="CJ140" s="13"/>
      <c r="CK140" s="13"/>
      <c r="CL140" s="13"/>
      <c r="DO140" s="3"/>
      <c r="DP140" s="3"/>
    </row>
    <row r="141" spans="1:120" ht="39" customHeight="1" x14ac:dyDescent="0.2">
      <c r="A141" s="686" t="s">
        <v>156</v>
      </c>
      <c r="B141" s="686" t="s">
        <v>157</v>
      </c>
      <c r="C141" s="687" t="s">
        <v>158</v>
      </c>
      <c r="D141" s="344">
        <f>SUM(E141:F141)</f>
        <v>0</v>
      </c>
      <c r="E141" s="344">
        <f>+I141+K141+M141</f>
        <v>0</v>
      </c>
      <c r="F141" s="345">
        <f>+J141+L141+N141</f>
        <v>0</v>
      </c>
      <c r="G141" s="115"/>
      <c r="H141" s="581"/>
      <c r="I141" s="115"/>
      <c r="J141" s="581"/>
      <c r="K141" s="115"/>
      <c r="L141" s="580"/>
      <c r="M141" s="115"/>
      <c r="N141" s="347"/>
      <c r="O141" s="581"/>
      <c r="P141" s="581"/>
      <c r="Q141" s="225" t="str">
        <f t="shared" si="78"/>
        <v/>
      </c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8"/>
      <c r="AD141" s="8"/>
      <c r="BX141" s="3"/>
      <c r="BY141" s="3"/>
      <c r="CA141" s="31" t="str">
        <f t="shared" si="77"/>
        <v/>
      </c>
      <c r="CG141" s="32">
        <f t="shared" ref="CG141:CG155" si="81">IF(D141&lt;P141,1,0)</f>
        <v>0</v>
      </c>
      <c r="CH141" s="13"/>
      <c r="CI141" s="13"/>
      <c r="CJ141" s="13"/>
      <c r="CK141" s="13"/>
      <c r="CL141" s="13"/>
      <c r="DO141" s="3"/>
      <c r="DP141" s="3"/>
    </row>
    <row r="142" spans="1:120" ht="16.149999999999999" customHeight="1" x14ac:dyDescent="0.2">
      <c r="A142" s="977" t="s">
        <v>159</v>
      </c>
      <c r="B142" s="859" t="s">
        <v>160</v>
      </c>
      <c r="C142" s="348" t="s">
        <v>161</v>
      </c>
      <c r="D142" s="336">
        <f t="shared" ref="D142:D153" si="82">SUM(E142+F142)</f>
        <v>0</v>
      </c>
      <c r="E142" s="336">
        <f t="shared" ref="E142:F145" si="83">SUM(I142+K142+M142)</f>
        <v>0</v>
      </c>
      <c r="F142" s="349">
        <f t="shared" si="83"/>
        <v>0</v>
      </c>
      <c r="G142" s="300"/>
      <c r="H142" s="688"/>
      <c r="I142" s="22"/>
      <c r="J142" s="23"/>
      <c r="K142" s="22"/>
      <c r="L142" s="23"/>
      <c r="M142" s="22"/>
      <c r="N142" s="27"/>
      <c r="O142" s="23"/>
      <c r="P142" s="25"/>
      <c r="Q142" s="225" t="str">
        <f t="shared" si="78"/>
        <v/>
      </c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8"/>
      <c r="AD142" s="8"/>
      <c r="BX142" s="3"/>
      <c r="BY142" s="3"/>
      <c r="CA142" s="31" t="str">
        <f t="shared" si="77"/>
        <v/>
      </c>
      <c r="CG142" s="32">
        <f t="shared" si="81"/>
        <v>0</v>
      </c>
      <c r="CH142" s="13"/>
      <c r="CI142" s="13"/>
      <c r="CJ142" s="13"/>
      <c r="CK142" s="13"/>
      <c r="CL142" s="13"/>
      <c r="DO142" s="3"/>
      <c r="DP142" s="3"/>
    </row>
    <row r="143" spans="1:120" ht="16.149999999999999" customHeight="1" x14ac:dyDescent="0.2">
      <c r="A143" s="978"/>
      <c r="B143" s="860"/>
      <c r="C143" s="350" t="s">
        <v>162</v>
      </c>
      <c r="D143" s="301">
        <f t="shared" si="82"/>
        <v>0</v>
      </c>
      <c r="E143" s="301">
        <f t="shared" si="83"/>
        <v>0</v>
      </c>
      <c r="F143" s="303">
        <f t="shared" si="83"/>
        <v>0</v>
      </c>
      <c r="G143" s="689"/>
      <c r="H143" s="690"/>
      <c r="I143" s="42"/>
      <c r="J143" s="581"/>
      <c r="K143" s="115"/>
      <c r="L143" s="309"/>
      <c r="M143" s="115"/>
      <c r="N143" s="347"/>
      <c r="O143" s="581"/>
      <c r="P143" s="309"/>
      <c r="Q143" s="225" t="str">
        <f t="shared" si="78"/>
        <v/>
      </c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8"/>
      <c r="AD143" s="8"/>
      <c r="BX143" s="3"/>
      <c r="BY143" s="3"/>
      <c r="CA143" s="31" t="str">
        <f t="shared" si="77"/>
        <v/>
      </c>
      <c r="CG143" s="32">
        <f t="shared" si="81"/>
        <v>0</v>
      </c>
      <c r="CH143" s="13"/>
      <c r="CI143" s="13"/>
      <c r="CJ143" s="13"/>
      <c r="CK143" s="13"/>
      <c r="CL143" s="13"/>
      <c r="DO143" s="3"/>
      <c r="DP143" s="3"/>
    </row>
    <row r="144" spans="1:120" ht="16.149999999999999" customHeight="1" x14ac:dyDescent="0.2">
      <c r="A144" s="978"/>
      <c r="B144" s="859" t="s">
        <v>80</v>
      </c>
      <c r="C144" s="348" t="s">
        <v>161</v>
      </c>
      <c r="D144" s="336">
        <f t="shared" si="82"/>
        <v>0</v>
      </c>
      <c r="E144" s="336">
        <f t="shared" si="83"/>
        <v>0</v>
      </c>
      <c r="F144" s="349">
        <f t="shared" si="83"/>
        <v>0</v>
      </c>
      <c r="G144" s="295"/>
      <c r="H144" s="691"/>
      <c r="I144" s="24"/>
      <c r="J144" s="62"/>
      <c r="K144" s="24"/>
      <c r="L144" s="296"/>
      <c r="M144" s="24"/>
      <c r="N144" s="351"/>
      <c r="O144" s="62"/>
      <c r="P144" s="296"/>
      <c r="Q144" s="225" t="str">
        <f t="shared" si="78"/>
        <v/>
      </c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8"/>
      <c r="AD144" s="8"/>
      <c r="BX144" s="3"/>
      <c r="BY144" s="3"/>
      <c r="CA144" s="31" t="str">
        <f t="shared" si="77"/>
        <v/>
      </c>
      <c r="CG144" s="32">
        <f t="shared" si="81"/>
        <v>0</v>
      </c>
      <c r="CH144" s="13"/>
      <c r="CI144" s="13"/>
      <c r="CJ144" s="13"/>
      <c r="CK144" s="13"/>
      <c r="CL144" s="13"/>
      <c r="DO144" s="3"/>
      <c r="DP144" s="3"/>
    </row>
    <row r="145" spans="1:121" ht="16.149999999999999" customHeight="1" x14ac:dyDescent="0.2">
      <c r="A145" s="979"/>
      <c r="B145" s="861"/>
      <c r="C145" s="352" t="s">
        <v>163</v>
      </c>
      <c r="D145" s="353">
        <f t="shared" si="82"/>
        <v>0</v>
      </c>
      <c r="E145" s="353">
        <f t="shared" si="83"/>
        <v>0</v>
      </c>
      <c r="F145" s="324">
        <f t="shared" si="83"/>
        <v>0</v>
      </c>
      <c r="G145" s="689"/>
      <c r="H145" s="690"/>
      <c r="I145" s="42"/>
      <c r="J145" s="581"/>
      <c r="K145" s="115"/>
      <c r="L145" s="309"/>
      <c r="M145" s="115"/>
      <c r="N145" s="347"/>
      <c r="O145" s="581"/>
      <c r="P145" s="309"/>
      <c r="Q145" s="225" t="str">
        <f t="shared" si="78"/>
        <v/>
      </c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8"/>
      <c r="AD145" s="8"/>
      <c r="BX145" s="3"/>
      <c r="BY145" s="3"/>
      <c r="CA145" s="31" t="str">
        <f t="shared" si="77"/>
        <v/>
      </c>
      <c r="CG145" s="32">
        <f t="shared" si="81"/>
        <v>0</v>
      </c>
      <c r="CH145" s="13"/>
      <c r="CI145" s="13"/>
      <c r="CJ145" s="13"/>
      <c r="CK145" s="13"/>
      <c r="CL145" s="13"/>
      <c r="DO145" s="3"/>
      <c r="DP145" s="3"/>
    </row>
    <row r="146" spans="1:121" ht="16.149999999999999" customHeight="1" x14ac:dyDescent="0.2">
      <c r="A146" s="985" t="s">
        <v>164</v>
      </c>
      <c r="B146" s="982" t="s">
        <v>144</v>
      </c>
      <c r="C146" s="983"/>
      <c r="D146" s="354">
        <f>SUM(E146+F146)</f>
        <v>0</v>
      </c>
      <c r="E146" s="354">
        <f>SUM(K146+M146)</f>
        <v>0</v>
      </c>
      <c r="F146" s="287">
        <f>SUM(+L146+N146)</f>
        <v>0</v>
      </c>
      <c r="G146" s="172"/>
      <c r="H146" s="173"/>
      <c r="I146" s="172"/>
      <c r="J146" s="173"/>
      <c r="K146" s="355"/>
      <c r="L146" s="356"/>
      <c r="M146" s="357"/>
      <c r="N146" s="358"/>
      <c r="O146" s="359"/>
      <c r="P146" s="356"/>
      <c r="Q146" s="225" t="str">
        <f t="shared" si="78"/>
        <v/>
      </c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8"/>
      <c r="AD146" s="8"/>
      <c r="BX146" s="3"/>
      <c r="BY146" s="3"/>
      <c r="CA146" s="31" t="str">
        <f t="shared" si="77"/>
        <v/>
      </c>
      <c r="CG146" s="32">
        <f t="shared" si="81"/>
        <v>0</v>
      </c>
      <c r="CH146" s="13"/>
      <c r="CI146" s="13"/>
      <c r="CJ146" s="13"/>
      <c r="CK146" s="13"/>
      <c r="CL146" s="13"/>
      <c r="DO146" s="3"/>
      <c r="DP146" s="3"/>
    </row>
    <row r="147" spans="1:121" ht="16.149999999999999" customHeight="1" x14ac:dyDescent="0.2">
      <c r="A147" s="986"/>
      <c r="B147" s="860" t="s">
        <v>160</v>
      </c>
      <c r="C147" s="316" t="s">
        <v>161</v>
      </c>
      <c r="D147" s="290">
        <f t="shared" si="82"/>
        <v>0</v>
      </c>
      <c r="E147" s="290">
        <f>SUM(K147+M147)</f>
        <v>0</v>
      </c>
      <c r="F147" s="292">
        <f>SUM(+L147+N147)</f>
        <v>0</v>
      </c>
      <c r="G147" s="360"/>
      <c r="H147" s="361"/>
      <c r="I147" s="360"/>
      <c r="J147" s="361"/>
      <c r="K147" s="22"/>
      <c r="L147" s="25"/>
      <c r="M147" s="26"/>
      <c r="N147" s="362"/>
      <c r="O147" s="23"/>
      <c r="P147" s="25"/>
      <c r="Q147" s="225" t="str">
        <f t="shared" si="78"/>
        <v/>
      </c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8"/>
      <c r="AD147" s="8"/>
      <c r="BX147" s="3"/>
      <c r="BY147" s="3"/>
      <c r="CA147" s="31" t="str">
        <f t="shared" si="77"/>
        <v/>
      </c>
      <c r="CG147" s="32">
        <f t="shared" si="81"/>
        <v>0</v>
      </c>
      <c r="CH147" s="13"/>
      <c r="CI147" s="13"/>
      <c r="CJ147" s="13"/>
      <c r="CK147" s="13"/>
      <c r="CL147" s="13"/>
      <c r="DO147" s="3"/>
      <c r="DP147" s="3"/>
    </row>
    <row r="148" spans="1:121" ht="16.149999999999999" customHeight="1" x14ac:dyDescent="0.2">
      <c r="A148" s="986"/>
      <c r="B148" s="860"/>
      <c r="C148" s="350" t="s">
        <v>162</v>
      </c>
      <c r="D148" s="301">
        <f t="shared" si="82"/>
        <v>0</v>
      </c>
      <c r="E148" s="301">
        <f>SUM(K148+M148)</f>
        <v>0</v>
      </c>
      <c r="F148" s="303">
        <f>SUM(+L148+N148)</f>
        <v>0</v>
      </c>
      <c r="G148" s="70"/>
      <c r="H148" s="78"/>
      <c r="I148" s="70"/>
      <c r="J148" s="78"/>
      <c r="K148" s="113"/>
      <c r="L148" s="326"/>
      <c r="M148" s="363"/>
      <c r="N148" s="364"/>
      <c r="O148" s="114"/>
      <c r="P148" s="326"/>
      <c r="Q148" s="225" t="str">
        <f t="shared" si="78"/>
        <v/>
      </c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8"/>
      <c r="AD148" s="8"/>
      <c r="BX148" s="3"/>
      <c r="BY148" s="3"/>
      <c r="CA148" s="31" t="str">
        <f t="shared" si="77"/>
        <v/>
      </c>
      <c r="CG148" s="32">
        <f t="shared" si="81"/>
        <v>0</v>
      </c>
      <c r="CH148" s="13"/>
      <c r="CI148" s="13"/>
      <c r="CJ148" s="13"/>
      <c r="CK148" s="13"/>
      <c r="CL148" s="13"/>
      <c r="DO148" s="3"/>
      <c r="DP148" s="3"/>
    </row>
    <row r="149" spans="1:121" ht="16.149999999999999" customHeight="1" x14ac:dyDescent="0.2">
      <c r="A149" s="986"/>
      <c r="B149" s="859" t="s">
        <v>80</v>
      </c>
      <c r="C149" s="348" t="s">
        <v>161</v>
      </c>
      <c r="D149" s="290">
        <f t="shared" si="82"/>
        <v>0</v>
      </c>
      <c r="E149" s="290">
        <f>SUM(K149+M149)</f>
        <v>0</v>
      </c>
      <c r="F149" s="292">
        <f>SUM(+L149+N149)</f>
        <v>0</v>
      </c>
      <c r="G149" s="293"/>
      <c r="H149" s="365"/>
      <c r="I149" s="293"/>
      <c r="J149" s="365"/>
      <c r="K149" s="24"/>
      <c r="L149" s="296"/>
      <c r="M149" s="366"/>
      <c r="N149" s="367"/>
      <c r="O149" s="62"/>
      <c r="P149" s="296"/>
      <c r="Q149" s="225" t="str">
        <f t="shared" si="78"/>
        <v/>
      </c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8"/>
      <c r="AD149" s="8"/>
      <c r="BX149" s="3"/>
      <c r="BY149" s="3"/>
      <c r="CA149" s="31" t="str">
        <f t="shared" si="77"/>
        <v/>
      </c>
      <c r="CG149" s="32">
        <f t="shared" si="81"/>
        <v>0</v>
      </c>
      <c r="CH149" s="13"/>
      <c r="CI149" s="13"/>
      <c r="CJ149" s="13"/>
      <c r="CK149" s="13"/>
      <c r="CL149" s="13"/>
      <c r="DO149" s="3"/>
      <c r="DP149" s="3"/>
    </row>
    <row r="150" spans="1:121" ht="16.149999999999999" customHeight="1" x14ac:dyDescent="0.2">
      <c r="A150" s="987"/>
      <c r="B150" s="861"/>
      <c r="C150" s="352" t="s">
        <v>163</v>
      </c>
      <c r="D150" s="301">
        <f t="shared" si="82"/>
        <v>0</v>
      </c>
      <c r="E150" s="301">
        <f>SUM(K150+M150)</f>
        <v>0</v>
      </c>
      <c r="F150" s="303">
        <f>SUM(+L150+N150)</f>
        <v>0</v>
      </c>
      <c r="G150" s="304"/>
      <c r="H150" s="582"/>
      <c r="I150" s="304"/>
      <c r="J150" s="582"/>
      <c r="K150" s="115"/>
      <c r="L150" s="309"/>
      <c r="M150" s="369"/>
      <c r="N150" s="370"/>
      <c r="O150" s="581"/>
      <c r="P150" s="309"/>
      <c r="Q150" s="225" t="str">
        <f t="shared" si="78"/>
        <v/>
      </c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8"/>
      <c r="AD150" s="8"/>
      <c r="BX150" s="3"/>
      <c r="BY150" s="3"/>
      <c r="CA150" s="31" t="str">
        <f t="shared" si="77"/>
        <v/>
      </c>
      <c r="CG150" s="32">
        <f t="shared" si="81"/>
        <v>0</v>
      </c>
      <c r="CH150" s="13"/>
      <c r="CI150" s="13"/>
      <c r="CJ150" s="13"/>
      <c r="CK150" s="13"/>
      <c r="CL150" s="13"/>
      <c r="DO150" s="3"/>
      <c r="DP150" s="3"/>
    </row>
    <row r="151" spans="1:121" ht="18" customHeight="1" x14ac:dyDescent="0.2">
      <c r="A151" s="977" t="s">
        <v>165</v>
      </c>
      <c r="B151" s="859" t="s">
        <v>166</v>
      </c>
      <c r="C151" s="371" t="s">
        <v>167</v>
      </c>
      <c r="D151" s="290">
        <f t="shared" si="82"/>
        <v>0</v>
      </c>
      <c r="E151" s="290">
        <f t="shared" ref="E151:F153" si="84">SUM(I151+K151+M151)</f>
        <v>0</v>
      </c>
      <c r="F151" s="292">
        <f t="shared" si="84"/>
        <v>0</v>
      </c>
      <c r="G151" s="300"/>
      <c r="H151" s="688"/>
      <c r="I151" s="22"/>
      <c r="J151" s="23"/>
      <c r="K151" s="22"/>
      <c r="L151" s="25"/>
      <c r="M151" s="22"/>
      <c r="N151" s="362"/>
      <c r="O151" s="23"/>
      <c r="P151" s="25"/>
      <c r="Q151" s="225" t="str">
        <f t="shared" si="78"/>
        <v/>
      </c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8"/>
      <c r="AD151" s="8"/>
      <c r="BX151" s="3"/>
      <c r="BY151" s="3"/>
      <c r="CA151" s="31" t="str">
        <f t="shared" si="77"/>
        <v/>
      </c>
      <c r="CG151" s="32">
        <f t="shared" si="81"/>
        <v>0</v>
      </c>
      <c r="CH151" s="13"/>
      <c r="CI151" s="13"/>
      <c r="CJ151" s="13"/>
      <c r="CK151" s="13"/>
      <c r="CL151" s="13"/>
      <c r="DO151" s="3"/>
      <c r="DP151" s="3"/>
    </row>
    <row r="152" spans="1:121" ht="32.25" customHeight="1" x14ac:dyDescent="0.2">
      <c r="A152" s="978"/>
      <c r="B152" s="860"/>
      <c r="C152" s="372" t="s">
        <v>168</v>
      </c>
      <c r="D152" s="250">
        <f t="shared" si="82"/>
        <v>0</v>
      </c>
      <c r="E152" s="250">
        <f t="shared" si="84"/>
        <v>0</v>
      </c>
      <c r="F152" s="298">
        <f t="shared" si="84"/>
        <v>0</v>
      </c>
      <c r="G152" s="692"/>
      <c r="H152" s="693"/>
      <c r="I152" s="113"/>
      <c r="J152" s="114"/>
      <c r="K152" s="113"/>
      <c r="L152" s="326"/>
      <c r="M152" s="113"/>
      <c r="N152" s="373"/>
      <c r="O152" s="114"/>
      <c r="P152" s="326"/>
      <c r="Q152" s="225" t="str">
        <f t="shared" si="78"/>
        <v/>
      </c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8"/>
      <c r="AD152" s="8"/>
      <c r="BX152" s="3"/>
      <c r="BY152" s="3"/>
      <c r="CA152" s="31" t="str">
        <f t="shared" si="77"/>
        <v/>
      </c>
      <c r="CG152" s="32">
        <f t="shared" si="81"/>
        <v>0</v>
      </c>
      <c r="CH152" s="13"/>
      <c r="CI152" s="13"/>
      <c r="CJ152" s="13"/>
      <c r="CK152" s="13"/>
      <c r="CL152" s="13"/>
      <c r="DO152" s="3"/>
      <c r="DP152" s="3"/>
    </row>
    <row r="153" spans="1:121" ht="29.25" customHeight="1" x14ac:dyDescent="0.2">
      <c r="A153" s="979"/>
      <c r="B153" s="861"/>
      <c r="C153" s="374" t="s">
        <v>169</v>
      </c>
      <c r="D153" s="301">
        <f t="shared" si="82"/>
        <v>0</v>
      </c>
      <c r="E153" s="301">
        <f t="shared" si="84"/>
        <v>0</v>
      </c>
      <c r="F153" s="303">
        <f t="shared" si="84"/>
        <v>0</v>
      </c>
      <c r="G153" s="689"/>
      <c r="H153" s="393"/>
      <c r="I153" s="42"/>
      <c r="J153" s="43"/>
      <c r="K153" s="42"/>
      <c r="L153" s="44"/>
      <c r="M153" s="375"/>
      <c r="N153" s="370"/>
      <c r="O153" s="43"/>
      <c r="P153" s="43"/>
      <c r="Q153" s="225" t="str">
        <f t="shared" si="78"/>
        <v/>
      </c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8"/>
      <c r="AD153" s="8"/>
      <c r="BX153" s="3"/>
      <c r="BY153" s="3"/>
      <c r="CA153" s="31" t="str">
        <f t="shared" si="77"/>
        <v/>
      </c>
      <c r="CG153" s="32">
        <f t="shared" si="81"/>
        <v>0</v>
      </c>
      <c r="CH153" s="13"/>
      <c r="CI153" s="13"/>
      <c r="CJ153" s="13"/>
      <c r="CK153" s="13"/>
      <c r="CL153" s="13"/>
      <c r="DO153" s="3"/>
      <c r="DP153" s="3"/>
    </row>
    <row r="154" spans="1:121" ht="37.5" customHeight="1" x14ac:dyDescent="0.2">
      <c r="A154" s="978" t="s">
        <v>170</v>
      </c>
      <c r="B154" s="859" t="s">
        <v>171</v>
      </c>
      <c r="C154" s="376" t="s">
        <v>172</v>
      </c>
      <c r="D154" s="336">
        <f>SUM(E154+F154)</f>
        <v>0</v>
      </c>
      <c r="E154" s="336">
        <f>+K154+M154</f>
        <v>0</v>
      </c>
      <c r="F154" s="349">
        <f>+L154+N154</f>
        <v>0</v>
      </c>
      <c r="G154" s="293"/>
      <c r="H154" s="365"/>
      <c r="I154" s="293"/>
      <c r="J154" s="365"/>
      <c r="K154" s="24"/>
      <c r="L154" s="296"/>
      <c r="M154" s="366"/>
      <c r="N154" s="351"/>
      <c r="O154" s="365"/>
      <c r="P154" s="62"/>
      <c r="Q154" s="225" t="str">
        <f t="shared" si="78"/>
        <v/>
      </c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8"/>
      <c r="AD154" s="8"/>
      <c r="BX154" s="3"/>
      <c r="BY154" s="3"/>
      <c r="CA154" s="31" t="str">
        <f t="shared" si="77"/>
        <v/>
      </c>
      <c r="CG154" s="32">
        <f t="shared" si="81"/>
        <v>0</v>
      </c>
      <c r="CH154" s="13"/>
      <c r="CI154" s="13"/>
      <c r="CJ154" s="13"/>
      <c r="CK154" s="13"/>
      <c r="CL154" s="13"/>
      <c r="DO154" s="3"/>
      <c r="DP154" s="3"/>
    </row>
    <row r="155" spans="1:121" ht="30" customHeight="1" x14ac:dyDescent="0.2">
      <c r="A155" s="979"/>
      <c r="B155" s="861"/>
      <c r="C155" s="377" t="s">
        <v>173</v>
      </c>
      <c r="D155" s="301">
        <f>SUM(E155+F155)</f>
        <v>0</v>
      </c>
      <c r="E155" s="301">
        <f>+K155+M155</f>
        <v>0</v>
      </c>
      <c r="F155" s="303">
        <f>+L155+N155</f>
        <v>0</v>
      </c>
      <c r="G155" s="304"/>
      <c r="H155" s="170"/>
      <c r="I155" s="304"/>
      <c r="J155" s="170"/>
      <c r="K155" s="42"/>
      <c r="L155" s="44"/>
      <c r="M155" s="375"/>
      <c r="N155" s="45"/>
      <c r="O155" s="170"/>
      <c r="P155" s="43"/>
      <c r="Q155" s="225" t="str">
        <f t="shared" si="78"/>
        <v/>
      </c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BX155" s="3"/>
      <c r="BY155" s="3"/>
      <c r="CA155" s="31" t="str">
        <f t="shared" si="77"/>
        <v/>
      </c>
      <c r="CG155" s="32">
        <f t="shared" si="81"/>
        <v>0</v>
      </c>
      <c r="CH155" s="13"/>
      <c r="CI155" s="13"/>
      <c r="CJ155" s="13"/>
      <c r="CK155" s="13"/>
      <c r="CL155" s="13"/>
      <c r="DO155" s="3"/>
      <c r="DP155" s="3"/>
    </row>
    <row r="156" spans="1:121" ht="31.9" customHeight="1" x14ac:dyDescent="0.2">
      <c r="A156" s="47" t="s">
        <v>174</v>
      </c>
      <c r="B156" s="123"/>
      <c r="C156" s="123"/>
      <c r="D156" s="123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BV156" s="3"/>
      <c r="BW156" s="3"/>
      <c r="CG156" s="13"/>
      <c r="CH156" s="13"/>
      <c r="CI156" s="13"/>
      <c r="CJ156" s="13"/>
      <c r="CK156" s="13"/>
      <c r="CL156" s="13"/>
    </row>
    <row r="157" spans="1:121" ht="16.149999999999999" customHeight="1" x14ac:dyDescent="0.2">
      <c r="A157" s="885" t="s">
        <v>175</v>
      </c>
      <c r="B157" s="886"/>
      <c r="C157" s="887"/>
      <c r="D157" s="894" t="s">
        <v>4</v>
      </c>
      <c r="E157" s="895"/>
      <c r="F157" s="896"/>
      <c r="G157" s="862" t="s">
        <v>5</v>
      </c>
      <c r="H157" s="900"/>
      <c r="I157" s="900"/>
      <c r="J157" s="900"/>
      <c r="K157" s="900"/>
      <c r="L157" s="900"/>
      <c r="M157" s="900"/>
      <c r="N157" s="900"/>
      <c r="O157" s="900"/>
      <c r="P157" s="900"/>
      <c r="Q157" s="900"/>
      <c r="R157" s="900"/>
      <c r="S157" s="900"/>
      <c r="T157" s="900"/>
      <c r="U157" s="900"/>
      <c r="V157" s="900"/>
      <c r="W157" s="900"/>
      <c r="X157" s="900"/>
      <c r="Y157" s="900"/>
      <c r="Z157" s="901"/>
      <c r="AA157" s="955" t="s">
        <v>8</v>
      </c>
      <c r="AB157" s="955" t="s">
        <v>176</v>
      </c>
      <c r="AC157" s="971" t="s">
        <v>177</v>
      </c>
      <c r="AD157" s="971" t="s">
        <v>178</v>
      </c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CG157" s="13"/>
      <c r="CH157" s="13"/>
      <c r="CI157" s="13"/>
      <c r="CJ157" s="13"/>
      <c r="CK157" s="13"/>
      <c r="CL157" s="13"/>
      <c r="DO157" s="3"/>
      <c r="DP157" s="3"/>
      <c r="DQ157" s="3"/>
    </row>
    <row r="158" spans="1:121" ht="16.149999999999999" customHeight="1" x14ac:dyDescent="0.2">
      <c r="A158" s="888"/>
      <c r="B158" s="889"/>
      <c r="C158" s="890"/>
      <c r="D158" s="980"/>
      <c r="E158" s="981"/>
      <c r="F158" s="902"/>
      <c r="G158" s="974" t="s">
        <v>11</v>
      </c>
      <c r="H158" s="975"/>
      <c r="I158" s="976" t="s">
        <v>12</v>
      </c>
      <c r="J158" s="976"/>
      <c r="K158" s="862" t="s">
        <v>13</v>
      </c>
      <c r="L158" s="970"/>
      <c r="M158" s="862" t="s">
        <v>14</v>
      </c>
      <c r="N158" s="970"/>
      <c r="O158" s="862" t="s">
        <v>15</v>
      </c>
      <c r="P158" s="970"/>
      <c r="Q158" s="862" t="s">
        <v>16</v>
      </c>
      <c r="R158" s="970"/>
      <c r="S158" s="862" t="s">
        <v>179</v>
      </c>
      <c r="T158" s="970"/>
      <c r="U158" s="982" t="s">
        <v>20</v>
      </c>
      <c r="V158" s="983"/>
      <c r="W158" s="982" t="s">
        <v>21</v>
      </c>
      <c r="X158" s="983"/>
      <c r="Y158" s="982" t="s">
        <v>22</v>
      </c>
      <c r="Z158" s="984"/>
      <c r="AA158" s="958"/>
      <c r="AB158" s="958"/>
      <c r="AC158" s="972"/>
      <c r="AD158" s="972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CG158" s="13"/>
      <c r="CH158" s="13"/>
      <c r="CI158" s="13"/>
      <c r="CJ158" s="13"/>
      <c r="CK158" s="13"/>
      <c r="CL158" s="13"/>
      <c r="DO158" s="3"/>
      <c r="DP158" s="3"/>
      <c r="DQ158" s="3"/>
    </row>
    <row r="159" spans="1:121" ht="16.149999999999999" customHeight="1" x14ac:dyDescent="0.2">
      <c r="A159" s="891"/>
      <c r="B159" s="1084"/>
      <c r="C159" s="1085"/>
      <c r="D159" s="14" t="s">
        <v>23</v>
      </c>
      <c r="E159" s="15" t="s">
        <v>24</v>
      </c>
      <c r="F159" s="837" t="s">
        <v>25</v>
      </c>
      <c r="G159" s="832" t="s">
        <v>24</v>
      </c>
      <c r="H159" s="837" t="s">
        <v>25</v>
      </c>
      <c r="I159" s="833" t="s">
        <v>24</v>
      </c>
      <c r="J159" s="833" t="s">
        <v>25</v>
      </c>
      <c r="K159" s="832" t="s">
        <v>24</v>
      </c>
      <c r="L159" s="837" t="s">
        <v>25</v>
      </c>
      <c r="M159" s="832" t="s">
        <v>24</v>
      </c>
      <c r="N159" s="837" t="s">
        <v>25</v>
      </c>
      <c r="O159" s="832" t="s">
        <v>24</v>
      </c>
      <c r="P159" s="837" t="s">
        <v>25</v>
      </c>
      <c r="Q159" s="832" t="s">
        <v>24</v>
      </c>
      <c r="R159" s="837" t="s">
        <v>25</v>
      </c>
      <c r="S159" s="832" t="s">
        <v>24</v>
      </c>
      <c r="T159" s="837" t="s">
        <v>25</v>
      </c>
      <c r="U159" s="832" t="s">
        <v>24</v>
      </c>
      <c r="V159" s="837" t="s">
        <v>25</v>
      </c>
      <c r="W159" s="832" t="s">
        <v>24</v>
      </c>
      <c r="X159" s="837" t="s">
        <v>25</v>
      </c>
      <c r="Y159" s="832" t="s">
        <v>24</v>
      </c>
      <c r="Z159" s="834" t="s">
        <v>25</v>
      </c>
      <c r="AA159" s="1079"/>
      <c r="AB159" s="1079"/>
      <c r="AC159" s="1102"/>
      <c r="AD159" s="1102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CG159" s="13"/>
      <c r="CH159" s="13"/>
      <c r="CI159" s="13"/>
      <c r="CJ159" s="13"/>
      <c r="CK159" s="13"/>
      <c r="CL159" s="13"/>
      <c r="DO159" s="3"/>
      <c r="DP159" s="3"/>
      <c r="DQ159" s="3"/>
    </row>
    <row r="160" spans="1:121" ht="16.149999999999999" customHeight="1" x14ac:dyDescent="0.2">
      <c r="A160" s="967" t="s">
        <v>180</v>
      </c>
      <c r="B160" s="968"/>
      <c r="C160" s="969"/>
      <c r="D160" s="378">
        <f>SUM(E160+F160)</f>
        <v>0</v>
      </c>
      <c r="E160" s="379">
        <f t="shared" ref="E160:F161" si="85">+K160+M160+O160+Q160</f>
        <v>0</v>
      </c>
      <c r="F160" s="380">
        <f t="shared" si="85"/>
        <v>0</v>
      </c>
      <c r="G160" s="293"/>
      <c r="H160" s="365"/>
      <c r="I160" s="293"/>
      <c r="J160" s="365"/>
      <c r="K160" s="24"/>
      <c r="L160" s="62"/>
      <c r="M160" s="24"/>
      <c r="N160" s="62"/>
      <c r="O160" s="24"/>
      <c r="P160" s="62"/>
      <c r="Q160" s="24"/>
      <c r="R160" s="62"/>
      <c r="S160" s="293"/>
      <c r="T160" s="365"/>
      <c r="U160" s="293"/>
      <c r="V160" s="365"/>
      <c r="W160" s="293"/>
      <c r="X160" s="365"/>
      <c r="Y160" s="293"/>
      <c r="Z160" s="381"/>
      <c r="AA160" s="62"/>
      <c r="AB160" s="62"/>
      <c r="AC160" s="62"/>
      <c r="AD160" s="62"/>
      <c r="AE160" s="382" t="str">
        <f>CA160&amp;CB160&amp;CC160&amp;CD160</f>
        <v/>
      </c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8"/>
      <c r="AR160" s="8"/>
      <c r="CA160" s="31" t="str">
        <f t="shared" ref="CA160:CA163" si="86">IF(CG160=1,"* El número de actividades en usuarios en situacion de discapacidad NO DEBE ser mayor al total. ","")</f>
        <v/>
      </c>
      <c r="CB160" s="31" t="str">
        <f>IF(CH160=1,"* El número de actividades en usuarios JUNJI NO DEBE ser mayor al total. ","")</f>
        <v/>
      </c>
      <c r="CC160" s="31" t="str">
        <f>IF(CI160=1,"* El número de actividades en usuarios INTEGRA NO DEBE ser mayor al total. ","")</f>
        <v/>
      </c>
      <c r="CD160" s="31" t="str">
        <f>IF(CJ160=1,"* El número de actividades en usuarios MINEDUC NO DEBE ser mayor al total. ","")</f>
        <v/>
      </c>
      <c r="CG160" s="32">
        <f>IF(D160&lt;AA160,1,0)</f>
        <v>0</v>
      </c>
      <c r="CH160" s="32">
        <f>IF(D160&lt;AB160,1,0)</f>
        <v>0</v>
      </c>
      <c r="CI160" s="32">
        <f>IF(D160&lt;AC160,1,0)</f>
        <v>0</v>
      </c>
      <c r="CJ160" s="32">
        <f>IF(D160&lt;AD160,1,0)</f>
        <v>0</v>
      </c>
      <c r="CK160" s="13"/>
      <c r="CL160" s="13"/>
      <c r="DO160" s="3"/>
      <c r="DP160" s="3"/>
      <c r="DQ160" s="3"/>
    </row>
    <row r="161" spans="1:121" ht="16.149999999999999" customHeight="1" x14ac:dyDescent="0.2">
      <c r="A161" s="928" t="s">
        <v>181</v>
      </c>
      <c r="B161" s="929"/>
      <c r="C161" s="930"/>
      <c r="D161" s="383">
        <f t="shared" ref="D161:D163" si="87">SUM(E161+F161)</f>
        <v>0</v>
      </c>
      <c r="E161" s="384">
        <f t="shared" si="85"/>
        <v>0</v>
      </c>
      <c r="F161" s="385">
        <f t="shared" si="85"/>
        <v>0</v>
      </c>
      <c r="G161" s="360"/>
      <c r="H161" s="361"/>
      <c r="I161" s="360"/>
      <c r="J161" s="361"/>
      <c r="K161" s="22"/>
      <c r="L161" s="23"/>
      <c r="M161" s="22"/>
      <c r="N161" s="23"/>
      <c r="O161" s="22"/>
      <c r="P161" s="23"/>
      <c r="Q161" s="22"/>
      <c r="R161" s="23"/>
      <c r="S161" s="98"/>
      <c r="T161" s="99"/>
      <c r="U161" s="360"/>
      <c r="V161" s="361"/>
      <c r="W161" s="98"/>
      <c r="X161" s="99"/>
      <c r="Y161" s="98"/>
      <c r="Z161" s="151"/>
      <c r="AA161" s="23"/>
      <c r="AB161" s="23"/>
      <c r="AC161" s="23"/>
      <c r="AD161" s="23"/>
      <c r="AE161" s="382" t="str">
        <f t="shared" ref="AE161:AE163" si="88">CA161&amp;CB161&amp;CC161&amp;CD161</f>
        <v/>
      </c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8"/>
      <c r="AR161" s="8"/>
      <c r="CA161" s="31" t="str">
        <f t="shared" si="86"/>
        <v/>
      </c>
      <c r="CB161" s="31" t="str">
        <f t="shared" ref="CB161:CB163" si="89">IF(CH161=1,"* El número de actividades en usuarios JUNJI NO DEBE ser mayor al total. ","")</f>
        <v/>
      </c>
      <c r="CC161" s="31" t="str">
        <f t="shared" ref="CC161:CC163" si="90">IF(CI161=1,"* El número de actividades en usuarios INTEGRA NO DEBE ser mayor al total. ","")</f>
        <v/>
      </c>
      <c r="CD161" s="31" t="str">
        <f t="shared" ref="CD161:CD163" si="91">IF(CJ161=1,"* El número de actividades en usuarios MINEDUC NO DEBE ser mayor al total. ","")</f>
        <v/>
      </c>
      <c r="CG161" s="32">
        <f t="shared" ref="CG161:CG163" si="92">IF(D161&lt;AA161,1,0)</f>
        <v>0</v>
      </c>
      <c r="CH161" s="32">
        <f t="shared" ref="CH161:CH163" si="93">IF(D161&lt;AB161,1,0)</f>
        <v>0</v>
      </c>
      <c r="CI161" s="32">
        <f t="shared" ref="CI161:CI163" si="94">IF(D161&lt;AC161,1,0)</f>
        <v>0</v>
      </c>
      <c r="CJ161" s="32">
        <f t="shared" ref="CJ161:CJ163" si="95">IF(D161&lt;AD161,1,0)</f>
        <v>0</v>
      </c>
      <c r="CK161" s="13"/>
      <c r="CL161" s="13"/>
      <c r="DO161" s="3"/>
      <c r="DP161" s="3"/>
      <c r="DQ161" s="3"/>
    </row>
    <row r="162" spans="1:121" ht="16.149999999999999" customHeight="1" x14ac:dyDescent="0.2">
      <c r="A162" s="931" t="s">
        <v>182</v>
      </c>
      <c r="B162" s="932"/>
      <c r="C162" s="933"/>
      <c r="D162" s="386">
        <f t="shared" si="87"/>
        <v>0</v>
      </c>
      <c r="E162" s="384">
        <f>+K162+M162+O162+Q162</f>
        <v>0</v>
      </c>
      <c r="F162" s="385">
        <f>+L162+N162+P162+R162</f>
        <v>0</v>
      </c>
      <c r="G162" s="360"/>
      <c r="H162" s="361"/>
      <c r="I162" s="360"/>
      <c r="J162" s="361"/>
      <c r="K162" s="22"/>
      <c r="L162" s="23"/>
      <c r="M162" s="22"/>
      <c r="N162" s="23"/>
      <c r="O162" s="22"/>
      <c r="P162" s="23"/>
      <c r="Q162" s="22"/>
      <c r="R162" s="23"/>
      <c r="S162" s="98"/>
      <c r="T162" s="99"/>
      <c r="U162" s="360"/>
      <c r="V162" s="361"/>
      <c r="W162" s="98"/>
      <c r="X162" s="99"/>
      <c r="Y162" s="98"/>
      <c r="Z162" s="151"/>
      <c r="AA162" s="23"/>
      <c r="AB162" s="23"/>
      <c r="AC162" s="23"/>
      <c r="AD162" s="23"/>
      <c r="AE162" s="382" t="str">
        <f t="shared" si="88"/>
        <v/>
      </c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8"/>
      <c r="AR162" s="8"/>
      <c r="CA162" s="31" t="str">
        <f t="shared" si="86"/>
        <v/>
      </c>
      <c r="CB162" s="31" t="str">
        <f t="shared" si="89"/>
        <v/>
      </c>
      <c r="CC162" s="31" t="str">
        <f t="shared" si="90"/>
        <v/>
      </c>
      <c r="CD162" s="31" t="str">
        <f t="shared" si="91"/>
        <v/>
      </c>
      <c r="CG162" s="32">
        <f t="shared" si="92"/>
        <v>0</v>
      </c>
      <c r="CH162" s="32">
        <f t="shared" si="93"/>
        <v>0</v>
      </c>
      <c r="CI162" s="32">
        <f t="shared" si="94"/>
        <v>0</v>
      </c>
      <c r="CJ162" s="32">
        <f t="shared" si="95"/>
        <v>0</v>
      </c>
      <c r="CK162" s="13"/>
      <c r="CL162" s="13"/>
      <c r="DO162" s="3"/>
      <c r="DP162" s="3"/>
      <c r="DQ162" s="3"/>
    </row>
    <row r="163" spans="1:121" ht="16.149999999999999" customHeight="1" x14ac:dyDescent="0.2">
      <c r="A163" s="934" t="s">
        <v>183</v>
      </c>
      <c r="B163" s="935"/>
      <c r="C163" s="936"/>
      <c r="D163" s="386">
        <f t="shared" si="87"/>
        <v>0</v>
      </c>
      <c r="E163" s="387">
        <f t="shared" ref="E163:F163" si="96">+K163+M163+O163+Q163</f>
        <v>0</v>
      </c>
      <c r="F163" s="388">
        <f t="shared" si="96"/>
        <v>0</v>
      </c>
      <c r="G163" s="98"/>
      <c r="H163" s="99"/>
      <c r="I163" s="98"/>
      <c r="J163" s="99"/>
      <c r="K163" s="33"/>
      <c r="L163" s="34"/>
      <c r="M163" s="33"/>
      <c r="N163" s="34"/>
      <c r="O163" s="33"/>
      <c r="P163" s="34"/>
      <c r="Q163" s="33"/>
      <c r="R163" s="34"/>
      <c r="S163" s="98"/>
      <c r="T163" s="99"/>
      <c r="U163" s="98"/>
      <c r="V163" s="99"/>
      <c r="W163" s="98"/>
      <c r="X163" s="99"/>
      <c r="Y163" s="98"/>
      <c r="Z163" s="151"/>
      <c r="AA163" s="34"/>
      <c r="AB163" s="34"/>
      <c r="AC163" s="34"/>
      <c r="AD163" s="34"/>
      <c r="AE163" s="382" t="str">
        <f t="shared" si="88"/>
        <v/>
      </c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8"/>
      <c r="AR163" s="8"/>
      <c r="CA163" s="31" t="str">
        <f t="shared" si="86"/>
        <v/>
      </c>
      <c r="CB163" s="31" t="str">
        <f t="shared" si="89"/>
        <v/>
      </c>
      <c r="CC163" s="31" t="str">
        <f t="shared" si="90"/>
        <v/>
      </c>
      <c r="CD163" s="31" t="str">
        <f t="shared" si="91"/>
        <v/>
      </c>
      <c r="CG163" s="32">
        <f t="shared" si="92"/>
        <v>0</v>
      </c>
      <c r="CH163" s="32">
        <f t="shared" si="93"/>
        <v>0</v>
      </c>
      <c r="CI163" s="32">
        <f t="shared" si="94"/>
        <v>0</v>
      </c>
      <c r="CJ163" s="32">
        <f t="shared" si="95"/>
        <v>0</v>
      </c>
      <c r="CK163" s="13"/>
      <c r="CL163" s="13"/>
      <c r="DO163" s="3"/>
      <c r="DP163" s="3"/>
      <c r="DQ163" s="3"/>
    </row>
    <row r="164" spans="1:121" ht="16.149999999999999" customHeight="1" x14ac:dyDescent="0.2">
      <c r="A164" s="937" t="s">
        <v>184</v>
      </c>
      <c r="B164" s="938"/>
      <c r="C164" s="939"/>
      <c r="D164" s="389"/>
      <c r="E164" s="390"/>
      <c r="F164" s="391"/>
      <c r="G164" s="304"/>
      <c r="H164" s="170"/>
      <c r="I164" s="304"/>
      <c r="J164" s="170"/>
      <c r="K164" s="304"/>
      <c r="L164" s="170"/>
      <c r="M164" s="304"/>
      <c r="N164" s="170"/>
      <c r="O164" s="304"/>
      <c r="P164" s="170"/>
      <c r="Q164" s="304"/>
      <c r="R164" s="170"/>
      <c r="S164" s="304"/>
      <c r="T164" s="170"/>
      <c r="U164" s="304"/>
      <c r="V164" s="170"/>
      <c r="W164" s="304"/>
      <c r="X164" s="170"/>
      <c r="Y164" s="304"/>
      <c r="Z164" s="392"/>
      <c r="AA164" s="393"/>
      <c r="AB164" s="43"/>
      <c r="AC164" s="43"/>
      <c r="AD164" s="43"/>
      <c r="AE164" s="394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8"/>
      <c r="AR164" s="8"/>
      <c r="CA164" s="31"/>
      <c r="CB164" s="31"/>
      <c r="CC164" s="31"/>
      <c r="CD164" s="31"/>
      <c r="CG164" s="32"/>
      <c r="CH164" s="32"/>
      <c r="CI164" s="32"/>
      <c r="CJ164" s="32"/>
      <c r="CK164" s="13"/>
      <c r="CL164" s="13"/>
      <c r="DO164" s="3"/>
      <c r="DP164" s="3"/>
      <c r="DQ164" s="3"/>
    </row>
    <row r="165" spans="1:121" ht="31.9" customHeight="1" x14ac:dyDescent="0.2">
      <c r="A165" s="47" t="s">
        <v>185</v>
      </c>
      <c r="B165" s="583"/>
      <c r="C165" s="123"/>
      <c r="D165" s="124"/>
      <c r="E165" s="124"/>
      <c r="F165" s="125"/>
      <c r="G165" s="125"/>
      <c r="H165" s="125"/>
      <c r="I165" s="49"/>
      <c r="J165" s="396"/>
      <c r="K165" s="397"/>
      <c r="L165" s="49"/>
      <c r="M165" s="398"/>
      <c r="N165" s="39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BV165" s="3"/>
      <c r="BW165" s="3"/>
      <c r="CG165" s="32"/>
      <c r="CH165" s="32"/>
      <c r="CI165" s="32"/>
      <c r="CJ165" s="32"/>
      <c r="CK165" s="13"/>
      <c r="CL165" s="13"/>
    </row>
    <row r="166" spans="1:121" ht="16.149999999999999" customHeight="1" x14ac:dyDescent="0.2">
      <c r="A166" s="885" t="s">
        <v>175</v>
      </c>
      <c r="B166" s="886"/>
      <c r="C166" s="887"/>
      <c r="D166" s="895" t="s">
        <v>4</v>
      </c>
      <c r="E166" s="895"/>
      <c r="F166" s="896"/>
      <c r="G166" s="862" t="s">
        <v>5</v>
      </c>
      <c r="H166" s="900"/>
      <c r="I166" s="900"/>
      <c r="J166" s="970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BV166" s="3"/>
      <c r="BW166" s="3"/>
      <c r="CG166" s="13"/>
      <c r="CH166" s="13"/>
      <c r="CI166" s="13"/>
      <c r="CJ166" s="13"/>
      <c r="CK166" s="13"/>
      <c r="CL166" s="13"/>
    </row>
    <row r="167" spans="1:121" ht="16.149999999999999" customHeight="1" x14ac:dyDescent="0.2">
      <c r="A167" s="888"/>
      <c r="B167" s="889"/>
      <c r="C167" s="890"/>
      <c r="D167" s="1080"/>
      <c r="E167" s="1080"/>
      <c r="F167" s="1081"/>
      <c r="G167" s="859" t="s">
        <v>186</v>
      </c>
      <c r="H167" s="859" t="s">
        <v>187</v>
      </c>
      <c r="I167" s="859" t="s">
        <v>58</v>
      </c>
      <c r="J167" s="859" t="s">
        <v>188</v>
      </c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BV167" s="3"/>
      <c r="BW167" s="3"/>
      <c r="CG167" s="13"/>
      <c r="CH167" s="13"/>
      <c r="CI167" s="13"/>
      <c r="CJ167" s="13"/>
      <c r="CK167" s="13"/>
      <c r="CL167" s="13"/>
    </row>
    <row r="168" spans="1:121" ht="16.149999999999999" customHeight="1" x14ac:dyDescent="0.2">
      <c r="A168" s="891"/>
      <c r="B168" s="1084"/>
      <c r="C168" s="1085"/>
      <c r="D168" s="844" t="s">
        <v>23</v>
      </c>
      <c r="E168" s="223" t="s">
        <v>24</v>
      </c>
      <c r="F168" s="845" t="s">
        <v>25</v>
      </c>
      <c r="G168" s="861"/>
      <c r="H168" s="861"/>
      <c r="I168" s="861"/>
      <c r="J168" s="861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BV168" s="3"/>
      <c r="BW168" s="3"/>
      <c r="CG168" s="13"/>
      <c r="CH168" s="13"/>
      <c r="CI168" s="13"/>
      <c r="CJ168" s="13"/>
      <c r="CK168" s="13"/>
      <c r="CL168" s="13"/>
    </row>
    <row r="169" spans="1:121" ht="16.149999999999999" customHeight="1" x14ac:dyDescent="0.2">
      <c r="A169" s="925" t="s">
        <v>189</v>
      </c>
      <c r="B169" s="926"/>
      <c r="C169" s="927"/>
      <c r="D169" s="401">
        <f>SUM(G169:J169)</f>
        <v>0</v>
      </c>
      <c r="E169" s="243"/>
      <c r="F169" s="243"/>
      <c r="G169" s="24"/>
      <c r="H169" s="24"/>
      <c r="I169" s="24"/>
      <c r="J169" s="243"/>
      <c r="K169" s="225" t="str">
        <f>CA169</f>
        <v/>
      </c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8"/>
      <c r="BV169" s="3"/>
      <c r="BW169" s="3"/>
      <c r="CA169" s="31" t="str">
        <f t="shared" ref="CA169:CA172" si="97">IF(CG169=1,"* La suma de los sexos NO DEBE ser diferente al Total. ","")</f>
        <v/>
      </c>
      <c r="CG169" s="32">
        <f>IF(D169&lt;&gt;(E169+F169),1,0)</f>
        <v>0</v>
      </c>
      <c r="CH169" s="13"/>
      <c r="CI169" s="13"/>
      <c r="CJ169" s="13"/>
      <c r="CK169" s="13"/>
      <c r="CL169" s="13"/>
    </row>
    <row r="170" spans="1:121" ht="16.149999999999999" customHeight="1" x14ac:dyDescent="0.2">
      <c r="A170" s="945" t="s">
        <v>190</v>
      </c>
      <c r="B170" s="946"/>
      <c r="C170" s="947"/>
      <c r="D170" s="402">
        <f>SUM(G170:J170)</f>
        <v>0</v>
      </c>
      <c r="E170" s="363"/>
      <c r="F170" s="28"/>
      <c r="G170" s="113"/>
      <c r="H170" s="113"/>
      <c r="I170" s="113"/>
      <c r="J170" s="403"/>
      <c r="K170" s="225" t="str">
        <f t="shared" ref="K170:K172" si="98">CA170</f>
        <v/>
      </c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8"/>
      <c r="BV170" s="3"/>
      <c r="BW170" s="3"/>
      <c r="CA170" s="31" t="str">
        <f t="shared" si="97"/>
        <v/>
      </c>
      <c r="CG170" s="32">
        <f t="shared" ref="CG170:CG172" si="99">IF(D170&lt;&gt;(E170+F170),1,0)</f>
        <v>0</v>
      </c>
      <c r="CH170" s="13"/>
      <c r="CI170" s="13"/>
      <c r="CJ170" s="13"/>
      <c r="CK170" s="13"/>
      <c r="CL170" s="13"/>
    </row>
    <row r="171" spans="1:121" ht="16.149999999999999" customHeight="1" x14ac:dyDescent="0.2">
      <c r="A171" s="948" t="s">
        <v>191</v>
      </c>
      <c r="B171" s="949"/>
      <c r="C171" s="950"/>
      <c r="D171" s="253">
        <f>SUM(G171:J171)</f>
        <v>0</v>
      </c>
      <c r="E171" s="285"/>
      <c r="F171" s="28"/>
      <c r="G171" s="255"/>
      <c r="H171" s="255"/>
      <c r="I171" s="255"/>
      <c r="J171" s="285"/>
      <c r="K171" s="225" t="str">
        <f t="shared" si="98"/>
        <v/>
      </c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8"/>
      <c r="BV171" s="3"/>
      <c r="BW171" s="3"/>
      <c r="CA171" s="31" t="str">
        <f t="shared" si="97"/>
        <v/>
      </c>
      <c r="CG171" s="32">
        <f t="shared" si="99"/>
        <v>0</v>
      </c>
      <c r="CH171" s="13"/>
      <c r="CI171" s="13"/>
      <c r="CJ171" s="13"/>
      <c r="CK171" s="13"/>
      <c r="CL171" s="13"/>
    </row>
    <row r="172" spans="1:121" s="12" customFormat="1" ht="16.149999999999999" customHeight="1" x14ac:dyDescent="0.2">
      <c r="A172" s="951" t="s">
        <v>192</v>
      </c>
      <c r="B172" s="951"/>
      <c r="C172" s="952"/>
      <c r="D172" s="584">
        <f>SUM(G172:J172)</f>
        <v>0</v>
      </c>
      <c r="E172" s="46"/>
      <c r="F172" s="46"/>
      <c r="G172" s="42"/>
      <c r="H172" s="42"/>
      <c r="I172" s="42"/>
      <c r="J172" s="46"/>
      <c r="K172" s="225" t="str">
        <f t="shared" si="98"/>
        <v/>
      </c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405"/>
      <c r="X172" s="406"/>
      <c r="Y172" s="406"/>
      <c r="Z172" s="406"/>
      <c r="AA172" s="406"/>
      <c r="AB172" s="406"/>
      <c r="AC172" s="406"/>
      <c r="AD172" s="406"/>
      <c r="AE172" s="406"/>
      <c r="AF172" s="406"/>
      <c r="AG172" s="2"/>
      <c r="AH172" s="406"/>
      <c r="AI172" s="406"/>
      <c r="AJ172" s="406"/>
      <c r="AK172" s="406"/>
      <c r="AL172" s="406"/>
      <c r="AM172" s="406"/>
      <c r="AN172" s="406"/>
      <c r="AO172" s="407"/>
      <c r="AP172" s="407"/>
      <c r="AR172" s="407"/>
      <c r="AS172" s="407"/>
      <c r="AT172" s="407"/>
      <c r="AV172" s="407"/>
      <c r="AX172" s="406"/>
      <c r="AY172" s="407"/>
      <c r="BA172" s="406"/>
      <c r="BB172" s="406"/>
      <c r="BC172" s="406"/>
      <c r="BD172" s="407"/>
      <c r="BF172" s="407"/>
      <c r="BH172" s="406"/>
      <c r="BI172" s="406"/>
      <c r="BJ172" s="406"/>
      <c r="BK172" s="406"/>
      <c r="BL172" s="406"/>
      <c r="BM172" s="406"/>
      <c r="BN172" s="406"/>
      <c r="BO172" s="407"/>
      <c r="BQ172" s="406"/>
      <c r="BR172" s="406"/>
      <c r="BS172" s="406"/>
      <c r="BT172" s="406"/>
      <c r="BU172" s="407"/>
      <c r="BV172" s="408"/>
      <c r="BW172" s="409"/>
      <c r="BX172" s="4"/>
      <c r="BY172" s="410"/>
      <c r="BZ172" s="4"/>
      <c r="CA172" s="31" t="str">
        <f t="shared" si="97"/>
        <v/>
      </c>
      <c r="CB172" s="5"/>
      <c r="CC172" s="5"/>
      <c r="CD172" s="5"/>
      <c r="CE172" s="5"/>
      <c r="CF172" s="5"/>
      <c r="CG172" s="32">
        <f t="shared" si="99"/>
        <v>0</v>
      </c>
      <c r="CH172" s="13"/>
      <c r="CI172" s="13"/>
      <c r="CJ172" s="13"/>
      <c r="CK172" s="13"/>
      <c r="CL172" s="13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408"/>
      <c r="DB172" s="408"/>
      <c r="DC172" s="408"/>
      <c r="DD172" s="408"/>
      <c r="DE172" s="408"/>
      <c r="DF172" s="408"/>
      <c r="DG172" s="408"/>
      <c r="DH172" s="408"/>
      <c r="DI172" s="408"/>
      <c r="DJ172" s="408"/>
      <c r="DK172" s="408"/>
      <c r="DL172" s="408"/>
      <c r="DM172" s="408"/>
      <c r="DN172" s="408"/>
    </row>
    <row r="173" spans="1:121" ht="31.9" customHeight="1" x14ac:dyDescent="0.2">
      <c r="A173" s="236" t="s">
        <v>193</v>
      </c>
      <c r="B173" s="411"/>
      <c r="C173" s="411"/>
      <c r="D173" s="412"/>
      <c r="E173" s="412"/>
      <c r="F173" s="412"/>
      <c r="G173" s="585"/>
      <c r="H173" s="585"/>
      <c r="I173" s="586"/>
      <c r="J173" s="586"/>
      <c r="K173" s="415"/>
      <c r="L173" s="587"/>
      <c r="M173" s="415"/>
      <c r="N173" s="417"/>
      <c r="O173" s="8"/>
      <c r="P173" s="8"/>
      <c r="Q173" s="8"/>
      <c r="R173" s="8"/>
      <c r="S173" s="8"/>
      <c r="T173" s="8"/>
      <c r="U173" s="8"/>
      <c r="V173" s="8"/>
      <c r="W173" s="8"/>
      <c r="BV173" s="3"/>
      <c r="BW173" s="3"/>
      <c r="CG173" s="13"/>
      <c r="CH173" s="13"/>
      <c r="CI173" s="13"/>
      <c r="CJ173" s="13"/>
      <c r="CK173" s="13"/>
      <c r="CL173" s="13"/>
    </row>
    <row r="174" spans="1:121" ht="25.15" customHeight="1" x14ac:dyDescent="0.2">
      <c r="A174" s="953" t="s">
        <v>194</v>
      </c>
      <c r="B174" s="954"/>
      <c r="C174" s="955"/>
      <c r="D174" s="894" t="s">
        <v>195</v>
      </c>
      <c r="E174" s="895"/>
      <c r="F174" s="896"/>
      <c r="G174" s="940" t="s">
        <v>5</v>
      </c>
      <c r="H174" s="942"/>
      <c r="I174" s="942"/>
      <c r="J174" s="942"/>
      <c r="K174" s="942"/>
      <c r="L174" s="942"/>
      <c r="M174" s="942"/>
      <c r="N174" s="942"/>
      <c r="O174" s="942"/>
      <c r="P174" s="942"/>
      <c r="Q174" s="942"/>
      <c r="R174" s="942"/>
      <c r="S174" s="942"/>
      <c r="T174" s="942"/>
      <c r="U174" s="942"/>
      <c r="V174" s="962"/>
      <c r="W174" s="922" t="s">
        <v>6</v>
      </c>
      <c r="X174" s="964" t="s">
        <v>7</v>
      </c>
      <c r="Y174" s="51" t="s">
        <v>196</v>
      </c>
      <c r="Z174" s="896" t="s">
        <v>197</v>
      </c>
      <c r="BV174" s="3"/>
      <c r="BW174" s="3"/>
      <c r="CG174" s="13"/>
      <c r="CH174" s="13"/>
      <c r="CI174" s="13"/>
      <c r="CJ174" s="13"/>
      <c r="CK174" s="13"/>
      <c r="CL174" s="13"/>
    </row>
    <row r="175" spans="1:121" ht="16.149999999999999" customHeight="1" x14ac:dyDescent="0.2">
      <c r="A175" s="956"/>
      <c r="B175" s="957"/>
      <c r="C175" s="958"/>
      <c r="D175" s="897"/>
      <c r="E175" s="1080"/>
      <c r="F175" s="1081"/>
      <c r="G175" s="940" t="s">
        <v>186</v>
      </c>
      <c r="H175" s="941"/>
      <c r="I175" s="942" t="s">
        <v>17</v>
      </c>
      <c r="J175" s="941"/>
      <c r="K175" s="942" t="s">
        <v>198</v>
      </c>
      <c r="L175" s="941"/>
      <c r="M175" s="942" t="s">
        <v>57</v>
      </c>
      <c r="N175" s="941"/>
      <c r="O175" s="942" t="s">
        <v>199</v>
      </c>
      <c r="P175" s="941"/>
      <c r="Q175" s="942" t="s">
        <v>58</v>
      </c>
      <c r="R175" s="941"/>
      <c r="S175" s="943" t="s">
        <v>21</v>
      </c>
      <c r="T175" s="944"/>
      <c r="U175" s="943" t="s">
        <v>22</v>
      </c>
      <c r="V175" s="963"/>
      <c r="W175" s="923"/>
      <c r="X175" s="966"/>
      <c r="Y175" s="964" t="s">
        <v>200</v>
      </c>
      <c r="Z175" s="902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BV175" s="3"/>
      <c r="BW175" s="3"/>
      <c r="CG175" s="13"/>
      <c r="CH175" s="13"/>
      <c r="CI175" s="13"/>
      <c r="CJ175" s="13"/>
      <c r="CK175" s="13"/>
      <c r="CL175" s="13"/>
    </row>
    <row r="176" spans="1:121" ht="16.149999999999999" customHeight="1" x14ac:dyDescent="0.2">
      <c r="A176" s="959"/>
      <c r="B176" s="1078"/>
      <c r="C176" s="1079"/>
      <c r="D176" s="418" t="s">
        <v>23</v>
      </c>
      <c r="E176" s="419" t="s">
        <v>24</v>
      </c>
      <c r="F176" s="835" t="s">
        <v>25</v>
      </c>
      <c r="G176" s="420" t="s">
        <v>24</v>
      </c>
      <c r="H176" s="421" t="s">
        <v>25</v>
      </c>
      <c r="I176" s="422" t="s">
        <v>24</v>
      </c>
      <c r="J176" s="421" t="s">
        <v>25</v>
      </c>
      <c r="K176" s="422" t="s">
        <v>24</v>
      </c>
      <c r="L176" s="421" t="s">
        <v>25</v>
      </c>
      <c r="M176" s="422" t="s">
        <v>24</v>
      </c>
      <c r="N176" s="421" t="s">
        <v>25</v>
      </c>
      <c r="O176" s="422" t="s">
        <v>24</v>
      </c>
      <c r="P176" s="421" t="s">
        <v>25</v>
      </c>
      <c r="Q176" s="422" t="s">
        <v>24</v>
      </c>
      <c r="R176" s="421" t="s">
        <v>25</v>
      </c>
      <c r="S176" s="423" t="s">
        <v>24</v>
      </c>
      <c r="T176" s="424" t="s">
        <v>25</v>
      </c>
      <c r="U176" s="423" t="s">
        <v>24</v>
      </c>
      <c r="V176" s="852" t="s">
        <v>25</v>
      </c>
      <c r="W176" s="924"/>
      <c r="X176" s="965"/>
      <c r="Y176" s="965"/>
      <c r="Z176" s="1081"/>
      <c r="AA176" s="273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BV176" s="3"/>
      <c r="BW176" s="3"/>
      <c r="CG176" s="13"/>
      <c r="CH176" s="13"/>
      <c r="CI176" s="13"/>
      <c r="CJ176" s="13"/>
      <c r="CK176" s="13"/>
      <c r="CL176" s="13"/>
    </row>
    <row r="177" spans="1:90" ht="16.149999999999999" customHeight="1" x14ac:dyDescent="0.2">
      <c r="A177" s="916" t="s">
        <v>201</v>
      </c>
      <c r="B177" s="918" t="s">
        <v>202</v>
      </c>
      <c r="C177" s="919"/>
      <c r="D177" s="425">
        <f t="shared" ref="D177:D207" si="100">SUM(E177+F177)</f>
        <v>72</v>
      </c>
      <c r="E177" s="426">
        <f t="shared" ref="E177:E190" si="101">SUM(G177+I177+K177+M177+O177+Q177+S177+U177)</f>
        <v>33</v>
      </c>
      <c r="F177" s="427">
        <f t="shared" ref="F177:F190" si="102">SUM(H177+J177+L177+N177+P177+R177+T177+V177)</f>
        <v>39</v>
      </c>
      <c r="G177" s="428">
        <v>6</v>
      </c>
      <c r="H177" s="429">
        <v>3</v>
      </c>
      <c r="I177" s="430">
        <v>1</v>
      </c>
      <c r="J177" s="429">
        <v>0</v>
      </c>
      <c r="K177" s="430">
        <v>0</v>
      </c>
      <c r="L177" s="429">
        <v>0</v>
      </c>
      <c r="M177" s="430">
        <v>0</v>
      </c>
      <c r="N177" s="429">
        <v>0</v>
      </c>
      <c r="O177" s="430">
        <v>3</v>
      </c>
      <c r="P177" s="429">
        <v>11</v>
      </c>
      <c r="Q177" s="430">
        <v>3</v>
      </c>
      <c r="R177" s="429">
        <v>1</v>
      </c>
      <c r="S177" s="430">
        <v>12</v>
      </c>
      <c r="T177" s="429">
        <v>21</v>
      </c>
      <c r="U177" s="430">
        <v>8</v>
      </c>
      <c r="V177" s="431">
        <v>3</v>
      </c>
      <c r="W177" s="432">
        <v>0</v>
      </c>
      <c r="X177" s="433">
        <v>0</v>
      </c>
      <c r="Y177" s="433"/>
      <c r="Z177" s="434"/>
      <c r="AA177" s="225" t="str">
        <f>CA177&amp;CB177&amp;CC177</f>
        <v/>
      </c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8"/>
      <c r="BV177" s="3"/>
      <c r="BW177" s="3"/>
      <c r="CA177" s="31" t="str">
        <f>IF(CG177=1,"* El número de pacientes de 60 años NO DEBE Ser mayor a lo registrado en el grupo Etario 20-64 años. ","")</f>
        <v/>
      </c>
      <c r="CB177" s="31" t="str">
        <f>IF(CH177=1,"* La consulta pertinente NO DEBE ser mayor al Total registrado. ","")</f>
        <v/>
      </c>
      <c r="CC177" s="31" t="str">
        <f>IF(AND(D177&lt;&gt;0,W177=""),"* Recuerde que las Embarazadas deben ser incluídas en el ingreso por rango Etario (Digite CEROS si no tiene). ",IF(F177&lt;W177,"* Las Embarazadas NO DEBEN ser mayor al total de Mujeres. ",""))</f>
        <v/>
      </c>
      <c r="CD177" s="31"/>
      <c r="CE177" s="31"/>
      <c r="CF177" s="31"/>
      <c r="CG177" s="32">
        <f>IF((S177+T177)&lt;X177,1,0)</f>
        <v>0</v>
      </c>
      <c r="CH177" s="32">
        <f>IF(D177&lt;Y177,1,0)</f>
        <v>0</v>
      </c>
      <c r="CI177" s="32">
        <f>IF(AND(D177&lt;&gt;0,W177=""),1,IF(F177&lt;W177,1,0))</f>
        <v>0</v>
      </c>
      <c r="CJ177" s="32"/>
      <c r="CK177" s="32"/>
      <c r="CL177" s="32"/>
    </row>
    <row r="178" spans="1:90" ht="16.149999999999999" customHeight="1" x14ac:dyDescent="0.2">
      <c r="A178" s="917"/>
      <c r="B178" s="920" t="s">
        <v>203</v>
      </c>
      <c r="C178" s="921"/>
      <c r="D178" s="435">
        <f t="shared" si="100"/>
        <v>412</v>
      </c>
      <c r="E178" s="436">
        <f t="shared" si="101"/>
        <v>173</v>
      </c>
      <c r="F178" s="437">
        <f t="shared" si="102"/>
        <v>239</v>
      </c>
      <c r="G178" s="438">
        <v>6</v>
      </c>
      <c r="H178" s="439">
        <v>4</v>
      </c>
      <c r="I178" s="440">
        <v>7</v>
      </c>
      <c r="J178" s="439">
        <v>6</v>
      </c>
      <c r="K178" s="440">
        <v>7</v>
      </c>
      <c r="L178" s="439">
        <v>6</v>
      </c>
      <c r="M178" s="440">
        <v>6</v>
      </c>
      <c r="N178" s="439">
        <v>7</v>
      </c>
      <c r="O178" s="440">
        <v>8</v>
      </c>
      <c r="P178" s="439">
        <v>13</v>
      </c>
      <c r="Q178" s="440">
        <v>22</v>
      </c>
      <c r="R178" s="439">
        <v>31</v>
      </c>
      <c r="S178" s="440">
        <v>54</v>
      </c>
      <c r="T178" s="439">
        <v>79</v>
      </c>
      <c r="U178" s="440">
        <v>63</v>
      </c>
      <c r="V178" s="441">
        <v>93</v>
      </c>
      <c r="W178" s="442">
        <v>64</v>
      </c>
      <c r="X178" s="443">
        <v>92</v>
      </c>
      <c r="Y178" s="443">
        <v>65</v>
      </c>
      <c r="Z178" s="444"/>
      <c r="AA178" s="225" t="str">
        <f t="shared" ref="AA178:AA226" si="103">CA178&amp;CB178&amp;CC178</f>
        <v/>
      </c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8"/>
      <c r="BV178" s="3"/>
      <c r="BW178" s="3"/>
      <c r="CA178" s="31" t="str">
        <f t="shared" ref="CA178:CA198" si="104">IF(CG178=1,"* El número de pacientes de 60 años NO DEBE Ser mayor a lo registrado en el grupo Etario 20-64 años. ","")</f>
        <v/>
      </c>
      <c r="CB178" s="31" t="str">
        <f t="shared" ref="CB178:CB224" si="105">IF(CH178=1,"* La consulta pertinente NO DEBE ser mayor al Total registrado. ","")</f>
        <v/>
      </c>
      <c r="CC178" s="31" t="str">
        <f t="shared" ref="CC178:CC198" si="106">IF(AND(D178&lt;&gt;0,W178=""),"* Recuerde que las Embarazadas deben ser incluídas en el ingreso por rango Etario (Digite CEROS si no tiene). ",IF(F178&lt;W178,"* Las Embarazadas NO DEBEN ser mayor al total de Mujeres. ",""))</f>
        <v/>
      </c>
      <c r="CD178" s="31"/>
      <c r="CE178" s="31"/>
      <c r="CF178" s="31"/>
      <c r="CG178" s="32">
        <f t="shared" ref="CG178:CG198" si="107">IF((S178+T178)&lt;X178,1,0)</f>
        <v>0</v>
      </c>
      <c r="CH178" s="32">
        <f t="shared" ref="CH178:CH224" si="108">IF(D178&lt;Y178,1,0)</f>
        <v>0</v>
      </c>
      <c r="CI178" s="32">
        <f t="shared" ref="CI178:CI198" si="109">IF(AND(D178&lt;&gt;0,W178=""),1,IF(F178&lt;W178,1,0))</f>
        <v>0</v>
      </c>
      <c r="CJ178" s="32"/>
      <c r="CK178" s="32"/>
      <c r="CL178" s="32"/>
    </row>
    <row r="179" spans="1:90" ht="16.149999999999999" customHeight="1" x14ac:dyDescent="0.2">
      <c r="A179" s="860" t="s">
        <v>204</v>
      </c>
      <c r="B179" s="913" t="s">
        <v>205</v>
      </c>
      <c r="C179" s="913"/>
      <c r="D179" s="383">
        <f t="shared" si="100"/>
        <v>0</v>
      </c>
      <c r="E179" s="445">
        <f t="shared" si="101"/>
        <v>0</v>
      </c>
      <c r="F179" s="446">
        <f t="shared" si="102"/>
        <v>0</v>
      </c>
      <c r="G179" s="447"/>
      <c r="H179" s="448"/>
      <c r="I179" s="449"/>
      <c r="J179" s="448"/>
      <c r="K179" s="449"/>
      <c r="L179" s="448"/>
      <c r="M179" s="449"/>
      <c r="N179" s="448"/>
      <c r="O179" s="449"/>
      <c r="P179" s="448"/>
      <c r="Q179" s="449"/>
      <c r="R179" s="448"/>
      <c r="S179" s="449"/>
      <c r="T179" s="448"/>
      <c r="U179" s="449"/>
      <c r="V179" s="450"/>
      <c r="W179" s="451"/>
      <c r="X179" s="452"/>
      <c r="Y179" s="452"/>
      <c r="Z179" s="452"/>
      <c r="AA179" s="225" t="str">
        <f t="shared" si="103"/>
        <v/>
      </c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8"/>
      <c r="BV179" s="3"/>
      <c r="BW179" s="3"/>
      <c r="CA179" s="31" t="str">
        <f t="shared" si="104"/>
        <v/>
      </c>
      <c r="CB179" s="31" t="str">
        <f t="shared" si="105"/>
        <v/>
      </c>
      <c r="CC179" s="31" t="str">
        <f t="shared" si="106"/>
        <v/>
      </c>
      <c r="CD179" s="31"/>
      <c r="CE179" s="31"/>
      <c r="CF179" s="31"/>
      <c r="CG179" s="32">
        <f t="shared" si="107"/>
        <v>0</v>
      </c>
      <c r="CH179" s="32">
        <f t="shared" si="108"/>
        <v>0</v>
      </c>
      <c r="CI179" s="32">
        <f t="shared" si="109"/>
        <v>0</v>
      </c>
      <c r="CJ179" s="32"/>
      <c r="CK179" s="32"/>
      <c r="CL179" s="32"/>
    </row>
    <row r="180" spans="1:90" ht="16.149999999999999" customHeight="1" x14ac:dyDescent="0.2">
      <c r="A180" s="860"/>
      <c r="B180" s="911" t="s">
        <v>206</v>
      </c>
      <c r="C180" s="911"/>
      <c r="D180" s="386">
        <f t="shared" si="100"/>
        <v>0</v>
      </c>
      <c r="E180" s="453">
        <f t="shared" si="101"/>
        <v>0</v>
      </c>
      <c r="F180" s="454">
        <f t="shared" si="102"/>
        <v>0</v>
      </c>
      <c r="G180" s="455"/>
      <c r="H180" s="456"/>
      <c r="I180" s="457"/>
      <c r="J180" s="456"/>
      <c r="K180" s="457"/>
      <c r="L180" s="456"/>
      <c r="M180" s="457"/>
      <c r="N180" s="456"/>
      <c r="O180" s="457"/>
      <c r="P180" s="456"/>
      <c r="Q180" s="457"/>
      <c r="R180" s="456"/>
      <c r="S180" s="457"/>
      <c r="T180" s="456"/>
      <c r="U180" s="457"/>
      <c r="V180" s="458"/>
      <c r="W180" s="459"/>
      <c r="X180" s="460"/>
      <c r="Y180" s="460"/>
      <c r="Z180" s="460"/>
      <c r="AA180" s="225" t="str">
        <f t="shared" si="103"/>
        <v/>
      </c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8"/>
      <c r="BV180" s="3"/>
      <c r="BW180" s="3"/>
      <c r="CA180" s="31" t="str">
        <f t="shared" si="104"/>
        <v/>
      </c>
      <c r="CB180" s="31" t="str">
        <f t="shared" si="105"/>
        <v/>
      </c>
      <c r="CC180" s="31" t="str">
        <f t="shared" si="106"/>
        <v/>
      </c>
      <c r="CD180" s="31"/>
      <c r="CE180" s="31"/>
      <c r="CF180" s="31"/>
      <c r="CG180" s="32">
        <f t="shared" si="107"/>
        <v>0</v>
      </c>
      <c r="CH180" s="32">
        <f t="shared" si="108"/>
        <v>0</v>
      </c>
      <c r="CI180" s="32">
        <f t="shared" si="109"/>
        <v>0</v>
      </c>
      <c r="CJ180" s="32"/>
      <c r="CK180" s="32"/>
      <c r="CL180" s="32"/>
    </row>
    <row r="181" spans="1:90" ht="16.149999999999999" customHeight="1" x14ac:dyDescent="0.2">
      <c r="A181" s="860"/>
      <c r="B181" s="911" t="s">
        <v>207</v>
      </c>
      <c r="C181" s="911"/>
      <c r="D181" s="386">
        <f t="shared" si="100"/>
        <v>0</v>
      </c>
      <c r="E181" s="453">
        <f t="shared" si="101"/>
        <v>0</v>
      </c>
      <c r="F181" s="454">
        <f t="shared" si="102"/>
        <v>0</v>
      </c>
      <c r="G181" s="455"/>
      <c r="H181" s="456"/>
      <c r="I181" s="457"/>
      <c r="J181" s="456"/>
      <c r="K181" s="457"/>
      <c r="L181" s="456"/>
      <c r="M181" s="457"/>
      <c r="N181" s="456"/>
      <c r="O181" s="457"/>
      <c r="P181" s="456"/>
      <c r="Q181" s="457"/>
      <c r="R181" s="456"/>
      <c r="S181" s="457"/>
      <c r="T181" s="456"/>
      <c r="U181" s="457"/>
      <c r="V181" s="458"/>
      <c r="W181" s="459"/>
      <c r="X181" s="460"/>
      <c r="Y181" s="460"/>
      <c r="Z181" s="460"/>
      <c r="AA181" s="225" t="str">
        <f t="shared" si="103"/>
        <v/>
      </c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8"/>
      <c r="BV181" s="3"/>
      <c r="BW181" s="3"/>
      <c r="CA181" s="31" t="str">
        <f t="shared" si="104"/>
        <v/>
      </c>
      <c r="CB181" s="31" t="str">
        <f t="shared" si="105"/>
        <v/>
      </c>
      <c r="CC181" s="31" t="str">
        <f t="shared" si="106"/>
        <v/>
      </c>
      <c r="CD181" s="31"/>
      <c r="CE181" s="31"/>
      <c r="CF181" s="31"/>
      <c r="CG181" s="32">
        <f t="shared" si="107"/>
        <v>0</v>
      </c>
      <c r="CH181" s="32">
        <f t="shared" si="108"/>
        <v>0</v>
      </c>
      <c r="CI181" s="32">
        <f t="shared" si="109"/>
        <v>0</v>
      </c>
      <c r="CJ181" s="32"/>
      <c r="CK181" s="32"/>
      <c r="CL181" s="32"/>
    </row>
    <row r="182" spans="1:90" ht="16.149999999999999" customHeight="1" x14ac:dyDescent="0.2">
      <c r="A182" s="861"/>
      <c r="B182" s="912" t="s">
        <v>208</v>
      </c>
      <c r="C182" s="912"/>
      <c r="D182" s="461">
        <f t="shared" si="100"/>
        <v>0</v>
      </c>
      <c r="E182" s="462">
        <f t="shared" si="101"/>
        <v>0</v>
      </c>
      <c r="F182" s="463">
        <f t="shared" si="102"/>
        <v>0</v>
      </c>
      <c r="G182" s="438"/>
      <c r="H182" s="439"/>
      <c r="I182" s="440"/>
      <c r="J182" s="439"/>
      <c r="K182" s="440"/>
      <c r="L182" s="439"/>
      <c r="M182" s="440"/>
      <c r="N182" s="439"/>
      <c r="O182" s="440"/>
      <c r="P182" s="439"/>
      <c r="Q182" s="440"/>
      <c r="R182" s="439"/>
      <c r="S182" s="440"/>
      <c r="T182" s="439"/>
      <c r="U182" s="440"/>
      <c r="V182" s="441"/>
      <c r="W182" s="442"/>
      <c r="X182" s="443"/>
      <c r="Y182" s="443"/>
      <c r="Z182" s="443"/>
      <c r="AA182" s="225" t="str">
        <f t="shared" si="103"/>
        <v/>
      </c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8"/>
      <c r="BV182" s="3"/>
      <c r="BW182" s="3"/>
      <c r="CA182" s="31" t="str">
        <f t="shared" si="104"/>
        <v/>
      </c>
      <c r="CB182" s="31" t="str">
        <f t="shared" si="105"/>
        <v/>
      </c>
      <c r="CC182" s="31" t="str">
        <f t="shared" si="106"/>
        <v/>
      </c>
      <c r="CD182" s="31"/>
      <c r="CE182" s="31"/>
      <c r="CF182" s="31"/>
      <c r="CG182" s="32">
        <f t="shared" si="107"/>
        <v>0</v>
      </c>
      <c r="CH182" s="32">
        <f t="shared" si="108"/>
        <v>0</v>
      </c>
      <c r="CI182" s="32">
        <f t="shared" si="109"/>
        <v>0</v>
      </c>
      <c r="CJ182" s="32"/>
      <c r="CK182" s="32"/>
      <c r="CL182" s="32"/>
    </row>
    <row r="183" spans="1:90" ht="16.149999999999999" customHeight="1" x14ac:dyDescent="0.2">
      <c r="A183" s="859" t="s">
        <v>209</v>
      </c>
      <c r="B183" s="914" t="s">
        <v>205</v>
      </c>
      <c r="C183" s="914"/>
      <c r="D183" s="378">
        <f t="shared" si="100"/>
        <v>42</v>
      </c>
      <c r="E183" s="464">
        <f t="shared" si="101"/>
        <v>18</v>
      </c>
      <c r="F183" s="465">
        <f t="shared" si="102"/>
        <v>24</v>
      </c>
      <c r="G183" s="428">
        <v>1</v>
      </c>
      <c r="H183" s="429">
        <v>1</v>
      </c>
      <c r="I183" s="430"/>
      <c r="J183" s="429">
        <v>1</v>
      </c>
      <c r="K183" s="430"/>
      <c r="L183" s="429"/>
      <c r="M183" s="430"/>
      <c r="N183" s="429"/>
      <c r="O183" s="430"/>
      <c r="P183" s="429">
        <v>2</v>
      </c>
      <c r="Q183" s="430">
        <v>3</v>
      </c>
      <c r="R183" s="429">
        <v>9</v>
      </c>
      <c r="S183" s="430">
        <v>14</v>
      </c>
      <c r="T183" s="429">
        <v>10</v>
      </c>
      <c r="U183" s="430"/>
      <c r="V183" s="431">
        <v>1</v>
      </c>
      <c r="W183" s="432">
        <v>0</v>
      </c>
      <c r="X183" s="433">
        <v>0</v>
      </c>
      <c r="Y183" s="433"/>
      <c r="Z183" s="452"/>
      <c r="AA183" s="225" t="str">
        <f t="shared" si="103"/>
        <v/>
      </c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8"/>
      <c r="BV183" s="3"/>
      <c r="BW183" s="3"/>
      <c r="CA183" s="31" t="str">
        <f t="shared" si="104"/>
        <v/>
      </c>
      <c r="CB183" s="31" t="str">
        <f t="shared" si="105"/>
        <v/>
      </c>
      <c r="CC183" s="31" t="str">
        <f t="shared" si="106"/>
        <v/>
      </c>
      <c r="CD183" s="31"/>
      <c r="CE183" s="31"/>
      <c r="CF183" s="31"/>
      <c r="CG183" s="32">
        <f t="shared" si="107"/>
        <v>0</v>
      </c>
      <c r="CH183" s="32">
        <f t="shared" si="108"/>
        <v>0</v>
      </c>
      <c r="CI183" s="32">
        <f t="shared" si="109"/>
        <v>0</v>
      </c>
      <c r="CJ183" s="32"/>
      <c r="CK183" s="32"/>
      <c r="CL183" s="32"/>
    </row>
    <row r="184" spans="1:90" ht="16.149999999999999" customHeight="1" x14ac:dyDescent="0.2">
      <c r="A184" s="860"/>
      <c r="B184" s="911" t="s">
        <v>206</v>
      </c>
      <c r="C184" s="911"/>
      <c r="D184" s="386">
        <f t="shared" si="100"/>
        <v>107</v>
      </c>
      <c r="E184" s="453">
        <f t="shared" si="101"/>
        <v>43</v>
      </c>
      <c r="F184" s="454">
        <f t="shared" si="102"/>
        <v>64</v>
      </c>
      <c r="G184" s="455">
        <v>1</v>
      </c>
      <c r="H184" s="456">
        <v>2</v>
      </c>
      <c r="I184" s="457"/>
      <c r="J184" s="456"/>
      <c r="K184" s="457"/>
      <c r="L184" s="456"/>
      <c r="M184" s="457">
        <v>2</v>
      </c>
      <c r="N184" s="456"/>
      <c r="O184" s="457">
        <v>3</v>
      </c>
      <c r="P184" s="456">
        <v>4</v>
      </c>
      <c r="Q184" s="457">
        <v>11</v>
      </c>
      <c r="R184" s="456">
        <v>16</v>
      </c>
      <c r="S184" s="457">
        <v>24</v>
      </c>
      <c r="T184" s="456">
        <v>38</v>
      </c>
      <c r="U184" s="457">
        <v>2</v>
      </c>
      <c r="V184" s="458">
        <v>4</v>
      </c>
      <c r="W184" s="459">
        <v>0</v>
      </c>
      <c r="X184" s="460">
        <v>1</v>
      </c>
      <c r="Y184" s="460"/>
      <c r="Z184" s="460"/>
      <c r="AA184" s="225" t="str">
        <f t="shared" si="103"/>
        <v/>
      </c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8"/>
      <c r="BV184" s="3"/>
      <c r="BW184" s="3"/>
      <c r="CA184" s="31" t="str">
        <f t="shared" si="104"/>
        <v/>
      </c>
      <c r="CB184" s="31" t="str">
        <f t="shared" si="105"/>
        <v/>
      </c>
      <c r="CC184" s="31" t="str">
        <f t="shared" si="106"/>
        <v/>
      </c>
      <c r="CD184" s="31"/>
      <c r="CE184" s="31"/>
      <c r="CF184" s="31"/>
      <c r="CG184" s="32">
        <f t="shared" si="107"/>
        <v>0</v>
      </c>
      <c r="CH184" s="32">
        <f t="shared" si="108"/>
        <v>0</v>
      </c>
      <c r="CI184" s="32">
        <f t="shared" si="109"/>
        <v>0</v>
      </c>
      <c r="CJ184" s="32"/>
      <c r="CK184" s="32"/>
      <c r="CL184" s="32"/>
    </row>
    <row r="185" spans="1:90" ht="16.149999999999999" customHeight="1" x14ac:dyDescent="0.2">
      <c r="A185" s="860"/>
      <c r="B185" s="911" t="s">
        <v>207</v>
      </c>
      <c r="C185" s="911"/>
      <c r="D185" s="386">
        <f t="shared" si="100"/>
        <v>38</v>
      </c>
      <c r="E185" s="453">
        <f t="shared" si="101"/>
        <v>19</v>
      </c>
      <c r="F185" s="454">
        <f t="shared" si="102"/>
        <v>19</v>
      </c>
      <c r="G185" s="455">
        <v>1</v>
      </c>
      <c r="H185" s="456">
        <v>1</v>
      </c>
      <c r="I185" s="457"/>
      <c r="J185" s="456">
        <v>1</v>
      </c>
      <c r="K185" s="457"/>
      <c r="L185" s="456"/>
      <c r="M185" s="457"/>
      <c r="N185" s="456"/>
      <c r="O185" s="457"/>
      <c r="P185" s="456">
        <v>2</v>
      </c>
      <c r="Q185" s="457">
        <v>3</v>
      </c>
      <c r="R185" s="456">
        <v>7</v>
      </c>
      <c r="S185" s="457">
        <v>15</v>
      </c>
      <c r="T185" s="456">
        <v>8</v>
      </c>
      <c r="U185" s="457"/>
      <c r="V185" s="458"/>
      <c r="W185" s="459">
        <v>0</v>
      </c>
      <c r="X185" s="460">
        <v>0</v>
      </c>
      <c r="Y185" s="460"/>
      <c r="Z185" s="460"/>
      <c r="AA185" s="225" t="str">
        <f t="shared" si="103"/>
        <v/>
      </c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8"/>
      <c r="BV185" s="3"/>
      <c r="BW185" s="3"/>
      <c r="CA185" s="31" t="str">
        <f t="shared" si="104"/>
        <v/>
      </c>
      <c r="CB185" s="31" t="str">
        <f t="shared" si="105"/>
        <v/>
      </c>
      <c r="CC185" s="31" t="str">
        <f t="shared" si="106"/>
        <v/>
      </c>
      <c r="CD185" s="31"/>
      <c r="CE185" s="31"/>
      <c r="CF185" s="31"/>
      <c r="CG185" s="32">
        <f t="shared" si="107"/>
        <v>0</v>
      </c>
      <c r="CH185" s="32">
        <f t="shared" si="108"/>
        <v>0</v>
      </c>
      <c r="CI185" s="32">
        <f t="shared" si="109"/>
        <v>0</v>
      </c>
      <c r="CJ185" s="32"/>
      <c r="CK185" s="32"/>
      <c r="CL185" s="32"/>
    </row>
    <row r="186" spans="1:90" ht="16.149999999999999" customHeight="1" x14ac:dyDescent="0.2">
      <c r="A186" s="861"/>
      <c r="B186" s="912" t="s">
        <v>208</v>
      </c>
      <c r="C186" s="912"/>
      <c r="D186" s="461">
        <f t="shared" si="100"/>
        <v>52</v>
      </c>
      <c r="E186" s="462">
        <f t="shared" si="101"/>
        <v>21</v>
      </c>
      <c r="F186" s="463">
        <f t="shared" si="102"/>
        <v>31</v>
      </c>
      <c r="G186" s="438">
        <v>1</v>
      </c>
      <c r="H186" s="439">
        <v>1</v>
      </c>
      <c r="I186" s="440"/>
      <c r="J186" s="439"/>
      <c r="K186" s="440"/>
      <c r="L186" s="439"/>
      <c r="M186" s="440">
        <v>2</v>
      </c>
      <c r="N186" s="439"/>
      <c r="O186" s="440">
        <v>2</v>
      </c>
      <c r="P186" s="439">
        <v>1</v>
      </c>
      <c r="Q186" s="440">
        <v>5</v>
      </c>
      <c r="R186" s="439">
        <v>9</v>
      </c>
      <c r="S186" s="440">
        <v>10</v>
      </c>
      <c r="T186" s="439">
        <v>19</v>
      </c>
      <c r="U186" s="440">
        <v>1</v>
      </c>
      <c r="V186" s="441">
        <v>1</v>
      </c>
      <c r="W186" s="442">
        <v>0</v>
      </c>
      <c r="X186" s="443">
        <v>1</v>
      </c>
      <c r="Y186" s="443"/>
      <c r="Z186" s="443"/>
      <c r="AA186" s="225" t="str">
        <f t="shared" si="103"/>
        <v/>
      </c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8"/>
      <c r="BV186" s="3"/>
      <c r="BW186" s="3"/>
      <c r="CA186" s="31" t="str">
        <f t="shared" si="104"/>
        <v/>
      </c>
      <c r="CB186" s="31" t="str">
        <f t="shared" si="105"/>
        <v/>
      </c>
      <c r="CC186" s="31" t="str">
        <f t="shared" si="106"/>
        <v/>
      </c>
      <c r="CD186" s="31"/>
      <c r="CE186" s="31"/>
      <c r="CF186" s="31"/>
      <c r="CG186" s="32">
        <f t="shared" si="107"/>
        <v>0</v>
      </c>
      <c r="CH186" s="32">
        <f t="shared" si="108"/>
        <v>0</v>
      </c>
      <c r="CI186" s="32">
        <f t="shared" si="109"/>
        <v>0</v>
      </c>
      <c r="CJ186" s="32"/>
      <c r="CK186" s="32"/>
      <c r="CL186" s="32"/>
    </row>
    <row r="187" spans="1:90" ht="16.149999999999999" customHeight="1" x14ac:dyDescent="0.2">
      <c r="A187" s="859" t="s">
        <v>78</v>
      </c>
      <c r="B187" s="914" t="s">
        <v>205</v>
      </c>
      <c r="C187" s="914"/>
      <c r="D187" s="378">
        <f t="shared" si="100"/>
        <v>42</v>
      </c>
      <c r="E187" s="464">
        <f t="shared" si="101"/>
        <v>14</v>
      </c>
      <c r="F187" s="465">
        <f t="shared" si="102"/>
        <v>28</v>
      </c>
      <c r="G187" s="428"/>
      <c r="H187" s="429"/>
      <c r="I187" s="430"/>
      <c r="J187" s="429"/>
      <c r="K187" s="430"/>
      <c r="L187" s="429"/>
      <c r="M187" s="430"/>
      <c r="N187" s="429">
        <v>1</v>
      </c>
      <c r="O187" s="430">
        <v>1</v>
      </c>
      <c r="P187" s="429"/>
      <c r="Q187" s="430">
        <v>3</v>
      </c>
      <c r="R187" s="429">
        <v>1</v>
      </c>
      <c r="S187" s="430">
        <v>10</v>
      </c>
      <c r="T187" s="429">
        <v>25</v>
      </c>
      <c r="U187" s="430"/>
      <c r="V187" s="431">
        <v>1</v>
      </c>
      <c r="W187" s="432">
        <v>0</v>
      </c>
      <c r="X187" s="433">
        <v>1</v>
      </c>
      <c r="Y187" s="433"/>
      <c r="Z187" s="452"/>
      <c r="AA187" s="225" t="str">
        <f t="shared" si="103"/>
        <v/>
      </c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8"/>
      <c r="BV187" s="3"/>
      <c r="BW187" s="3"/>
      <c r="CA187" s="31" t="str">
        <f t="shared" si="104"/>
        <v/>
      </c>
      <c r="CB187" s="31" t="str">
        <f t="shared" si="105"/>
        <v/>
      </c>
      <c r="CC187" s="31" t="str">
        <f t="shared" si="106"/>
        <v/>
      </c>
      <c r="CD187" s="31"/>
      <c r="CE187" s="31"/>
      <c r="CF187" s="31"/>
      <c r="CG187" s="32">
        <f t="shared" si="107"/>
        <v>0</v>
      </c>
      <c r="CH187" s="32">
        <f t="shared" si="108"/>
        <v>0</v>
      </c>
      <c r="CI187" s="32">
        <f t="shared" si="109"/>
        <v>0</v>
      </c>
      <c r="CJ187" s="32"/>
      <c r="CK187" s="32"/>
      <c r="CL187" s="32"/>
    </row>
    <row r="188" spans="1:90" ht="16.149999999999999" customHeight="1" x14ac:dyDescent="0.2">
      <c r="A188" s="860"/>
      <c r="B188" s="911" t="s">
        <v>206</v>
      </c>
      <c r="C188" s="911"/>
      <c r="D188" s="386">
        <f t="shared" si="100"/>
        <v>86</v>
      </c>
      <c r="E188" s="453">
        <f t="shared" si="101"/>
        <v>29</v>
      </c>
      <c r="F188" s="454">
        <f t="shared" si="102"/>
        <v>57</v>
      </c>
      <c r="G188" s="455"/>
      <c r="H188" s="456"/>
      <c r="I188" s="457"/>
      <c r="J188" s="456"/>
      <c r="K188" s="457"/>
      <c r="L188" s="456"/>
      <c r="M188" s="457">
        <v>1</v>
      </c>
      <c r="N188" s="456"/>
      <c r="O188" s="457">
        <v>8</v>
      </c>
      <c r="P188" s="456">
        <v>2</v>
      </c>
      <c r="Q188" s="457">
        <v>5</v>
      </c>
      <c r="R188" s="456">
        <v>3</v>
      </c>
      <c r="S188" s="457">
        <v>13</v>
      </c>
      <c r="T188" s="456">
        <v>52</v>
      </c>
      <c r="U188" s="457">
        <v>2</v>
      </c>
      <c r="V188" s="458"/>
      <c r="W188" s="459">
        <v>0</v>
      </c>
      <c r="X188" s="460">
        <v>1</v>
      </c>
      <c r="Y188" s="460"/>
      <c r="Z188" s="460"/>
      <c r="AA188" s="225" t="str">
        <f t="shared" si="103"/>
        <v/>
      </c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8"/>
      <c r="BV188" s="3"/>
      <c r="BW188" s="3"/>
      <c r="CA188" s="31" t="str">
        <f t="shared" si="104"/>
        <v/>
      </c>
      <c r="CB188" s="31" t="str">
        <f t="shared" si="105"/>
        <v/>
      </c>
      <c r="CC188" s="31" t="str">
        <f t="shared" si="106"/>
        <v/>
      </c>
      <c r="CD188" s="31"/>
      <c r="CE188" s="31"/>
      <c r="CF188" s="31"/>
      <c r="CG188" s="32">
        <f t="shared" si="107"/>
        <v>0</v>
      </c>
      <c r="CH188" s="32">
        <f t="shared" si="108"/>
        <v>0</v>
      </c>
      <c r="CI188" s="32">
        <f t="shared" si="109"/>
        <v>0</v>
      </c>
      <c r="CJ188" s="32"/>
      <c r="CK188" s="32"/>
      <c r="CL188" s="32"/>
    </row>
    <row r="189" spans="1:90" ht="16.149999999999999" customHeight="1" x14ac:dyDescent="0.2">
      <c r="A189" s="860"/>
      <c r="B189" s="911" t="s">
        <v>207</v>
      </c>
      <c r="C189" s="911"/>
      <c r="D189" s="386">
        <f t="shared" si="100"/>
        <v>34</v>
      </c>
      <c r="E189" s="453">
        <f t="shared" si="101"/>
        <v>12</v>
      </c>
      <c r="F189" s="454">
        <f t="shared" si="102"/>
        <v>22</v>
      </c>
      <c r="G189" s="455"/>
      <c r="H189" s="456"/>
      <c r="I189" s="457"/>
      <c r="J189" s="456"/>
      <c r="K189" s="457"/>
      <c r="L189" s="456"/>
      <c r="M189" s="457"/>
      <c r="N189" s="456"/>
      <c r="O189" s="457">
        <v>2</v>
      </c>
      <c r="P189" s="456"/>
      <c r="Q189" s="457">
        <v>2</v>
      </c>
      <c r="R189" s="456">
        <v>1</v>
      </c>
      <c r="S189" s="457">
        <v>8</v>
      </c>
      <c r="T189" s="456">
        <v>20</v>
      </c>
      <c r="U189" s="457"/>
      <c r="V189" s="458">
        <v>1</v>
      </c>
      <c r="W189" s="459">
        <v>0</v>
      </c>
      <c r="X189" s="460">
        <v>1</v>
      </c>
      <c r="Y189" s="460"/>
      <c r="Z189" s="460"/>
      <c r="AA189" s="225" t="str">
        <f t="shared" si="103"/>
        <v/>
      </c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8"/>
      <c r="BV189" s="3"/>
      <c r="BW189" s="3"/>
      <c r="CA189" s="31" t="str">
        <f t="shared" si="104"/>
        <v/>
      </c>
      <c r="CB189" s="31" t="str">
        <f t="shared" si="105"/>
        <v/>
      </c>
      <c r="CC189" s="31" t="str">
        <f t="shared" si="106"/>
        <v/>
      </c>
      <c r="CD189" s="31"/>
      <c r="CE189" s="31"/>
      <c r="CF189" s="31"/>
      <c r="CG189" s="32">
        <f t="shared" si="107"/>
        <v>0</v>
      </c>
      <c r="CH189" s="32">
        <f t="shared" si="108"/>
        <v>0</v>
      </c>
      <c r="CI189" s="32">
        <f t="shared" si="109"/>
        <v>0</v>
      </c>
      <c r="CJ189" s="32"/>
      <c r="CK189" s="32"/>
      <c r="CL189" s="32"/>
    </row>
    <row r="190" spans="1:90" ht="16.149999999999999" customHeight="1" x14ac:dyDescent="0.2">
      <c r="A190" s="861"/>
      <c r="B190" s="912" t="s">
        <v>208</v>
      </c>
      <c r="C190" s="912"/>
      <c r="D190" s="461">
        <f t="shared" si="100"/>
        <v>44</v>
      </c>
      <c r="E190" s="462">
        <f t="shared" si="101"/>
        <v>12</v>
      </c>
      <c r="F190" s="463">
        <f t="shared" si="102"/>
        <v>32</v>
      </c>
      <c r="G190" s="438"/>
      <c r="H190" s="439"/>
      <c r="I190" s="440"/>
      <c r="J190" s="439"/>
      <c r="K190" s="440"/>
      <c r="L190" s="439"/>
      <c r="M190" s="440"/>
      <c r="N190" s="439">
        <v>1</v>
      </c>
      <c r="O190" s="440">
        <v>2</v>
      </c>
      <c r="P190" s="439"/>
      <c r="Q190" s="440">
        <v>1</v>
      </c>
      <c r="R190" s="439">
        <v>1</v>
      </c>
      <c r="S190" s="440">
        <v>8</v>
      </c>
      <c r="T190" s="439">
        <v>29</v>
      </c>
      <c r="U190" s="440">
        <v>1</v>
      </c>
      <c r="V190" s="441">
        <v>1</v>
      </c>
      <c r="W190" s="442">
        <v>0</v>
      </c>
      <c r="X190" s="443">
        <v>2</v>
      </c>
      <c r="Y190" s="443"/>
      <c r="Z190" s="443"/>
      <c r="AA190" s="225" t="str">
        <f t="shared" si="103"/>
        <v/>
      </c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8"/>
      <c r="BV190" s="3"/>
      <c r="BW190" s="3"/>
      <c r="CA190" s="31" t="str">
        <f t="shared" si="104"/>
        <v/>
      </c>
      <c r="CB190" s="31" t="str">
        <f t="shared" si="105"/>
        <v/>
      </c>
      <c r="CC190" s="31" t="str">
        <f t="shared" si="106"/>
        <v/>
      </c>
      <c r="CD190" s="31"/>
      <c r="CE190" s="31"/>
      <c r="CF190" s="31"/>
      <c r="CG190" s="32">
        <f t="shared" si="107"/>
        <v>0</v>
      </c>
      <c r="CH190" s="32">
        <f t="shared" si="108"/>
        <v>0</v>
      </c>
      <c r="CI190" s="32">
        <f t="shared" si="109"/>
        <v>0</v>
      </c>
      <c r="CJ190" s="32"/>
      <c r="CK190" s="32"/>
      <c r="CL190" s="32"/>
    </row>
    <row r="191" spans="1:90" ht="16.149999999999999" customHeight="1" x14ac:dyDescent="0.2">
      <c r="A191" s="859" t="s">
        <v>210</v>
      </c>
      <c r="B191" s="914" t="s">
        <v>205</v>
      </c>
      <c r="C191" s="914"/>
      <c r="D191" s="378">
        <f t="shared" si="100"/>
        <v>15</v>
      </c>
      <c r="E191" s="464">
        <f>SUM(G191+I191+K191+M191+O191+Q191+U191)</f>
        <v>9</v>
      </c>
      <c r="F191" s="465">
        <f>SUM(H191+J191+L191+N191+P191+R191+V191)</f>
        <v>6</v>
      </c>
      <c r="G191" s="428">
        <v>5</v>
      </c>
      <c r="H191" s="429">
        <v>3</v>
      </c>
      <c r="I191" s="430">
        <v>1</v>
      </c>
      <c r="J191" s="429">
        <v>1</v>
      </c>
      <c r="K191" s="430"/>
      <c r="L191" s="429">
        <v>1</v>
      </c>
      <c r="M191" s="430"/>
      <c r="N191" s="429"/>
      <c r="O191" s="430">
        <v>2</v>
      </c>
      <c r="P191" s="429">
        <v>1</v>
      </c>
      <c r="Q191" s="430">
        <v>1</v>
      </c>
      <c r="R191" s="429"/>
      <c r="S191" s="466"/>
      <c r="T191" s="467"/>
      <c r="U191" s="466"/>
      <c r="V191" s="468"/>
      <c r="W191" s="469"/>
      <c r="X191" s="470"/>
      <c r="Y191" s="433"/>
      <c r="Z191" s="452"/>
      <c r="AA191" s="225" t="str">
        <f t="shared" si="103"/>
        <v/>
      </c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8"/>
      <c r="BV191" s="3"/>
      <c r="BW191" s="3"/>
      <c r="CA191" s="31"/>
      <c r="CB191" s="31" t="str">
        <f t="shared" si="105"/>
        <v/>
      </c>
      <c r="CC191" s="31"/>
      <c r="CD191" s="31"/>
      <c r="CE191" s="31"/>
      <c r="CF191" s="31"/>
      <c r="CG191" s="32"/>
      <c r="CH191" s="32">
        <f t="shared" si="108"/>
        <v>0</v>
      </c>
      <c r="CI191" s="32"/>
      <c r="CJ191" s="32"/>
      <c r="CK191" s="32"/>
      <c r="CL191" s="32"/>
    </row>
    <row r="192" spans="1:90" ht="16.149999999999999" customHeight="1" x14ac:dyDescent="0.2">
      <c r="A192" s="860"/>
      <c r="B192" s="911" t="s">
        <v>206</v>
      </c>
      <c r="C192" s="911"/>
      <c r="D192" s="386">
        <f t="shared" si="100"/>
        <v>90</v>
      </c>
      <c r="E192" s="453">
        <f>SUM(G192+I192+K192+M192+O192+Q192+U192)</f>
        <v>40</v>
      </c>
      <c r="F192" s="454">
        <f>SUM(H192+J192+L192+N192+P192+R192+V192)</f>
        <v>50</v>
      </c>
      <c r="G192" s="455">
        <v>13</v>
      </c>
      <c r="H192" s="456">
        <v>19</v>
      </c>
      <c r="I192" s="457">
        <v>5</v>
      </c>
      <c r="J192" s="456">
        <v>8</v>
      </c>
      <c r="K192" s="457">
        <v>1</v>
      </c>
      <c r="L192" s="456">
        <v>10</v>
      </c>
      <c r="M192" s="457"/>
      <c r="N192" s="456">
        <v>1</v>
      </c>
      <c r="O192" s="457">
        <v>19</v>
      </c>
      <c r="P192" s="456">
        <v>12</v>
      </c>
      <c r="Q192" s="457">
        <v>2</v>
      </c>
      <c r="R192" s="456"/>
      <c r="S192" s="471"/>
      <c r="T192" s="472"/>
      <c r="U192" s="471"/>
      <c r="V192" s="473"/>
      <c r="W192" s="474"/>
      <c r="X192" s="475"/>
      <c r="Y192" s="460"/>
      <c r="Z192" s="460"/>
      <c r="AA192" s="225" t="str">
        <f t="shared" si="103"/>
        <v/>
      </c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8"/>
      <c r="BV192" s="3"/>
      <c r="BW192" s="3"/>
      <c r="CA192" s="31"/>
      <c r="CB192" s="31" t="str">
        <f t="shared" si="105"/>
        <v/>
      </c>
      <c r="CC192" s="31"/>
      <c r="CD192" s="31"/>
      <c r="CE192" s="31"/>
      <c r="CF192" s="31"/>
      <c r="CG192" s="32"/>
      <c r="CH192" s="32">
        <f t="shared" si="108"/>
        <v>0</v>
      </c>
      <c r="CI192" s="32"/>
      <c r="CJ192" s="32"/>
      <c r="CK192" s="32"/>
      <c r="CL192" s="32"/>
    </row>
    <row r="193" spans="1:90" ht="16.149999999999999" customHeight="1" x14ac:dyDescent="0.2">
      <c r="A193" s="860"/>
      <c r="B193" s="911" t="s">
        <v>207</v>
      </c>
      <c r="C193" s="911"/>
      <c r="D193" s="386">
        <f t="shared" si="100"/>
        <v>25</v>
      </c>
      <c r="E193" s="453">
        <f t="shared" ref="E193:F227" si="110">SUM(G193+I193+K193+M193+O193+Q193+S193+U193)</f>
        <v>15</v>
      </c>
      <c r="F193" s="454">
        <f t="shared" ref="F193:F226" si="111">SUM(H193+J193+L193+N193+P193+R193+T193+V193)</f>
        <v>10</v>
      </c>
      <c r="G193" s="455">
        <v>8</v>
      </c>
      <c r="H193" s="456">
        <v>3</v>
      </c>
      <c r="I193" s="457">
        <v>1</v>
      </c>
      <c r="J193" s="456">
        <v>1</v>
      </c>
      <c r="K193" s="457"/>
      <c r="L193" s="456">
        <v>2</v>
      </c>
      <c r="M193" s="457"/>
      <c r="N193" s="456"/>
      <c r="O193" s="457">
        <v>5</v>
      </c>
      <c r="P193" s="456">
        <v>4</v>
      </c>
      <c r="Q193" s="457">
        <v>1</v>
      </c>
      <c r="R193" s="456"/>
      <c r="S193" s="471"/>
      <c r="T193" s="472"/>
      <c r="U193" s="471"/>
      <c r="V193" s="473"/>
      <c r="W193" s="474"/>
      <c r="X193" s="475"/>
      <c r="Y193" s="460"/>
      <c r="Z193" s="460"/>
      <c r="AA193" s="225" t="str">
        <f t="shared" si="103"/>
        <v/>
      </c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8"/>
      <c r="BV193" s="3"/>
      <c r="BW193" s="3"/>
      <c r="CA193" s="31"/>
      <c r="CB193" s="31" t="str">
        <f t="shared" si="105"/>
        <v/>
      </c>
      <c r="CC193" s="31"/>
      <c r="CD193" s="31"/>
      <c r="CE193" s="31"/>
      <c r="CF193" s="31"/>
      <c r="CG193" s="32"/>
      <c r="CH193" s="32">
        <f t="shared" si="108"/>
        <v>0</v>
      </c>
      <c r="CI193" s="32"/>
      <c r="CJ193" s="32"/>
      <c r="CK193" s="32"/>
      <c r="CL193" s="32"/>
    </row>
    <row r="194" spans="1:90" ht="16.149999999999999" customHeight="1" x14ac:dyDescent="0.2">
      <c r="A194" s="861"/>
      <c r="B194" s="912" t="s">
        <v>208</v>
      </c>
      <c r="C194" s="912"/>
      <c r="D194" s="461">
        <f t="shared" si="100"/>
        <v>24</v>
      </c>
      <c r="E194" s="462">
        <f t="shared" si="110"/>
        <v>12</v>
      </c>
      <c r="F194" s="463">
        <f t="shared" si="111"/>
        <v>12</v>
      </c>
      <c r="G194" s="438">
        <v>6</v>
      </c>
      <c r="H194" s="439">
        <v>5</v>
      </c>
      <c r="I194" s="440"/>
      <c r="J194" s="439"/>
      <c r="K194" s="440"/>
      <c r="L194" s="439">
        <v>5</v>
      </c>
      <c r="M194" s="440"/>
      <c r="N194" s="439"/>
      <c r="O194" s="440">
        <v>6</v>
      </c>
      <c r="P194" s="439">
        <v>2</v>
      </c>
      <c r="Q194" s="440"/>
      <c r="R194" s="439"/>
      <c r="S194" s="476"/>
      <c r="T194" s="477"/>
      <c r="U194" s="476"/>
      <c r="V194" s="478"/>
      <c r="W194" s="479"/>
      <c r="X194" s="480"/>
      <c r="Y194" s="443"/>
      <c r="Z194" s="443"/>
      <c r="AA194" s="225" t="str">
        <f t="shared" si="103"/>
        <v/>
      </c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8"/>
      <c r="BV194" s="3"/>
      <c r="BW194" s="3"/>
      <c r="CA194" s="31"/>
      <c r="CB194" s="31" t="str">
        <f t="shared" si="105"/>
        <v/>
      </c>
      <c r="CC194" s="31"/>
      <c r="CD194" s="31"/>
      <c r="CE194" s="31"/>
      <c r="CF194" s="31"/>
      <c r="CG194" s="32"/>
      <c r="CH194" s="32">
        <f t="shared" si="108"/>
        <v>0</v>
      </c>
      <c r="CI194" s="32"/>
      <c r="CJ194" s="32"/>
      <c r="CK194" s="32"/>
      <c r="CL194" s="32"/>
    </row>
    <row r="195" spans="1:90" ht="16.149999999999999" customHeight="1" x14ac:dyDescent="0.2">
      <c r="A195" s="859" t="s">
        <v>211</v>
      </c>
      <c r="B195" s="913" t="s">
        <v>205</v>
      </c>
      <c r="C195" s="913"/>
      <c r="D195" s="383">
        <f t="shared" si="100"/>
        <v>29</v>
      </c>
      <c r="E195" s="445">
        <f t="shared" si="110"/>
        <v>11</v>
      </c>
      <c r="F195" s="446">
        <f t="shared" si="111"/>
        <v>18</v>
      </c>
      <c r="G195" s="447"/>
      <c r="H195" s="448"/>
      <c r="I195" s="449"/>
      <c r="J195" s="448"/>
      <c r="K195" s="449"/>
      <c r="L195" s="448"/>
      <c r="M195" s="449"/>
      <c r="N195" s="448"/>
      <c r="O195" s="449"/>
      <c r="P195" s="448">
        <v>2</v>
      </c>
      <c r="Q195" s="449">
        <v>7</v>
      </c>
      <c r="R195" s="448">
        <v>8</v>
      </c>
      <c r="S195" s="449">
        <v>3</v>
      </c>
      <c r="T195" s="448">
        <v>7</v>
      </c>
      <c r="U195" s="449">
        <v>1</v>
      </c>
      <c r="V195" s="450">
        <v>1</v>
      </c>
      <c r="W195" s="451">
        <v>0</v>
      </c>
      <c r="X195" s="452"/>
      <c r="Y195" s="433"/>
      <c r="Z195" s="452"/>
      <c r="AA195" s="225" t="str">
        <f t="shared" si="103"/>
        <v/>
      </c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8"/>
      <c r="BV195" s="3"/>
      <c r="BW195" s="3"/>
      <c r="CA195" s="31" t="str">
        <f t="shared" si="104"/>
        <v/>
      </c>
      <c r="CB195" s="31" t="str">
        <f t="shared" si="105"/>
        <v/>
      </c>
      <c r="CC195" s="31" t="str">
        <f t="shared" si="106"/>
        <v/>
      </c>
      <c r="CD195" s="31"/>
      <c r="CE195" s="31"/>
      <c r="CF195" s="31"/>
      <c r="CG195" s="32">
        <f t="shared" si="107"/>
        <v>0</v>
      </c>
      <c r="CH195" s="32">
        <f t="shared" si="108"/>
        <v>0</v>
      </c>
      <c r="CI195" s="32">
        <f t="shared" si="109"/>
        <v>0</v>
      </c>
      <c r="CJ195" s="32"/>
      <c r="CK195" s="32"/>
      <c r="CL195" s="32"/>
    </row>
    <row r="196" spans="1:90" ht="16.149999999999999" customHeight="1" x14ac:dyDescent="0.2">
      <c r="A196" s="860"/>
      <c r="B196" s="911" t="s">
        <v>206</v>
      </c>
      <c r="C196" s="911"/>
      <c r="D196" s="386">
        <f t="shared" si="100"/>
        <v>52</v>
      </c>
      <c r="E196" s="453">
        <f t="shared" si="110"/>
        <v>15</v>
      </c>
      <c r="F196" s="454">
        <f t="shared" si="111"/>
        <v>37</v>
      </c>
      <c r="G196" s="455"/>
      <c r="H196" s="456"/>
      <c r="I196" s="457"/>
      <c r="J196" s="456"/>
      <c r="K196" s="457"/>
      <c r="L196" s="456"/>
      <c r="M196" s="457">
        <v>1</v>
      </c>
      <c r="N196" s="456"/>
      <c r="O196" s="457"/>
      <c r="P196" s="456"/>
      <c r="Q196" s="457"/>
      <c r="R196" s="456">
        <v>1</v>
      </c>
      <c r="S196" s="457">
        <v>11</v>
      </c>
      <c r="T196" s="456">
        <v>34</v>
      </c>
      <c r="U196" s="457">
        <v>3</v>
      </c>
      <c r="V196" s="458">
        <v>2</v>
      </c>
      <c r="W196" s="459">
        <v>0</v>
      </c>
      <c r="X196" s="460">
        <v>1</v>
      </c>
      <c r="Y196" s="460"/>
      <c r="Z196" s="460"/>
      <c r="AA196" s="225" t="str">
        <f t="shared" si="103"/>
        <v/>
      </c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8"/>
      <c r="BV196" s="3"/>
      <c r="BW196" s="3"/>
      <c r="CA196" s="31" t="str">
        <f t="shared" si="104"/>
        <v/>
      </c>
      <c r="CB196" s="31" t="str">
        <f t="shared" si="105"/>
        <v/>
      </c>
      <c r="CC196" s="31" t="str">
        <f t="shared" si="106"/>
        <v/>
      </c>
      <c r="CD196" s="31"/>
      <c r="CE196" s="31"/>
      <c r="CF196" s="31"/>
      <c r="CG196" s="32">
        <f t="shared" si="107"/>
        <v>0</v>
      </c>
      <c r="CH196" s="32">
        <f t="shared" si="108"/>
        <v>0</v>
      </c>
      <c r="CI196" s="32">
        <f t="shared" si="109"/>
        <v>0</v>
      </c>
      <c r="CJ196" s="32"/>
      <c r="CK196" s="32"/>
      <c r="CL196" s="32"/>
    </row>
    <row r="197" spans="1:90" ht="16.149999999999999" customHeight="1" x14ac:dyDescent="0.2">
      <c r="A197" s="860"/>
      <c r="B197" s="911" t="s">
        <v>207</v>
      </c>
      <c r="C197" s="911"/>
      <c r="D197" s="386">
        <f t="shared" si="100"/>
        <v>19</v>
      </c>
      <c r="E197" s="453">
        <f t="shared" si="110"/>
        <v>9</v>
      </c>
      <c r="F197" s="454">
        <f t="shared" si="111"/>
        <v>10</v>
      </c>
      <c r="G197" s="455"/>
      <c r="H197" s="456"/>
      <c r="I197" s="457"/>
      <c r="J197" s="456"/>
      <c r="K197" s="457"/>
      <c r="L197" s="456"/>
      <c r="M197" s="457"/>
      <c r="N197" s="456"/>
      <c r="O197" s="457"/>
      <c r="P197" s="456"/>
      <c r="Q197" s="457">
        <v>1</v>
      </c>
      <c r="R197" s="456">
        <v>2</v>
      </c>
      <c r="S197" s="457">
        <v>7</v>
      </c>
      <c r="T197" s="456">
        <v>7</v>
      </c>
      <c r="U197" s="457">
        <v>1</v>
      </c>
      <c r="V197" s="458">
        <v>1</v>
      </c>
      <c r="W197" s="459">
        <v>0</v>
      </c>
      <c r="X197" s="460"/>
      <c r="Y197" s="460"/>
      <c r="Z197" s="460"/>
      <c r="AA197" s="225" t="str">
        <f t="shared" si="103"/>
        <v/>
      </c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8"/>
      <c r="BV197" s="3"/>
      <c r="BW197" s="3"/>
      <c r="CA197" s="31" t="str">
        <f t="shared" si="104"/>
        <v/>
      </c>
      <c r="CB197" s="31" t="str">
        <f t="shared" si="105"/>
        <v/>
      </c>
      <c r="CC197" s="31" t="str">
        <f t="shared" si="106"/>
        <v/>
      </c>
      <c r="CD197" s="31"/>
      <c r="CE197" s="31"/>
      <c r="CF197" s="31"/>
      <c r="CG197" s="32">
        <f t="shared" si="107"/>
        <v>0</v>
      </c>
      <c r="CH197" s="32">
        <f t="shared" si="108"/>
        <v>0</v>
      </c>
      <c r="CI197" s="32">
        <f t="shared" si="109"/>
        <v>0</v>
      </c>
      <c r="CJ197" s="32"/>
      <c r="CK197" s="32"/>
      <c r="CL197" s="32"/>
    </row>
    <row r="198" spans="1:90" ht="16.149999999999999" customHeight="1" x14ac:dyDescent="0.2">
      <c r="A198" s="861"/>
      <c r="B198" s="915" t="s">
        <v>208</v>
      </c>
      <c r="C198" s="915"/>
      <c r="D198" s="481">
        <f t="shared" si="100"/>
        <v>36</v>
      </c>
      <c r="E198" s="482">
        <f t="shared" si="110"/>
        <v>16</v>
      </c>
      <c r="F198" s="483">
        <f t="shared" si="111"/>
        <v>20</v>
      </c>
      <c r="G198" s="484"/>
      <c r="H198" s="485"/>
      <c r="I198" s="486"/>
      <c r="J198" s="485"/>
      <c r="K198" s="486"/>
      <c r="L198" s="485"/>
      <c r="M198" s="486">
        <v>1</v>
      </c>
      <c r="N198" s="485"/>
      <c r="O198" s="486"/>
      <c r="P198" s="485"/>
      <c r="Q198" s="486">
        <v>1</v>
      </c>
      <c r="R198" s="485">
        <v>1</v>
      </c>
      <c r="S198" s="486">
        <v>10</v>
      </c>
      <c r="T198" s="485">
        <v>17</v>
      </c>
      <c r="U198" s="486">
        <v>4</v>
      </c>
      <c r="V198" s="487">
        <v>2</v>
      </c>
      <c r="W198" s="488">
        <v>0</v>
      </c>
      <c r="X198" s="489">
        <v>1</v>
      </c>
      <c r="Y198" s="443"/>
      <c r="Z198" s="443"/>
      <c r="AA198" s="225" t="str">
        <f t="shared" si="103"/>
        <v/>
      </c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8"/>
      <c r="BV198" s="3"/>
      <c r="BW198" s="3"/>
      <c r="CA198" s="31" t="str">
        <f t="shared" si="104"/>
        <v/>
      </c>
      <c r="CB198" s="31" t="str">
        <f t="shared" si="105"/>
        <v/>
      </c>
      <c r="CC198" s="31" t="str">
        <f t="shared" si="106"/>
        <v/>
      </c>
      <c r="CD198" s="31"/>
      <c r="CE198" s="31"/>
      <c r="CF198" s="31"/>
      <c r="CG198" s="32">
        <f t="shared" si="107"/>
        <v>0</v>
      </c>
      <c r="CH198" s="32">
        <f t="shared" si="108"/>
        <v>0</v>
      </c>
      <c r="CI198" s="32">
        <f t="shared" si="109"/>
        <v>0</v>
      </c>
      <c r="CJ198" s="32"/>
      <c r="CK198" s="32"/>
      <c r="CL198" s="32"/>
    </row>
    <row r="199" spans="1:90" ht="16.149999999999999" customHeight="1" x14ac:dyDescent="0.2">
      <c r="A199" s="859" t="s">
        <v>212</v>
      </c>
      <c r="B199" s="914" t="s">
        <v>205</v>
      </c>
      <c r="C199" s="914"/>
      <c r="D199" s="378">
        <f t="shared" si="100"/>
        <v>4</v>
      </c>
      <c r="E199" s="464">
        <f t="shared" si="110"/>
        <v>1</v>
      </c>
      <c r="F199" s="465">
        <f t="shared" si="111"/>
        <v>3</v>
      </c>
      <c r="G199" s="428"/>
      <c r="H199" s="429"/>
      <c r="I199" s="430"/>
      <c r="J199" s="429"/>
      <c r="K199" s="430"/>
      <c r="L199" s="429"/>
      <c r="M199" s="430"/>
      <c r="N199" s="429"/>
      <c r="O199" s="430"/>
      <c r="P199" s="429">
        <v>2</v>
      </c>
      <c r="Q199" s="430">
        <v>1</v>
      </c>
      <c r="R199" s="429">
        <v>1</v>
      </c>
      <c r="S199" s="430"/>
      <c r="T199" s="429"/>
      <c r="U199" s="430"/>
      <c r="V199" s="431"/>
      <c r="W199" s="469"/>
      <c r="X199" s="470"/>
      <c r="Y199" s="433"/>
      <c r="Z199" s="452"/>
      <c r="AA199" s="225" t="str">
        <f t="shared" si="103"/>
        <v/>
      </c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8"/>
      <c r="BV199" s="3"/>
      <c r="BW199" s="3"/>
      <c r="CA199" s="31"/>
      <c r="CB199" s="31" t="str">
        <f t="shared" si="105"/>
        <v/>
      </c>
      <c r="CC199" s="31"/>
      <c r="CD199" s="31"/>
      <c r="CE199" s="31"/>
      <c r="CF199" s="31"/>
      <c r="CG199" s="32"/>
      <c r="CH199" s="32">
        <f t="shared" si="108"/>
        <v>0</v>
      </c>
      <c r="CI199" s="32"/>
      <c r="CJ199" s="32"/>
      <c r="CK199" s="32"/>
      <c r="CL199" s="32"/>
    </row>
    <row r="200" spans="1:90" ht="16.149999999999999" customHeight="1" x14ac:dyDescent="0.2">
      <c r="A200" s="860"/>
      <c r="B200" s="911" t="s">
        <v>206</v>
      </c>
      <c r="C200" s="911"/>
      <c r="D200" s="386">
        <f t="shared" si="100"/>
        <v>305</v>
      </c>
      <c r="E200" s="453">
        <f t="shared" si="110"/>
        <v>148</v>
      </c>
      <c r="F200" s="454">
        <f t="shared" si="111"/>
        <v>157</v>
      </c>
      <c r="G200" s="455"/>
      <c r="H200" s="456"/>
      <c r="I200" s="457"/>
      <c r="J200" s="456"/>
      <c r="K200" s="457"/>
      <c r="L200" s="456">
        <v>2</v>
      </c>
      <c r="M200" s="457">
        <v>6</v>
      </c>
      <c r="N200" s="456">
        <v>9</v>
      </c>
      <c r="O200" s="457">
        <v>48</v>
      </c>
      <c r="P200" s="456">
        <v>35</v>
      </c>
      <c r="Q200" s="457">
        <v>86</v>
      </c>
      <c r="R200" s="456">
        <v>104</v>
      </c>
      <c r="S200" s="457">
        <v>8</v>
      </c>
      <c r="T200" s="456">
        <v>7</v>
      </c>
      <c r="U200" s="457"/>
      <c r="V200" s="458"/>
      <c r="W200" s="474"/>
      <c r="X200" s="475"/>
      <c r="Y200" s="460"/>
      <c r="Z200" s="460"/>
      <c r="AA200" s="225" t="str">
        <f t="shared" si="103"/>
        <v/>
      </c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8"/>
      <c r="BV200" s="3"/>
      <c r="BW200" s="3"/>
      <c r="CA200" s="31"/>
      <c r="CB200" s="31" t="str">
        <f t="shared" si="105"/>
        <v/>
      </c>
      <c r="CC200" s="31"/>
      <c r="CD200" s="31"/>
      <c r="CE200" s="31"/>
      <c r="CF200" s="31"/>
      <c r="CG200" s="32"/>
      <c r="CH200" s="32">
        <f t="shared" si="108"/>
        <v>0</v>
      </c>
      <c r="CI200" s="32"/>
      <c r="CJ200" s="32"/>
      <c r="CK200" s="32"/>
      <c r="CL200" s="32"/>
    </row>
    <row r="201" spans="1:90" ht="16.149999999999999" customHeight="1" x14ac:dyDescent="0.2">
      <c r="A201" s="860"/>
      <c r="B201" s="911" t="s">
        <v>207</v>
      </c>
      <c r="C201" s="911"/>
      <c r="D201" s="386">
        <f t="shared" si="100"/>
        <v>9</v>
      </c>
      <c r="E201" s="453">
        <f t="shared" si="110"/>
        <v>3</v>
      </c>
      <c r="F201" s="454">
        <f t="shared" si="111"/>
        <v>6</v>
      </c>
      <c r="G201" s="455"/>
      <c r="H201" s="456"/>
      <c r="I201" s="457"/>
      <c r="J201" s="456"/>
      <c r="K201" s="457"/>
      <c r="L201" s="456"/>
      <c r="M201" s="457"/>
      <c r="N201" s="456">
        <v>1</v>
      </c>
      <c r="O201" s="457"/>
      <c r="P201" s="456">
        <v>1</v>
      </c>
      <c r="Q201" s="457">
        <v>3</v>
      </c>
      <c r="R201" s="456">
        <v>4</v>
      </c>
      <c r="S201" s="457"/>
      <c r="T201" s="456"/>
      <c r="U201" s="457"/>
      <c r="V201" s="458"/>
      <c r="W201" s="474"/>
      <c r="X201" s="475"/>
      <c r="Y201" s="460"/>
      <c r="Z201" s="460"/>
      <c r="AA201" s="225" t="str">
        <f t="shared" si="103"/>
        <v/>
      </c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8"/>
      <c r="BV201" s="3"/>
      <c r="BW201" s="3"/>
      <c r="CA201" s="31"/>
      <c r="CB201" s="31" t="str">
        <f t="shared" si="105"/>
        <v/>
      </c>
      <c r="CC201" s="31"/>
      <c r="CD201" s="31"/>
      <c r="CE201" s="31"/>
      <c r="CF201" s="31"/>
      <c r="CG201" s="32"/>
      <c r="CH201" s="32">
        <f t="shared" si="108"/>
        <v>0</v>
      </c>
      <c r="CI201" s="32"/>
      <c r="CJ201" s="32"/>
      <c r="CK201" s="32"/>
      <c r="CL201" s="32"/>
    </row>
    <row r="202" spans="1:90" ht="16.149999999999999" customHeight="1" x14ac:dyDescent="0.2">
      <c r="A202" s="861"/>
      <c r="B202" s="912" t="s">
        <v>208</v>
      </c>
      <c r="C202" s="912"/>
      <c r="D202" s="461">
        <f t="shared" si="100"/>
        <v>6</v>
      </c>
      <c r="E202" s="462">
        <f t="shared" si="110"/>
        <v>5</v>
      </c>
      <c r="F202" s="463">
        <f t="shared" si="111"/>
        <v>1</v>
      </c>
      <c r="G202" s="438"/>
      <c r="H202" s="439"/>
      <c r="I202" s="440"/>
      <c r="J202" s="439"/>
      <c r="K202" s="440"/>
      <c r="L202" s="439"/>
      <c r="M202" s="440"/>
      <c r="N202" s="439"/>
      <c r="O202" s="440"/>
      <c r="P202" s="439"/>
      <c r="Q202" s="440">
        <v>3</v>
      </c>
      <c r="R202" s="439">
        <v>1</v>
      </c>
      <c r="S202" s="440">
        <v>2</v>
      </c>
      <c r="T202" s="439"/>
      <c r="U202" s="440"/>
      <c r="V202" s="441"/>
      <c r="W202" s="479"/>
      <c r="X202" s="480"/>
      <c r="Y202" s="443"/>
      <c r="Z202" s="443"/>
      <c r="AA202" s="225" t="str">
        <f t="shared" si="103"/>
        <v/>
      </c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8"/>
      <c r="BV202" s="3"/>
      <c r="BW202" s="3"/>
      <c r="CA202" s="31"/>
      <c r="CB202" s="31" t="str">
        <f t="shared" si="105"/>
        <v/>
      </c>
      <c r="CC202" s="31"/>
      <c r="CD202" s="31"/>
      <c r="CE202" s="31"/>
      <c r="CF202" s="31"/>
      <c r="CG202" s="32"/>
      <c r="CH202" s="32">
        <f t="shared" si="108"/>
        <v>0</v>
      </c>
      <c r="CI202" s="32"/>
      <c r="CJ202" s="32"/>
      <c r="CK202" s="32"/>
      <c r="CL202" s="32"/>
    </row>
    <row r="203" spans="1:90" ht="16.149999999999999" customHeight="1" x14ac:dyDescent="0.2">
      <c r="A203" s="859" t="s">
        <v>85</v>
      </c>
      <c r="B203" s="913" t="s">
        <v>205</v>
      </c>
      <c r="C203" s="913"/>
      <c r="D203" s="383">
        <f t="shared" si="100"/>
        <v>16</v>
      </c>
      <c r="E203" s="445">
        <f t="shared" si="110"/>
        <v>9</v>
      </c>
      <c r="F203" s="446">
        <f t="shared" si="111"/>
        <v>7</v>
      </c>
      <c r="G203" s="447"/>
      <c r="H203" s="448"/>
      <c r="I203" s="449"/>
      <c r="J203" s="448"/>
      <c r="K203" s="449"/>
      <c r="L203" s="448"/>
      <c r="M203" s="449"/>
      <c r="N203" s="448"/>
      <c r="O203" s="449"/>
      <c r="P203" s="448"/>
      <c r="Q203" s="449">
        <v>2</v>
      </c>
      <c r="R203" s="448"/>
      <c r="S203" s="449">
        <v>5</v>
      </c>
      <c r="T203" s="448">
        <v>5</v>
      </c>
      <c r="U203" s="449">
        <v>2</v>
      </c>
      <c r="V203" s="450">
        <v>2</v>
      </c>
      <c r="W203" s="451">
        <v>0</v>
      </c>
      <c r="X203" s="452"/>
      <c r="Y203" s="452"/>
      <c r="Z203" s="452"/>
      <c r="AA203" s="225" t="str">
        <f t="shared" si="103"/>
        <v/>
      </c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8"/>
      <c r="BV203" s="3"/>
      <c r="BW203" s="3"/>
      <c r="CA203" s="31" t="str">
        <f t="shared" ref="CA203:CA224" si="112">IF(CG203=1,"* El número de pacientes de 60 años NO DEBE Ser mayor a lo registrado en el grupo Etario 20-64 años. ","")</f>
        <v/>
      </c>
      <c r="CB203" s="31" t="str">
        <f t="shared" si="105"/>
        <v/>
      </c>
      <c r="CC203" s="31" t="str">
        <f t="shared" ref="CC203:CC224" si="113">IF(AND(D203&lt;&gt;0,W203=""),"* Recuerde que las Embarazadas deben ser incluídas en el ingreso por rango Etario (Digite CEROS si no tiene). ",IF(F203&lt;W203,"* Las Embarazadas NO DEBEN ser mayor al total de Mujeres. ",""))</f>
        <v/>
      </c>
      <c r="CD203" s="31"/>
      <c r="CE203" s="31"/>
      <c r="CF203" s="31"/>
      <c r="CG203" s="32">
        <f t="shared" ref="CG203:CG224" si="114">IF((S203+T203)&lt;X203,1,0)</f>
        <v>0</v>
      </c>
      <c r="CH203" s="32">
        <f t="shared" si="108"/>
        <v>0</v>
      </c>
      <c r="CI203" s="32">
        <f t="shared" ref="CI203:CI224" si="115">IF(AND(D203&lt;&gt;0,W203=""),1,IF(F203&lt;W203,1,0))</f>
        <v>0</v>
      </c>
      <c r="CJ203" s="32"/>
      <c r="CK203" s="32"/>
      <c r="CL203" s="32"/>
    </row>
    <row r="204" spans="1:90" ht="16.149999999999999" customHeight="1" x14ac:dyDescent="0.2">
      <c r="A204" s="860"/>
      <c r="B204" s="911" t="s">
        <v>206</v>
      </c>
      <c r="C204" s="911"/>
      <c r="D204" s="386">
        <f t="shared" si="100"/>
        <v>65</v>
      </c>
      <c r="E204" s="453">
        <f t="shared" si="110"/>
        <v>27</v>
      </c>
      <c r="F204" s="454">
        <f t="shared" si="111"/>
        <v>38</v>
      </c>
      <c r="G204" s="455"/>
      <c r="H204" s="456"/>
      <c r="I204" s="457"/>
      <c r="J204" s="456"/>
      <c r="K204" s="457"/>
      <c r="L204" s="456"/>
      <c r="M204" s="457"/>
      <c r="N204" s="456"/>
      <c r="O204" s="457">
        <v>4</v>
      </c>
      <c r="P204" s="456"/>
      <c r="Q204" s="457">
        <v>1</v>
      </c>
      <c r="R204" s="456">
        <v>3</v>
      </c>
      <c r="S204" s="457">
        <v>16</v>
      </c>
      <c r="T204" s="456">
        <v>30</v>
      </c>
      <c r="U204" s="457">
        <v>6</v>
      </c>
      <c r="V204" s="458">
        <v>5</v>
      </c>
      <c r="W204" s="459">
        <v>1</v>
      </c>
      <c r="X204" s="460">
        <v>1</v>
      </c>
      <c r="Y204" s="460"/>
      <c r="Z204" s="460"/>
      <c r="AA204" s="225" t="str">
        <f t="shared" si="103"/>
        <v/>
      </c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8"/>
      <c r="BV204" s="3"/>
      <c r="BW204" s="3"/>
      <c r="CA204" s="31" t="str">
        <f t="shared" si="112"/>
        <v/>
      </c>
      <c r="CB204" s="31" t="str">
        <f t="shared" si="105"/>
        <v/>
      </c>
      <c r="CC204" s="31" t="str">
        <f t="shared" si="113"/>
        <v/>
      </c>
      <c r="CD204" s="31"/>
      <c r="CE204" s="31"/>
      <c r="CF204" s="31"/>
      <c r="CG204" s="32">
        <f t="shared" si="114"/>
        <v>0</v>
      </c>
      <c r="CH204" s="32">
        <f t="shared" si="108"/>
        <v>0</v>
      </c>
      <c r="CI204" s="32">
        <f t="shared" si="115"/>
        <v>0</v>
      </c>
      <c r="CJ204" s="32"/>
      <c r="CK204" s="32"/>
      <c r="CL204" s="32"/>
    </row>
    <row r="205" spans="1:90" ht="16.149999999999999" customHeight="1" x14ac:dyDescent="0.2">
      <c r="A205" s="860"/>
      <c r="B205" s="911" t="s">
        <v>207</v>
      </c>
      <c r="C205" s="911"/>
      <c r="D205" s="386">
        <f t="shared" si="100"/>
        <v>23</v>
      </c>
      <c r="E205" s="453">
        <f t="shared" si="110"/>
        <v>10</v>
      </c>
      <c r="F205" s="454">
        <f t="shared" si="111"/>
        <v>13</v>
      </c>
      <c r="G205" s="455"/>
      <c r="H205" s="456"/>
      <c r="I205" s="457"/>
      <c r="J205" s="456"/>
      <c r="K205" s="457"/>
      <c r="L205" s="456"/>
      <c r="M205" s="457"/>
      <c r="N205" s="456"/>
      <c r="O205" s="457"/>
      <c r="P205" s="456"/>
      <c r="Q205" s="457">
        <v>2</v>
      </c>
      <c r="R205" s="456"/>
      <c r="S205" s="457">
        <v>6</v>
      </c>
      <c r="T205" s="456">
        <v>10</v>
      </c>
      <c r="U205" s="457">
        <v>2</v>
      </c>
      <c r="V205" s="458">
        <v>3</v>
      </c>
      <c r="W205" s="459">
        <v>0</v>
      </c>
      <c r="X205" s="460"/>
      <c r="Y205" s="460"/>
      <c r="Z205" s="460"/>
      <c r="AA205" s="225" t="str">
        <f t="shared" si="103"/>
        <v/>
      </c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8"/>
      <c r="BV205" s="3"/>
      <c r="BW205" s="3"/>
      <c r="CA205" s="31" t="str">
        <f t="shared" si="112"/>
        <v/>
      </c>
      <c r="CB205" s="31" t="str">
        <f t="shared" si="105"/>
        <v/>
      </c>
      <c r="CC205" s="31" t="str">
        <f t="shared" si="113"/>
        <v/>
      </c>
      <c r="CD205" s="31"/>
      <c r="CE205" s="31"/>
      <c r="CF205" s="31"/>
      <c r="CG205" s="32">
        <f t="shared" si="114"/>
        <v>0</v>
      </c>
      <c r="CH205" s="32">
        <f t="shared" si="108"/>
        <v>0</v>
      </c>
      <c r="CI205" s="32">
        <f t="shared" si="115"/>
        <v>0</v>
      </c>
      <c r="CJ205" s="32"/>
      <c r="CK205" s="32"/>
      <c r="CL205" s="32"/>
    </row>
    <row r="206" spans="1:90" ht="16.149999999999999" customHeight="1" x14ac:dyDescent="0.2">
      <c r="A206" s="861"/>
      <c r="B206" s="915" t="s">
        <v>208</v>
      </c>
      <c r="C206" s="915"/>
      <c r="D206" s="481">
        <f t="shared" si="100"/>
        <v>21</v>
      </c>
      <c r="E206" s="482">
        <f t="shared" si="110"/>
        <v>10</v>
      </c>
      <c r="F206" s="483">
        <f t="shared" si="111"/>
        <v>11</v>
      </c>
      <c r="G206" s="484"/>
      <c r="H206" s="485"/>
      <c r="I206" s="486"/>
      <c r="J206" s="485"/>
      <c r="K206" s="486"/>
      <c r="L206" s="485"/>
      <c r="M206" s="486"/>
      <c r="N206" s="485"/>
      <c r="O206" s="486">
        <v>1</v>
      </c>
      <c r="P206" s="485"/>
      <c r="Q206" s="486">
        <v>2</v>
      </c>
      <c r="R206" s="485">
        <v>1</v>
      </c>
      <c r="S206" s="486">
        <v>4</v>
      </c>
      <c r="T206" s="485">
        <v>8</v>
      </c>
      <c r="U206" s="486">
        <v>3</v>
      </c>
      <c r="V206" s="487">
        <v>2</v>
      </c>
      <c r="W206" s="488">
        <v>0</v>
      </c>
      <c r="X206" s="489"/>
      <c r="Y206" s="489"/>
      <c r="Z206" s="443"/>
      <c r="AA206" s="225" t="str">
        <f t="shared" si="103"/>
        <v/>
      </c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8"/>
      <c r="BV206" s="3"/>
      <c r="BW206" s="3"/>
      <c r="CA206" s="31" t="str">
        <f t="shared" si="112"/>
        <v/>
      </c>
      <c r="CB206" s="31" t="str">
        <f t="shared" si="105"/>
        <v/>
      </c>
      <c r="CC206" s="31" t="str">
        <f t="shared" si="113"/>
        <v/>
      </c>
      <c r="CD206" s="31"/>
      <c r="CE206" s="31"/>
      <c r="CF206" s="31"/>
      <c r="CG206" s="32">
        <f t="shared" si="114"/>
        <v>0</v>
      </c>
      <c r="CH206" s="32">
        <f t="shared" si="108"/>
        <v>0</v>
      </c>
      <c r="CI206" s="32">
        <f t="shared" si="115"/>
        <v>0</v>
      </c>
      <c r="CJ206" s="32"/>
      <c r="CK206" s="32"/>
      <c r="CL206" s="32"/>
    </row>
    <row r="207" spans="1:90" ht="16.149999999999999" customHeight="1" x14ac:dyDescent="0.2">
      <c r="A207" s="859" t="s">
        <v>213</v>
      </c>
      <c r="B207" s="914" t="s">
        <v>205</v>
      </c>
      <c r="C207" s="914"/>
      <c r="D207" s="378">
        <f t="shared" si="100"/>
        <v>0</v>
      </c>
      <c r="E207" s="464">
        <f t="shared" si="110"/>
        <v>0</v>
      </c>
      <c r="F207" s="465">
        <f t="shared" si="111"/>
        <v>0</v>
      </c>
      <c r="G207" s="490"/>
      <c r="H207" s="467"/>
      <c r="I207" s="466"/>
      <c r="J207" s="467"/>
      <c r="K207" s="466"/>
      <c r="L207" s="467"/>
      <c r="M207" s="430"/>
      <c r="N207" s="429"/>
      <c r="O207" s="430"/>
      <c r="P207" s="429"/>
      <c r="Q207" s="430"/>
      <c r="R207" s="429"/>
      <c r="S207" s="430"/>
      <c r="T207" s="429"/>
      <c r="U207" s="430"/>
      <c r="V207" s="431"/>
      <c r="W207" s="432"/>
      <c r="X207" s="433"/>
      <c r="Y207" s="433"/>
      <c r="Z207" s="452"/>
      <c r="AA207" s="225" t="str">
        <f t="shared" si="103"/>
        <v/>
      </c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8"/>
      <c r="BV207" s="3"/>
      <c r="BW207" s="3"/>
      <c r="CA207" s="31" t="str">
        <f t="shared" si="112"/>
        <v/>
      </c>
      <c r="CB207" s="31" t="str">
        <f t="shared" si="105"/>
        <v/>
      </c>
      <c r="CC207" s="31" t="str">
        <f t="shared" si="113"/>
        <v/>
      </c>
      <c r="CD207" s="31"/>
      <c r="CE207" s="31"/>
      <c r="CF207" s="31"/>
      <c r="CG207" s="32">
        <f t="shared" si="114"/>
        <v>0</v>
      </c>
      <c r="CH207" s="32">
        <f t="shared" si="108"/>
        <v>0</v>
      </c>
      <c r="CI207" s="32">
        <f t="shared" si="115"/>
        <v>0</v>
      </c>
      <c r="CJ207" s="32"/>
      <c r="CK207" s="32"/>
      <c r="CL207" s="32"/>
    </row>
    <row r="208" spans="1:90" ht="16.149999999999999" customHeight="1" x14ac:dyDescent="0.2">
      <c r="A208" s="860"/>
      <c r="B208" s="911" t="s">
        <v>206</v>
      </c>
      <c r="C208" s="911"/>
      <c r="D208" s="386">
        <f>SUM(E208+F208)</f>
        <v>0</v>
      </c>
      <c r="E208" s="491">
        <f t="shared" si="110"/>
        <v>0</v>
      </c>
      <c r="F208" s="492">
        <f t="shared" si="111"/>
        <v>0</v>
      </c>
      <c r="G208" s="493"/>
      <c r="H208" s="472"/>
      <c r="I208" s="471"/>
      <c r="J208" s="472"/>
      <c r="K208" s="471"/>
      <c r="L208" s="472"/>
      <c r="M208" s="457"/>
      <c r="N208" s="456"/>
      <c r="O208" s="457"/>
      <c r="P208" s="456"/>
      <c r="Q208" s="457"/>
      <c r="R208" s="456"/>
      <c r="S208" s="457"/>
      <c r="T208" s="456"/>
      <c r="U208" s="457"/>
      <c r="V208" s="458"/>
      <c r="W208" s="459"/>
      <c r="X208" s="460"/>
      <c r="Y208" s="460"/>
      <c r="Z208" s="460"/>
      <c r="AA208" s="225" t="str">
        <f t="shared" si="103"/>
        <v/>
      </c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8"/>
      <c r="BV208" s="3"/>
      <c r="BW208" s="3"/>
      <c r="CA208" s="31" t="str">
        <f t="shared" si="112"/>
        <v/>
      </c>
      <c r="CB208" s="31" t="str">
        <f t="shared" si="105"/>
        <v/>
      </c>
      <c r="CC208" s="31" t="str">
        <f t="shared" si="113"/>
        <v/>
      </c>
      <c r="CD208" s="31"/>
      <c r="CE208" s="31"/>
      <c r="CF208" s="31"/>
      <c r="CG208" s="32">
        <f t="shared" si="114"/>
        <v>0</v>
      </c>
      <c r="CH208" s="32">
        <f t="shared" si="108"/>
        <v>0</v>
      </c>
      <c r="CI208" s="32">
        <f t="shared" si="115"/>
        <v>0</v>
      </c>
      <c r="CJ208" s="32"/>
      <c r="CK208" s="32"/>
      <c r="CL208" s="32"/>
    </row>
    <row r="209" spans="1:90" ht="16.149999999999999" customHeight="1" x14ac:dyDescent="0.2">
      <c r="A209" s="860"/>
      <c r="B209" s="911" t="s">
        <v>207</v>
      </c>
      <c r="C209" s="911"/>
      <c r="D209" s="386">
        <f t="shared" ref="D209:D226" si="116">SUM(E209+F209)</f>
        <v>0</v>
      </c>
      <c r="E209" s="491">
        <f t="shared" si="110"/>
        <v>0</v>
      </c>
      <c r="F209" s="492">
        <f t="shared" si="111"/>
        <v>0</v>
      </c>
      <c r="G209" s="493"/>
      <c r="H209" s="472"/>
      <c r="I209" s="471"/>
      <c r="J209" s="472"/>
      <c r="K209" s="471"/>
      <c r="L209" s="472"/>
      <c r="M209" s="457"/>
      <c r="N209" s="456"/>
      <c r="O209" s="457"/>
      <c r="P209" s="456"/>
      <c r="Q209" s="457"/>
      <c r="R209" s="456"/>
      <c r="S209" s="457"/>
      <c r="T209" s="456"/>
      <c r="U209" s="457"/>
      <c r="V209" s="458"/>
      <c r="W209" s="459"/>
      <c r="X209" s="460"/>
      <c r="Y209" s="460"/>
      <c r="Z209" s="460"/>
      <c r="AA209" s="225" t="str">
        <f t="shared" si="103"/>
        <v/>
      </c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8"/>
      <c r="BV209" s="3"/>
      <c r="BW209" s="3"/>
      <c r="CA209" s="31" t="str">
        <f t="shared" si="112"/>
        <v/>
      </c>
      <c r="CB209" s="31" t="str">
        <f t="shared" si="105"/>
        <v/>
      </c>
      <c r="CC209" s="31" t="str">
        <f t="shared" si="113"/>
        <v/>
      </c>
      <c r="CD209" s="31"/>
      <c r="CE209" s="31"/>
      <c r="CF209" s="31"/>
      <c r="CG209" s="32">
        <f t="shared" si="114"/>
        <v>0</v>
      </c>
      <c r="CH209" s="32">
        <f t="shared" si="108"/>
        <v>0</v>
      </c>
      <c r="CI209" s="32">
        <f t="shared" si="115"/>
        <v>0</v>
      </c>
      <c r="CJ209" s="32"/>
      <c r="CK209" s="32"/>
      <c r="CL209" s="32"/>
    </row>
    <row r="210" spans="1:90" ht="16.149999999999999" customHeight="1" x14ac:dyDescent="0.2">
      <c r="A210" s="861"/>
      <c r="B210" s="912" t="s">
        <v>208</v>
      </c>
      <c r="C210" s="912"/>
      <c r="D210" s="461">
        <f t="shared" si="116"/>
        <v>0</v>
      </c>
      <c r="E210" s="494">
        <f t="shared" si="110"/>
        <v>0</v>
      </c>
      <c r="F210" s="495">
        <f t="shared" si="111"/>
        <v>0</v>
      </c>
      <c r="G210" s="496"/>
      <c r="H210" s="477"/>
      <c r="I210" s="476"/>
      <c r="J210" s="477"/>
      <c r="K210" s="476"/>
      <c r="L210" s="477"/>
      <c r="M210" s="440"/>
      <c r="N210" s="439"/>
      <c r="O210" s="440"/>
      <c r="P210" s="439"/>
      <c r="Q210" s="440"/>
      <c r="R210" s="439"/>
      <c r="S210" s="440"/>
      <c r="T210" s="439"/>
      <c r="U210" s="440"/>
      <c r="V210" s="441"/>
      <c r="W210" s="442"/>
      <c r="X210" s="443"/>
      <c r="Y210" s="443"/>
      <c r="Z210" s="443"/>
      <c r="AA210" s="225" t="str">
        <f t="shared" si="103"/>
        <v/>
      </c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8"/>
      <c r="BV210" s="3"/>
      <c r="BW210" s="3"/>
      <c r="CA210" s="31" t="str">
        <f t="shared" si="112"/>
        <v/>
      </c>
      <c r="CB210" s="31" t="str">
        <f t="shared" si="105"/>
        <v/>
      </c>
      <c r="CC210" s="31" t="str">
        <f t="shared" si="113"/>
        <v/>
      </c>
      <c r="CD210" s="31"/>
      <c r="CE210" s="31"/>
      <c r="CF210" s="31"/>
      <c r="CG210" s="32">
        <f t="shared" si="114"/>
        <v>0</v>
      </c>
      <c r="CH210" s="32">
        <f t="shared" si="108"/>
        <v>0</v>
      </c>
      <c r="CI210" s="32">
        <f t="shared" si="115"/>
        <v>0</v>
      </c>
      <c r="CJ210" s="32"/>
      <c r="CK210" s="32"/>
      <c r="CL210" s="32"/>
    </row>
    <row r="211" spans="1:90" ht="16.149999999999999" customHeight="1" x14ac:dyDescent="0.2">
      <c r="A211" s="859" t="s">
        <v>214</v>
      </c>
      <c r="B211" s="913" t="s">
        <v>205</v>
      </c>
      <c r="C211" s="913"/>
      <c r="D211" s="383">
        <f t="shared" si="116"/>
        <v>21</v>
      </c>
      <c r="E211" s="497">
        <f t="shared" si="110"/>
        <v>8</v>
      </c>
      <c r="F211" s="498">
        <f t="shared" si="111"/>
        <v>13</v>
      </c>
      <c r="G211" s="499"/>
      <c r="H211" s="500"/>
      <c r="I211" s="501"/>
      <c r="J211" s="500"/>
      <c r="K211" s="501"/>
      <c r="L211" s="500"/>
      <c r="M211" s="449"/>
      <c r="N211" s="448"/>
      <c r="O211" s="449"/>
      <c r="P211" s="448"/>
      <c r="Q211" s="449"/>
      <c r="R211" s="448"/>
      <c r="S211" s="449">
        <v>1</v>
      </c>
      <c r="T211" s="448">
        <v>2</v>
      </c>
      <c r="U211" s="449">
        <v>7</v>
      </c>
      <c r="V211" s="450">
        <v>11</v>
      </c>
      <c r="W211" s="451">
        <v>1</v>
      </c>
      <c r="X211" s="452"/>
      <c r="Y211" s="452"/>
      <c r="Z211" s="452"/>
      <c r="AA211" s="225" t="str">
        <f t="shared" si="103"/>
        <v/>
      </c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8"/>
      <c r="BV211" s="3"/>
      <c r="BW211" s="3"/>
      <c r="CA211" s="31" t="str">
        <f t="shared" si="112"/>
        <v/>
      </c>
      <c r="CB211" s="31" t="str">
        <f t="shared" si="105"/>
        <v/>
      </c>
      <c r="CC211" s="31" t="str">
        <f t="shared" si="113"/>
        <v/>
      </c>
      <c r="CD211" s="31"/>
      <c r="CE211" s="31"/>
      <c r="CF211" s="31"/>
      <c r="CG211" s="32">
        <f t="shared" si="114"/>
        <v>0</v>
      </c>
      <c r="CH211" s="32">
        <f t="shared" si="108"/>
        <v>0</v>
      </c>
      <c r="CI211" s="32">
        <f t="shared" si="115"/>
        <v>0</v>
      </c>
      <c r="CJ211" s="32"/>
      <c r="CK211" s="32"/>
      <c r="CL211" s="32"/>
    </row>
    <row r="212" spans="1:90" ht="16.149999999999999" customHeight="1" x14ac:dyDescent="0.2">
      <c r="A212" s="860"/>
      <c r="B212" s="911" t="s">
        <v>206</v>
      </c>
      <c r="C212" s="911"/>
      <c r="D212" s="386">
        <f t="shared" si="116"/>
        <v>70</v>
      </c>
      <c r="E212" s="491">
        <f t="shared" si="110"/>
        <v>29</v>
      </c>
      <c r="F212" s="492">
        <f t="shared" si="111"/>
        <v>41</v>
      </c>
      <c r="G212" s="493"/>
      <c r="H212" s="472"/>
      <c r="I212" s="471"/>
      <c r="J212" s="472"/>
      <c r="K212" s="471"/>
      <c r="L212" s="472"/>
      <c r="M212" s="457"/>
      <c r="N212" s="456"/>
      <c r="O212" s="457"/>
      <c r="P212" s="456"/>
      <c r="Q212" s="457"/>
      <c r="R212" s="456"/>
      <c r="S212" s="457">
        <v>5</v>
      </c>
      <c r="T212" s="456">
        <v>17</v>
      </c>
      <c r="U212" s="457">
        <v>24</v>
      </c>
      <c r="V212" s="458">
        <v>24</v>
      </c>
      <c r="W212" s="459">
        <v>4</v>
      </c>
      <c r="X212" s="460"/>
      <c r="Y212" s="460"/>
      <c r="Z212" s="460"/>
      <c r="AA212" s="225" t="str">
        <f t="shared" si="103"/>
        <v/>
      </c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8"/>
      <c r="BV212" s="3"/>
      <c r="BW212" s="3"/>
      <c r="CA212" s="31" t="str">
        <f t="shared" si="112"/>
        <v/>
      </c>
      <c r="CB212" s="31" t="str">
        <f t="shared" si="105"/>
        <v/>
      </c>
      <c r="CC212" s="31" t="str">
        <f t="shared" si="113"/>
        <v/>
      </c>
      <c r="CD212" s="31"/>
      <c r="CE212" s="31"/>
      <c r="CF212" s="31"/>
      <c r="CG212" s="32">
        <f t="shared" si="114"/>
        <v>0</v>
      </c>
      <c r="CH212" s="32">
        <f t="shared" si="108"/>
        <v>0</v>
      </c>
      <c r="CI212" s="32">
        <f t="shared" si="115"/>
        <v>0</v>
      </c>
      <c r="CJ212" s="32"/>
      <c r="CK212" s="32"/>
      <c r="CL212" s="32"/>
    </row>
    <row r="213" spans="1:90" ht="16.149999999999999" customHeight="1" x14ac:dyDescent="0.2">
      <c r="A213" s="860"/>
      <c r="B213" s="911" t="s">
        <v>207</v>
      </c>
      <c r="C213" s="911"/>
      <c r="D213" s="386">
        <f t="shared" si="116"/>
        <v>22</v>
      </c>
      <c r="E213" s="491">
        <f t="shared" si="110"/>
        <v>9</v>
      </c>
      <c r="F213" s="492">
        <f t="shared" si="111"/>
        <v>13</v>
      </c>
      <c r="G213" s="493"/>
      <c r="H213" s="472"/>
      <c r="I213" s="471"/>
      <c r="J213" s="472"/>
      <c r="K213" s="471"/>
      <c r="L213" s="472"/>
      <c r="M213" s="457"/>
      <c r="N213" s="456"/>
      <c r="O213" s="457"/>
      <c r="P213" s="456"/>
      <c r="Q213" s="457"/>
      <c r="R213" s="456"/>
      <c r="S213" s="457">
        <v>1</v>
      </c>
      <c r="T213" s="456">
        <v>2</v>
      </c>
      <c r="U213" s="457">
        <v>8</v>
      </c>
      <c r="V213" s="458">
        <v>11</v>
      </c>
      <c r="W213" s="459">
        <v>1</v>
      </c>
      <c r="X213" s="460"/>
      <c r="Y213" s="460"/>
      <c r="Z213" s="460"/>
      <c r="AA213" s="225" t="str">
        <f t="shared" si="103"/>
        <v/>
      </c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8"/>
      <c r="BV213" s="3"/>
      <c r="BW213" s="3"/>
      <c r="CA213" s="31" t="str">
        <f t="shared" si="112"/>
        <v/>
      </c>
      <c r="CB213" s="31" t="str">
        <f t="shared" si="105"/>
        <v/>
      </c>
      <c r="CC213" s="31" t="str">
        <f t="shared" si="113"/>
        <v/>
      </c>
      <c r="CD213" s="31"/>
      <c r="CE213" s="31"/>
      <c r="CF213" s="31"/>
      <c r="CG213" s="32">
        <f t="shared" si="114"/>
        <v>0</v>
      </c>
      <c r="CH213" s="32">
        <f t="shared" si="108"/>
        <v>0</v>
      </c>
      <c r="CI213" s="32">
        <f t="shared" si="115"/>
        <v>0</v>
      </c>
      <c r="CJ213" s="32"/>
      <c r="CK213" s="32"/>
      <c r="CL213" s="32"/>
    </row>
    <row r="214" spans="1:90" ht="16.149999999999999" customHeight="1" x14ac:dyDescent="0.2">
      <c r="A214" s="861"/>
      <c r="B214" s="912" t="s">
        <v>208</v>
      </c>
      <c r="C214" s="912"/>
      <c r="D214" s="461">
        <f t="shared" si="116"/>
        <v>11</v>
      </c>
      <c r="E214" s="494">
        <f t="shared" si="110"/>
        <v>4</v>
      </c>
      <c r="F214" s="495">
        <f t="shared" si="111"/>
        <v>7</v>
      </c>
      <c r="G214" s="496"/>
      <c r="H214" s="477"/>
      <c r="I214" s="476"/>
      <c r="J214" s="477"/>
      <c r="K214" s="476"/>
      <c r="L214" s="477"/>
      <c r="M214" s="440"/>
      <c r="N214" s="439"/>
      <c r="O214" s="440"/>
      <c r="P214" s="439"/>
      <c r="Q214" s="440"/>
      <c r="R214" s="439"/>
      <c r="S214" s="440">
        <v>1</v>
      </c>
      <c r="T214" s="439">
        <v>5</v>
      </c>
      <c r="U214" s="440">
        <v>3</v>
      </c>
      <c r="V214" s="441">
        <v>2</v>
      </c>
      <c r="W214" s="442">
        <v>3</v>
      </c>
      <c r="X214" s="443"/>
      <c r="Y214" s="443"/>
      <c r="Z214" s="443"/>
      <c r="AA214" s="225" t="str">
        <f t="shared" si="103"/>
        <v/>
      </c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8"/>
      <c r="BV214" s="3"/>
      <c r="BW214" s="3"/>
      <c r="CA214" s="31" t="str">
        <f t="shared" si="112"/>
        <v/>
      </c>
      <c r="CB214" s="31" t="str">
        <f t="shared" si="105"/>
        <v/>
      </c>
      <c r="CC214" s="31" t="str">
        <f t="shared" si="113"/>
        <v/>
      </c>
      <c r="CD214" s="31"/>
      <c r="CE214" s="31"/>
      <c r="CF214" s="31"/>
      <c r="CG214" s="32">
        <f t="shared" si="114"/>
        <v>0</v>
      </c>
      <c r="CH214" s="32">
        <f t="shared" si="108"/>
        <v>0</v>
      </c>
      <c r="CI214" s="32">
        <f t="shared" si="115"/>
        <v>0</v>
      </c>
      <c r="CJ214" s="32"/>
      <c r="CK214" s="32"/>
      <c r="CL214" s="32"/>
    </row>
    <row r="215" spans="1:90" ht="16.149999999999999" customHeight="1" x14ac:dyDescent="0.2">
      <c r="A215" s="859" t="s">
        <v>88</v>
      </c>
      <c r="B215" s="913" t="s">
        <v>205</v>
      </c>
      <c r="C215" s="913"/>
      <c r="D215" s="383">
        <f t="shared" si="116"/>
        <v>0</v>
      </c>
      <c r="E215" s="445">
        <f t="shared" si="110"/>
        <v>0</v>
      </c>
      <c r="F215" s="446">
        <f t="shared" si="111"/>
        <v>0</v>
      </c>
      <c r="G215" s="447"/>
      <c r="H215" s="448"/>
      <c r="I215" s="449"/>
      <c r="J215" s="448"/>
      <c r="K215" s="449"/>
      <c r="L215" s="448"/>
      <c r="M215" s="449"/>
      <c r="N215" s="448"/>
      <c r="O215" s="449"/>
      <c r="P215" s="448"/>
      <c r="Q215" s="449"/>
      <c r="R215" s="448"/>
      <c r="S215" s="449"/>
      <c r="T215" s="448"/>
      <c r="U215" s="449"/>
      <c r="V215" s="450"/>
      <c r="W215" s="451"/>
      <c r="X215" s="452"/>
      <c r="Y215" s="452"/>
      <c r="Z215" s="452"/>
      <c r="AA215" s="225" t="str">
        <f t="shared" si="103"/>
        <v/>
      </c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8"/>
      <c r="BV215" s="3"/>
      <c r="BW215" s="3"/>
      <c r="CA215" s="31" t="str">
        <f t="shared" si="112"/>
        <v/>
      </c>
      <c r="CB215" s="31" t="str">
        <f t="shared" si="105"/>
        <v/>
      </c>
      <c r="CC215" s="31" t="str">
        <f t="shared" si="113"/>
        <v/>
      </c>
      <c r="CD215" s="31"/>
      <c r="CE215" s="31"/>
      <c r="CF215" s="31"/>
      <c r="CG215" s="32">
        <f t="shared" si="114"/>
        <v>0</v>
      </c>
      <c r="CH215" s="32">
        <f t="shared" si="108"/>
        <v>0</v>
      </c>
      <c r="CI215" s="32">
        <f t="shared" si="115"/>
        <v>0</v>
      </c>
      <c r="CJ215" s="32"/>
      <c r="CK215" s="32"/>
      <c r="CL215" s="32"/>
    </row>
    <row r="216" spans="1:90" ht="16.149999999999999" customHeight="1" x14ac:dyDescent="0.2">
      <c r="A216" s="860"/>
      <c r="B216" s="911" t="s">
        <v>206</v>
      </c>
      <c r="C216" s="911"/>
      <c r="D216" s="386">
        <f t="shared" si="116"/>
        <v>0</v>
      </c>
      <c r="E216" s="453">
        <f t="shared" si="110"/>
        <v>0</v>
      </c>
      <c r="F216" s="454">
        <f t="shared" si="111"/>
        <v>0</v>
      </c>
      <c r="G216" s="455"/>
      <c r="H216" s="456"/>
      <c r="I216" s="457"/>
      <c r="J216" s="456"/>
      <c r="K216" s="457"/>
      <c r="L216" s="456"/>
      <c r="M216" s="457"/>
      <c r="N216" s="456"/>
      <c r="O216" s="457"/>
      <c r="P216" s="456"/>
      <c r="Q216" s="457"/>
      <c r="R216" s="456"/>
      <c r="S216" s="457"/>
      <c r="T216" s="456"/>
      <c r="U216" s="457"/>
      <c r="V216" s="458"/>
      <c r="W216" s="459"/>
      <c r="X216" s="460"/>
      <c r="Y216" s="460"/>
      <c r="Z216" s="460"/>
      <c r="AA216" s="225" t="str">
        <f t="shared" si="103"/>
        <v/>
      </c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8"/>
      <c r="BV216" s="3"/>
      <c r="BW216" s="3"/>
      <c r="CA216" s="31" t="str">
        <f t="shared" si="112"/>
        <v/>
      </c>
      <c r="CB216" s="31" t="str">
        <f t="shared" si="105"/>
        <v/>
      </c>
      <c r="CC216" s="31" t="str">
        <f t="shared" si="113"/>
        <v/>
      </c>
      <c r="CD216" s="31"/>
      <c r="CE216" s="31"/>
      <c r="CF216" s="31"/>
      <c r="CG216" s="32">
        <f t="shared" si="114"/>
        <v>0</v>
      </c>
      <c r="CH216" s="32">
        <f t="shared" si="108"/>
        <v>0</v>
      </c>
      <c r="CI216" s="32">
        <f t="shared" si="115"/>
        <v>0</v>
      </c>
      <c r="CJ216" s="32"/>
      <c r="CK216" s="32"/>
      <c r="CL216" s="32"/>
    </row>
    <row r="217" spans="1:90" ht="16.149999999999999" customHeight="1" x14ac:dyDescent="0.2">
      <c r="A217" s="860"/>
      <c r="B217" s="911" t="s">
        <v>207</v>
      </c>
      <c r="C217" s="911"/>
      <c r="D217" s="386">
        <f t="shared" si="116"/>
        <v>0</v>
      </c>
      <c r="E217" s="453">
        <f t="shared" si="110"/>
        <v>0</v>
      </c>
      <c r="F217" s="454">
        <f t="shared" si="111"/>
        <v>0</v>
      </c>
      <c r="G217" s="455"/>
      <c r="H217" s="456"/>
      <c r="I217" s="457"/>
      <c r="J217" s="456"/>
      <c r="K217" s="457"/>
      <c r="L217" s="456"/>
      <c r="M217" s="457"/>
      <c r="N217" s="456"/>
      <c r="O217" s="457"/>
      <c r="P217" s="456"/>
      <c r="Q217" s="457"/>
      <c r="R217" s="456"/>
      <c r="S217" s="457"/>
      <c r="T217" s="456"/>
      <c r="U217" s="457"/>
      <c r="V217" s="458"/>
      <c r="W217" s="459"/>
      <c r="X217" s="460"/>
      <c r="Y217" s="460"/>
      <c r="Z217" s="460"/>
      <c r="AA217" s="225" t="str">
        <f t="shared" si="103"/>
        <v/>
      </c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8"/>
      <c r="BV217" s="3"/>
      <c r="BW217" s="3"/>
      <c r="CA217" s="31" t="str">
        <f t="shared" si="112"/>
        <v/>
      </c>
      <c r="CB217" s="31" t="str">
        <f t="shared" si="105"/>
        <v/>
      </c>
      <c r="CC217" s="31" t="str">
        <f t="shared" si="113"/>
        <v/>
      </c>
      <c r="CD217" s="31"/>
      <c r="CE217" s="31"/>
      <c r="CF217" s="31"/>
      <c r="CG217" s="32">
        <f t="shared" si="114"/>
        <v>0</v>
      </c>
      <c r="CH217" s="32">
        <f t="shared" si="108"/>
        <v>0</v>
      </c>
      <c r="CI217" s="32">
        <f t="shared" si="115"/>
        <v>0</v>
      </c>
      <c r="CJ217" s="32"/>
      <c r="CK217" s="32"/>
      <c r="CL217" s="32"/>
    </row>
    <row r="218" spans="1:90" ht="16.149999999999999" customHeight="1" x14ac:dyDescent="0.2">
      <c r="A218" s="861"/>
      <c r="B218" s="912" t="s">
        <v>208</v>
      </c>
      <c r="C218" s="912"/>
      <c r="D218" s="461">
        <f t="shared" si="116"/>
        <v>0</v>
      </c>
      <c r="E218" s="462">
        <f t="shared" si="110"/>
        <v>0</v>
      </c>
      <c r="F218" s="463">
        <f t="shared" si="111"/>
        <v>0</v>
      </c>
      <c r="G218" s="438"/>
      <c r="H218" s="439"/>
      <c r="I218" s="440"/>
      <c r="J218" s="439"/>
      <c r="K218" s="440"/>
      <c r="L218" s="439"/>
      <c r="M218" s="440"/>
      <c r="N218" s="439"/>
      <c r="O218" s="440"/>
      <c r="P218" s="439"/>
      <c r="Q218" s="440"/>
      <c r="R218" s="439"/>
      <c r="S218" s="440"/>
      <c r="T218" s="439"/>
      <c r="U218" s="440"/>
      <c r="V218" s="441"/>
      <c r="W218" s="442"/>
      <c r="X218" s="443"/>
      <c r="Y218" s="443"/>
      <c r="Z218" s="443"/>
      <c r="AA218" s="225" t="str">
        <f t="shared" si="103"/>
        <v/>
      </c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8"/>
      <c r="BV218" s="3"/>
      <c r="BW218" s="3"/>
      <c r="CA218" s="31" t="str">
        <f t="shared" si="112"/>
        <v/>
      </c>
      <c r="CB218" s="31" t="str">
        <f t="shared" si="105"/>
        <v/>
      </c>
      <c r="CC218" s="31" t="str">
        <f t="shared" si="113"/>
        <v/>
      </c>
      <c r="CD218" s="31"/>
      <c r="CE218" s="31"/>
      <c r="CF218" s="31"/>
      <c r="CG218" s="32">
        <f t="shared" si="114"/>
        <v>0</v>
      </c>
      <c r="CH218" s="32">
        <f t="shared" si="108"/>
        <v>0</v>
      </c>
      <c r="CI218" s="32">
        <f t="shared" si="115"/>
        <v>0</v>
      </c>
      <c r="CJ218" s="32"/>
      <c r="CK218" s="32"/>
      <c r="CL218" s="32"/>
    </row>
    <row r="219" spans="1:90" ht="16.149999999999999" customHeight="1" x14ac:dyDescent="0.2">
      <c r="A219" s="859" t="s">
        <v>87</v>
      </c>
      <c r="B219" s="913" t="s">
        <v>205</v>
      </c>
      <c r="C219" s="913"/>
      <c r="D219" s="383">
        <f t="shared" si="116"/>
        <v>0</v>
      </c>
      <c r="E219" s="445">
        <f t="shared" si="110"/>
        <v>0</v>
      </c>
      <c r="F219" s="446">
        <f t="shared" si="111"/>
        <v>0</v>
      </c>
      <c r="G219" s="447"/>
      <c r="H219" s="448"/>
      <c r="I219" s="449"/>
      <c r="J219" s="448"/>
      <c r="K219" s="449"/>
      <c r="L219" s="448"/>
      <c r="M219" s="449"/>
      <c r="N219" s="448"/>
      <c r="O219" s="449"/>
      <c r="P219" s="448"/>
      <c r="Q219" s="449"/>
      <c r="R219" s="448"/>
      <c r="S219" s="449"/>
      <c r="T219" s="448"/>
      <c r="U219" s="449"/>
      <c r="V219" s="450"/>
      <c r="W219" s="451"/>
      <c r="X219" s="452"/>
      <c r="Y219" s="452"/>
      <c r="Z219" s="452"/>
      <c r="AA219" s="225" t="str">
        <f t="shared" si="103"/>
        <v/>
      </c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8"/>
      <c r="BV219" s="3"/>
      <c r="BW219" s="3"/>
      <c r="CA219" s="31" t="str">
        <f t="shared" si="112"/>
        <v/>
      </c>
      <c r="CB219" s="31" t="str">
        <f t="shared" si="105"/>
        <v/>
      </c>
      <c r="CC219" s="31" t="str">
        <f t="shared" si="113"/>
        <v/>
      </c>
      <c r="CD219" s="31"/>
      <c r="CE219" s="31"/>
      <c r="CF219" s="31"/>
      <c r="CG219" s="32">
        <f t="shared" si="114"/>
        <v>0</v>
      </c>
      <c r="CH219" s="32">
        <f t="shared" si="108"/>
        <v>0</v>
      </c>
      <c r="CI219" s="32">
        <f t="shared" si="115"/>
        <v>0</v>
      </c>
      <c r="CJ219" s="32"/>
      <c r="CK219" s="32"/>
      <c r="CL219" s="32"/>
    </row>
    <row r="220" spans="1:90" ht="16.149999999999999" customHeight="1" x14ac:dyDescent="0.2">
      <c r="A220" s="860"/>
      <c r="B220" s="911" t="s">
        <v>206</v>
      </c>
      <c r="C220" s="911"/>
      <c r="D220" s="386">
        <f t="shared" si="116"/>
        <v>0</v>
      </c>
      <c r="E220" s="453">
        <f t="shared" si="110"/>
        <v>0</v>
      </c>
      <c r="F220" s="454">
        <f t="shared" si="111"/>
        <v>0</v>
      </c>
      <c r="G220" s="455"/>
      <c r="H220" s="456"/>
      <c r="I220" s="457"/>
      <c r="J220" s="456"/>
      <c r="K220" s="457"/>
      <c r="L220" s="456"/>
      <c r="M220" s="457"/>
      <c r="N220" s="456"/>
      <c r="O220" s="457"/>
      <c r="P220" s="456"/>
      <c r="Q220" s="457"/>
      <c r="R220" s="456"/>
      <c r="S220" s="457"/>
      <c r="T220" s="456"/>
      <c r="U220" s="457"/>
      <c r="V220" s="458"/>
      <c r="W220" s="459"/>
      <c r="X220" s="460"/>
      <c r="Y220" s="460"/>
      <c r="Z220" s="460"/>
      <c r="AA220" s="225" t="str">
        <f t="shared" si="103"/>
        <v/>
      </c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8"/>
      <c r="BV220" s="3"/>
      <c r="BW220" s="3"/>
      <c r="CA220" s="31" t="str">
        <f t="shared" si="112"/>
        <v/>
      </c>
      <c r="CB220" s="31" t="str">
        <f t="shared" si="105"/>
        <v/>
      </c>
      <c r="CC220" s="31" t="str">
        <f t="shared" si="113"/>
        <v/>
      </c>
      <c r="CD220" s="31"/>
      <c r="CE220" s="31"/>
      <c r="CF220" s="31"/>
      <c r="CG220" s="32">
        <f t="shared" si="114"/>
        <v>0</v>
      </c>
      <c r="CH220" s="32">
        <f t="shared" si="108"/>
        <v>0</v>
      </c>
      <c r="CI220" s="32">
        <f t="shared" si="115"/>
        <v>0</v>
      </c>
      <c r="CJ220" s="32"/>
      <c r="CK220" s="32"/>
      <c r="CL220" s="32"/>
    </row>
    <row r="221" spans="1:90" ht="16.149999999999999" customHeight="1" x14ac:dyDescent="0.2">
      <c r="A221" s="860"/>
      <c r="B221" s="911" t="s">
        <v>207</v>
      </c>
      <c r="C221" s="911"/>
      <c r="D221" s="386">
        <f t="shared" si="116"/>
        <v>0</v>
      </c>
      <c r="E221" s="453">
        <f t="shared" si="110"/>
        <v>0</v>
      </c>
      <c r="F221" s="454">
        <f t="shared" si="111"/>
        <v>0</v>
      </c>
      <c r="G221" s="455"/>
      <c r="H221" s="456"/>
      <c r="I221" s="457"/>
      <c r="J221" s="456"/>
      <c r="K221" s="457"/>
      <c r="L221" s="456"/>
      <c r="M221" s="457"/>
      <c r="N221" s="456"/>
      <c r="O221" s="457"/>
      <c r="P221" s="456"/>
      <c r="Q221" s="457"/>
      <c r="R221" s="456"/>
      <c r="S221" s="457"/>
      <c r="T221" s="456"/>
      <c r="U221" s="457"/>
      <c r="V221" s="458"/>
      <c r="W221" s="459"/>
      <c r="X221" s="460"/>
      <c r="Y221" s="460"/>
      <c r="Z221" s="460"/>
      <c r="AA221" s="225" t="str">
        <f t="shared" si="103"/>
        <v/>
      </c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8"/>
      <c r="BV221" s="3"/>
      <c r="BW221" s="3"/>
      <c r="CA221" s="31" t="str">
        <f t="shared" si="112"/>
        <v/>
      </c>
      <c r="CB221" s="31" t="str">
        <f t="shared" si="105"/>
        <v/>
      </c>
      <c r="CC221" s="31" t="str">
        <f t="shared" si="113"/>
        <v/>
      </c>
      <c r="CD221" s="31"/>
      <c r="CE221" s="31"/>
      <c r="CF221" s="31"/>
      <c r="CG221" s="32">
        <f t="shared" si="114"/>
        <v>0</v>
      </c>
      <c r="CH221" s="32">
        <f t="shared" si="108"/>
        <v>0</v>
      </c>
      <c r="CI221" s="32">
        <f t="shared" si="115"/>
        <v>0</v>
      </c>
      <c r="CJ221" s="32"/>
      <c r="CK221" s="32"/>
      <c r="CL221" s="32"/>
    </row>
    <row r="222" spans="1:90" ht="16.149999999999999" customHeight="1" x14ac:dyDescent="0.2">
      <c r="A222" s="861"/>
      <c r="B222" s="912" t="s">
        <v>208</v>
      </c>
      <c r="C222" s="912"/>
      <c r="D222" s="461">
        <f t="shared" si="116"/>
        <v>0</v>
      </c>
      <c r="E222" s="462">
        <f t="shared" si="110"/>
        <v>0</v>
      </c>
      <c r="F222" s="463">
        <f t="shared" si="111"/>
        <v>0</v>
      </c>
      <c r="G222" s="438"/>
      <c r="H222" s="439"/>
      <c r="I222" s="440"/>
      <c r="J222" s="439"/>
      <c r="K222" s="440"/>
      <c r="L222" s="439"/>
      <c r="M222" s="440"/>
      <c r="N222" s="439"/>
      <c r="O222" s="440"/>
      <c r="P222" s="439"/>
      <c r="Q222" s="440"/>
      <c r="R222" s="439"/>
      <c r="S222" s="440"/>
      <c r="T222" s="439"/>
      <c r="U222" s="440"/>
      <c r="V222" s="441"/>
      <c r="W222" s="442"/>
      <c r="X222" s="443"/>
      <c r="Y222" s="443"/>
      <c r="Z222" s="443"/>
      <c r="AA222" s="225" t="str">
        <f t="shared" si="103"/>
        <v/>
      </c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8"/>
      <c r="BV222" s="3"/>
      <c r="BW222" s="3"/>
      <c r="CA222" s="31" t="str">
        <f t="shared" si="112"/>
        <v/>
      </c>
      <c r="CB222" s="31" t="str">
        <f t="shared" si="105"/>
        <v/>
      </c>
      <c r="CC222" s="31" t="str">
        <f t="shared" si="113"/>
        <v/>
      </c>
      <c r="CD222" s="31"/>
      <c r="CE222" s="31"/>
      <c r="CF222" s="31"/>
      <c r="CG222" s="32">
        <f t="shared" si="114"/>
        <v>0</v>
      </c>
      <c r="CH222" s="32">
        <f t="shared" si="108"/>
        <v>0</v>
      </c>
      <c r="CI222" s="32">
        <f t="shared" si="115"/>
        <v>0</v>
      </c>
      <c r="CJ222" s="32"/>
      <c r="CK222" s="32"/>
      <c r="CL222" s="32"/>
    </row>
    <row r="223" spans="1:90" ht="16.149999999999999" customHeight="1" x14ac:dyDescent="0.2">
      <c r="A223" s="903" t="s">
        <v>89</v>
      </c>
      <c r="B223" s="905" t="s">
        <v>205</v>
      </c>
      <c r="C223" s="906"/>
      <c r="D223" s="502">
        <f t="shared" si="116"/>
        <v>0</v>
      </c>
      <c r="E223" s="503">
        <f t="shared" si="110"/>
        <v>0</v>
      </c>
      <c r="F223" s="504">
        <f t="shared" si="111"/>
        <v>0</v>
      </c>
      <c r="G223" s="505"/>
      <c r="H223" s="506"/>
      <c r="I223" s="507"/>
      <c r="J223" s="506"/>
      <c r="K223" s="507"/>
      <c r="L223" s="506"/>
      <c r="M223" s="507"/>
      <c r="N223" s="506"/>
      <c r="O223" s="507"/>
      <c r="P223" s="506"/>
      <c r="Q223" s="507"/>
      <c r="R223" s="506"/>
      <c r="S223" s="507"/>
      <c r="T223" s="506"/>
      <c r="U223" s="507"/>
      <c r="V223" s="508"/>
      <c r="W223" s="509"/>
      <c r="X223" s="510"/>
      <c r="Y223" s="510"/>
      <c r="Z223" s="452"/>
      <c r="AA223" s="225" t="str">
        <f t="shared" si="103"/>
        <v/>
      </c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8"/>
      <c r="BV223" s="3"/>
      <c r="BW223" s="3"/>
      <c r="CA223" s="31" t="str">
        <f t="shared" si="112"/>
        <v/>
      </c>
      <c r="CB223" s="31" t="str">
        <f t="shared" si="105"/>
        <v/>
      </c>
      <c r="CC223" s="31" t="str">
        <f t="shared" si="113"/>
        <v/>
      </c>
      <c r="CD223" s="31"/>
      <c r="CE223" s="31"/>
      <c r="CF223" s="31"/>
      <c r="CG223" s="32">
        <f t="shared" si="114"/>
        <v>0</v>
      </c>
      <c r="CH223" s="32">
        <f t="shared" si="108"/>
        <v>0</v>
      </c>
      <c r="CI223" s="32">
        <f t="shared" si="115"/>
        <v>0</v>
      </c>
      <c r="CJ223" s="32"/>
      <c r="CK223" s="32"/>
      <c r="CL223" s="32"/>
    </row>
    <row r="224" spans="1:90" ht="16.149999999999999" customHeight="1" x14ac:dyDescent="0.2">
      <c r="A224" s="904"/>
      <c r="B224" s="905" t="s">
        <v>206</v>
      </c>
      <c r="C224" s="906"/>
      <c r="D224" s="511">
        <f t="shared" si="116"/>
        <v>0</v>
      </c>
      <c r="E224" s="503">
        <f t="shared" si="110"/>
        <v>0</v>
      </c>
      <c r="F224" s="512">
        <f t="shared" si="111"/>
        <v>0</v>
      </c>
      <c r="G224" s="513"/>
      <c r="H224" s="514"/>
      <c r="I224" s="515"/>
      <c r="J224" s="514"/>
      <c r="K224" s="515"/>
      <c r="L224" s="514"/>
      <c r="M224" s="515"/>
      <c r="N224" s="514"/>
      <c r="O224" s="515"/>
      <c r="P224" s="514"/>
      <c r="Q224" s="515"/>
      <c r="R224" s="514"/>
      <c r="S224" s="515"/>
      <c r="T224" s="514"/>
      <c r="U224" s="515"/>
      <c r="V224" s="508"/>
      <c r="W224" s="516"/>
      <c r="X224" s="510"/>
      <c r="Y224" s="510"/>
      <c r="Z224" s="460"/>
      <c r="AA224" s="225" t="str">
        <f t="shared" si="103"/>
        <v/>
      </c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8"/>
      <c r="BV224" s="3"/>
      <c r="BW224" s="3"/>
      <c r="CA224" s="31" t="str">
        <f t="shared" si="112"/>
        <v/>
      </c>
      <c r="CB224" s="31" t="str">
        <f t="shared" si="105"/>
        <v/>
      </c>
      <c r="CC224" s="31" t="str">
        <f t="shared" si="113"/>
        <v/>
      </c>
      <c r="CD224" s="31"/>
      <c r="CE224" s="31"/>
      <c r="CF224" s="31"/>
      <c r="CG224" s="32">
        <f t="shared" si="114"/>
        <v>0</v>
      </c>
      <c r="CH224" s="32">
        <f t="shared" si="108"/>
        <v>0</v>
      </c>
      <c r="CI224" s="32">
        <f t="shared" si="115"/>
        <v>0</v>
      </c>
      <c r="CJ224" s="32"/>
      <c r="CK224" s="32"/>
      <c r="CL224" s="32"/>
    </row>
    <row r="225" spans="1:90" ht="16.149999999999999" customHeight="1" x14ac:dyDescent="0.2">
      <c r="A225" s="904"/>
      <c r="B225" s="905" t="s">
        <v>207</v>
      </c>
      <c r="C225" s="906"/>
      <c r="D225" s="511">
        <f t="shared" si="116"/>
        <v>0</v>
      </c>
      <c r="E225" s="503">
        <f t="shared" si="110"/>
        <v>0</v>
      </c>
      <c r="F225" s="512">
        <f t="shared" si="111"/>
        <v>0</v>
      </c>
      <c r="G225" s="513"/>
      <c r="H225" s="514"/>
      <c r="I225" s="515"/>
      <c r="J225" s="514"/>
      <c r="K225" s="515"/>
      <c r="L225" s="514"/>
      <c r="M225" s="515"/>
      <c r="N225" s="514"/>
      <c r="O225" s="515"/>
      <c r="P225" s="514"/>
      <c r="Q225" s="515"/>
      <c r="R225" s="514"/>
      <c r="S225" s="515"/>
      <c r="T225" s="514"/>
      <c r="U225" s="515"/>
      <c r="V225" s="508"/>
      <c r="W225" s="516"/>
      <c r="X225" s="510"/>
      <c r="Y225" s="510"/>
      <c r="Z225" s="460"/>
      <c r="AA225" s="225" t="str">
        <f t="shared" si="103"/>
        <v/>
      </c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8"/>
      <c r="BV225" s="3"/>
      <c r="BW225" s="3"/>
      <c r="CA225" s="31" t="str">
        <f>IF(CG225=1,"* El número de pacientes de 60 años NO DEBE Ser mayor a lo registrado en el grupo Etario 20-64 años. ","")</f>
        <v/>
      </c>
      <c r="CB225" s="31" t="str">
        <f>IF(CH225=1,"* La consulta pertinente NO DEBE ser mayor al Total registrado. ","")</f>
        <v/>
      </c>
      <c r="CC225" s="31" t="str">
        <f>IF(AND(D225&lt;&gt;0,W225=""),"* Recuerde que las Embarazadas deben ser incluídas en el ingreso por rango Etario (Digite CEROS si no tiene). ",IF(F225&lt;W225,"* Las Embarazadas NO DEBEN ser mayor al total de Mujeres. ",""))</f>
        <v/>
      </c>
      <c r="CD225" s="31"/>
      <c r="CE225" s="31"/>
      <c r="CF225" s="31"/>
      <c r="CG225" s="32">
        <f>IF((S225+T225)&lt;X225,1,0)</f>
        <v>0</v>
      </c>
      <c r="CH225" s="32">
        <f>IF(D225&lt;Y225,1,0)</f>
        <v>0</v>
      </c>
      <c r="CI225" s="32">
        <f>IF(AND(D225&lt;&gt;0,W225=""),1,IF(F225&lt;W225,1,0))</f>
        <v>0</v>
      </c>
      <c r="CJ225" s="32"/>
      <c r="CK225" s="32"/>
      <c r="CL225" s="32"/>
    </row>
    <row r="226" spans="1:90" ht="16.149999999999999" customHeight="1" thickBot="1" x14ac:dyDescent="0.25">
      <c r="A226" s="904"/>
      <c r="B226" s="905" t="s">
        <v>208</v>
      </c>
      <c r="C226" s="906"/>
      <c r="D226" s="517">
        <f t="shared" si="116"/>
        <v>0</v>
      </c>
      <c r="E226" s="518">
        <f t="shared" si="110"/>
        <v>0</v>
      </c>
      <c r="F226" s="519">
        <f t="shared" si="111"/>
        <v>0</v>
      </c>
      <c r="G226" s="520"/>
      <c r="H226" s="521"/>
      <c r="I226" s="522"/>
      <c r="J226" s="521"/>
      <c r="K226" s="522"/>
      <c r="L226" s="521"/>
      <c r="M226" s="522"/>
      <c r="N226" s="521"/>
      <c r="O226" s="522"/>
      <c r="P226" s="521"/>
      <c r="Q226" s="522"/>
      <c r="R226" s="521"/>
      <c r="S226" s="522"/>
      <c r="T226" s="521"/>
      <c r="U226" s="520"/>
      <c r="V226" s="523"/>
      <c r="W226" s="524"/>
      <c r="X226" s="525"/>
      <c r="Y226" s="525"/>
      <c r="Z226" s="526"/>
      <c r="AA226" s="225" t="str">
        <f t="shared" si="103"/>
        <v/>
      </c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8"/>
      <c r="BV226" s="3"/>
      <c r="BW226" s="3"/>
      <c r="CA226" s="31" t="str">
        <f t="shared" ref="CA226" si="117">IF(CG226=1,"* El número de pacientes de 60 años NO DEBE Ser mayor a lo registrado en el grupo Etario 20-64 años. ","")</f>
        <v/>
      </c>
      <c r="CB226" s="31" t="str">
        <f t="shared" ref="CB226" si="118">IF(CH226=1,"* La consulta pertinente NO DEBE ser mayor al Total registrado. ","")</f>
        <v/>
      </c>
      <c r="CC226" s="31" t="str">
        <f t="shared" ref="CC226" si="119">IF(AND(D226&lt;&gt;0,W226=""),"* Recuerde que las Embarazadas deben ser incluídas en el ingreso por rango Etario (Digite CEROS si no tiene). ",IF(F226&lt;W226,"* Las Embarazadas NO DEBEN ser mayor al total de Mujeres. ",""))</f>
        <v/>
      </c>
      <c r="CD226" s="31"/>
      <c r="CE226" s="31"/>
      <c r="CF226" s="31"/>
      <c r="CG226" s="32">
        <f t="shared" ref="CG226" si="120">IF((S226+T226)&lt;X226,1,0)</f>
        <v>0</v>
      </c>
      <c r="CH226" s="32">
        <f t="shared" ref="CH226" si="121">IF(D226&lt;Y226,1,0)</f>
        <v>0</v>
      </c>
      <c r="CI226" s="32">
        <f t="shared" ref="CI226" si="122">IF(AND(D226&lt;&gt;0,W226=""),1,IF(F226&lt;W226,1,0))</f>
        <v>0</v>
      </c>
      <c r="CJ226" s="32"/>
      <c r="CK226" s="32"/>
      <c r="CL226" s="32"/>
    </row>
    <row r="227" spans="1:90" ht="16.149999999999999" customHeight="1" thickTop="1" x14ac:dyDescent="0.2">
      <c r="A227" s="907" t="s">
        <v>4</v>
      </c>
      <c r="B227" s="910" t="s">
        <v>205</v>
      </c>
      <c r="C227" s="910"/>
      <c r="D227" s="527">
        <f>SUM(E227+F227)</f>
        <v>169</v>
      </c>
      <c r="E227" s="528">
        <f t="shared" si="110"/>
        <v>70</v>
      </c>
      <c r="F227" s="529">
        <f t="shared" si="110"/>
        <v>99</v>
      </c>
      <c r="G227" s="530">
        <f t="shared" ref="G227:L230" si="123">SUM(G179+G183+G187+G191+G195+G199+G203+G215+G219+G223)</f>
        <v>6</v>
      </c>
      <c r="H227" s="529">
        <f t="shared" si="123"/>
        <v>4</v>
      </c>
      <c r="I227" s="530">
        <f t="shared" si="123"/>
        <v>1</v>
      </c>
      <c r="J227" s="529">
        <f t="shared" si="123"/>
        <v>2</v>
      </c>
      <c r="K227" s="530">
        <f t="shared" si="123"/>
        <v>0</v>
      </c>
      <c r="L227" s="529">
        <f t="shared" si="123"/>
        <v>1</v>
      </c>
      <c r="M227" s="530">
        <f>SUM(M179+M183+M187+M191+M195+M199+M203+M207+M211+M215+M219+M223)</f>
        <v>0</v>
      </c>
      <c r="N227" s="529">
        <f t="shared" ref="N227:R227" si="124">SUM(N179+N183+N187+N191+N195+N199+N203+N207+N211+N215+N219+N223)</f>
        <v>1</v>
      </c>
      <c r="O227" s="530">
        <f t="shared" si="124"/>
        <v>3</v>
      </c>
      <c r="P227" s="529">
        <f t="shared" si="124"/>
        <v>7</v>
      </c>
      <c r="Q227" s="530">
        <f t="shared" si="124"/>
        <v>17</v>
      </c>
      <c r="R227" s="529">
        <f t="shared" si="124"/>
        <v>19</v>
      </c>
      <c r="S227" s="530">
        <f t="shared" ref="S227:V230" si="125">SUM(S179+S183+S187+S195+S199+S203+S207+S211+S215+S219+S223)</f>
        <v>33</v>
      </c>
      <c r="T227" s="529">
        <f t="shared" si="125"/>
        <v>49</v>
      </c>
      <c r="U227" s="530">
        <f t="shared" si="125"/>
        <v>10</v>
      </c>
      <c r="V227" s="531">
        <f t="shared" si="125"/>
        <v>16</v>
      </c>
      <c r="W227" s="530">
        <f t="shared" ref="W227:X230" si="126">SUM(W179+W183+W187+W195+W203+W207+W211+W215+W219+W223)</f>
        <v>1</v>
      </c>
      <c r="X227" s="532">
        <f t="shared" si="126"/>
        <v>1</v>
      </c>
      <c r="Y227" s="532">
        <f t="shared" ref="Y227:Z230" si="127">SUM(Y179+Y183+Y187+Y195+Y203+Y207+Y211+Y215+Y219+Y223)</f>
        <v>0</v>
      </c>
      <c r="Z227" s="529">
        <f t="shared" si="127"/>
        <v>0</v>
      </c>
      <c r="AA227" s="273" t="s">
        <v>215</v>
      </c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BV227" s="3"/>
      <c r="BW227" s="3"/>
      <c r="CG227" s="13"/>
      <c r="CH227" s="13"/>
      <c r="CI227" s="13"/>
      <c r="CJ227" s="13"/>
      <c r="CK227" s="13"/>
      <c r="CL227" s="13"/>
    </row>
    <row r="228" spans="1:90" ht="16.149999999999999" customHeight="1" x14ac:dyDescent="0.2">
      <c r="A228" s="908"/>
      <c r="B228" s="911" t="s">
        <v>206</v>
      </c>
      <c r="C228" s="911"/>
      <c r="D228" s="386">
        <f>SUM(E228+F228)</f>
        <v>775</v>
      </c>
      <c r="E228" s="533">
        <f t="shared" ref="E228:F231" si="128">SUM(G228+I228+K228+M228+O228+Q228+S228+U228)</f>
        <v>331</v>
      </c>
      <c r="F228" s="534">
        <f>SUM(H228+J228+L228+N228+P228+R228+T228+V228)</f>
        <v>444</v>
      </c>
      <c r="G228" s="535">
        <f t="shared" si="123"/>
        <v>14</v>
      </c>
      <c r="H228" s="534">
        <f>SUM(H180+H184+H188+H192+H196+H200+H204+H216+H220+H224)</f>
        <v>21</v>
      </c>
      <c r="I228" s="535">
        <f t="shared" si="123"/>
        <v>5</v>
      </c>
      <c r="J228" s="534">
        <f>SUM(J180+J184+J188+J192+J196+J200+J204+J216+J220+J224)</f>
        <v>8</v>
      </c>
      <c r="K228" s="535">
        <f t="shared" si="123"/>
        <v>1</v>
      </c>
      <c r="L228" s="534">
        <f>SUM(L180+L184+L188+L192+L196+L200+L204+L216+L220+L224)</f>
        <v>12</v>
      </c>
      <c r="M228" s="535">
        <f t="shared" ref="M228:R230" si="129">SUM(M180+M184+M188+M192+M196+M200+M204+M208+M212+M216+M220+M224)</f>
        <v>10</v>
      </c>
      <c r="N228" s="534">
        <f t="shared" si="129"/>
        <v>10</v>
      </c>
      <c r="O228" s="535">
        <f t="shared" si="129"/>
        <v>82</v>
      </c>
      <c r="P228" s="534">
        <f t="shared" si="129"/>
        <v>53</v>
      </c>
      <c r="Q228" s="535">
        <f t="shared" si="129"/>
        <v>105</v>
      </c>
      <c r="R228" s="534">
        <f t="shared" si="129"/>
        <v>127</v>
      </c>
      <c r="S228" s="535">
        <f t="shared" si="125"/>
        <v>77</v>
      </c>
      <c r="T228" s="534">
        <f t="shared" si="125"/>
        <v>178</v>
      </c>
      <c r="U228" s="535">
        <f t="shared" si="125"/>
        <v>37</v>
      </c>
      <c r="V228" s="536">
        <f t="shared" si="125"/>
        <v>35</v>
      </c>
      <c r="W228" s="535">
        <f t="shared" si="126"/>
        <v>5</v>
      </c>
      <c r="X228" s="533">
        <f t="shared" si="126"/>
        <v>4</v>
      </c>
      <c r="Y228" s="533">
        <f t="shared" si="127"/>
        <v>0</v>
      </c>
      <c r="Z228" s="534">
        <f t="shared" si="127"/>
        <v>0</v>
      </c>
      <c r="AA228" s="273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BV228" s="3"/>
      <c r="BW228" s="3"/>
      <c r="CG228" s="13"/>
      <c r="CH228" s="13"/>
      <c r="CI228" s="13"/>
      <c r="CJ228" s="13"/>
      <c r="CK228" s="13"/>
      <c r="CL228" s="13"/>
    </row>
    <row r="229" spans="1:90" ht="16.149999999999999" customHeight="1" x14ac:dyDescent="0.2">
      <c r="A229" s="908"/>
      <c r="B229" s="911" t="s">
        <v>207</v>
      </c>
      <c r="C229" s="911"/>
      <c r="D229" s="386">
        <f>SUM(E229+F229)</f>
        <v>170</v>
      </c>
      <c r="E229" s="533">
        <f t="shared" si="128"/>
        <v>77</v>
      </c>
      <c r="F229" s="534">
        <f t="shared" si="128"/>
        <v>93</v>
      </c>
      <c r="G229" s="535">
        <f t="shared" ref="G229:G230" si="130">SUM(G181+G185+G189+G193+G197+G201+G205+G217+G221+G225)</f>
        <v>9</v>
      </c>
      <c r="H229" s="534">
        <f>SUM(H181+H185+H189+H193+H197+H201+H205+H217+H221+H225)</f>
        <v>4</v>
      </c>
      <c r="I229" s="535">
        <f t="shared" si="123"/>
        <v>1</v>
      </c>
      <c r="J229" s="534">
        <f>SUM(J181+J185+J189+J193+J197+J201+J205+J217+J221+J225)</f>
        <v>2</v>
      </c>
      <c r="K229" s="535">
        <f t="shared" si="123"/>
        <v>0</v>
      </c>
      <c r="L229" s="534">
        <f>SUM(L181+L185+L189+L193+L197+L201+L205+L217+L221+L225)</f>
        <v>2</v>
      </c>
      <c r="M229" s="535">
        <f t="shared" si="129"/>
        <v>0</v>
      </c>
      <c r="N229" s="534">
        <f t="shared" si="129"/>
        <v>1</v>
      </c>
      <c r="O229" s="535">
        <f t="shared" si="129"/>
        <v>7</v>
      </c>
      <c r="P229" s="534">
        <f t="shared" si="129"/>
        <v>7</v>
      </c>
      <c r="Q229" s="535">
        <f t="shared" si="129"/>
        <v>12</v>
      </c>
      <c r="R229" s="534">
        <f t="shared" si="129"/>
        <v>14</v>
      </c>
      <c r="S229" s="535">
        <f t="shared" si="125"/>
        <v>37</v>
      </c>
      <c r="T229" s="534">
        <f t="shared" si="125"/>
        <v>47</v>
      </c>
      <c r="U229" s="535">
        <f t="shared" si="125"/>
        <v>11</v>
      </c>
      <c r="V229" s="536">
        <f t="shared" si="125"/>
        <v>16</v>
      </c>
      <c r="W229" s="535">
        <f t="shared" si="126"/>
        <v>1</v>
      </c>
      <c r="X229" s="533">
        <f t="shared" si="126"/>
        <v>1</v>
      </c>
      <c r="Y229" s="533">
        <f t="shared" si="127"/>
        <v>0</v>
      </c>
      <c r="Z229" s="534">
        <f t="shared" si="127"/>
        <v>0</v>
      </c>
      <c r="AA229" s="273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BV229" s="3"/>
      <c r="BW229" s="3"/>
      <c r="CG229" s="13"/>
      <c r="CH229" s="13"/>
      <c r="CI229" s="13"/>
      <c r="CJ229" s="13"/>
      <c r="CK229" s="13"/>
      <c r="CL229" s="13"/>
    </row>
    <row r="230" spans="1:90" ht="16.149999999999999" customHeight="1" x14ac:dyDescent="0.2">
      <c r="A230" s="909"/>
      <c r="B230" s="912" t="s">
        <v>208</v>
      </c>
      <c r="C230" s="912"/>
      <c r="D230" s="461">
        <f>SUM(E230+F230)</f>
        <v>194</v>
      </c>
      <c r="E230" s="537">
        <f t="shared" si="128"/>
        <v>80</v>
      </c>
      <c r="F230" s="538">
        <f>SUM(H230+J230+L230+N230+P230+R230+T230+V230)</f>
        <v>114</v>
      </c>
      <c r="G230" s="539">
        <f t="shared" si="130"/>
        <v>7</v>
      </c>
      <c r="H230" s="538">
        <f>SUM(H182+H186+H190+H194+H198+H202+H206+H218+H222+H226)</f>
        <v>6</v>
      </c>
      <c r="I230" s="539">
        <f t="shared" si="123"/>
        <v>0</v>
      </c>
      <c r="J230" s="538">
        <f>SUM(J182+J186+J190+J194+J198+J202+J206+J218+J222+J226)</f>
        <v>0</v>
      </c>
      <c r="K230" s="539">
        <f t="shared" si="123"/>
        <v>0</v>
      </c>
      <c r="L230" s="538">
        <f>SUM(L182+L186+L190+L194+L198+L202+L206+L218+L222+L226)</f>
        <v>5</v>
      </c>
      <c r="M230" s="539">
        <f t="shared" si="129"/>
        <v>3</v>
      </c>
      <c r="N230" s="538">
        <f t="shared" si="129"/>
        <v>1</v>
      </c>
      <c r="O230" s="539">
        <f t="shared" si="129"/>
        <v>11</v>
      </c>
      <c r="P230" s="538">
        <f t="shared" si="129"/>
        <v>3</v>
      </c>
      <c r="Q230" s="539">
        <f t="shared" si="129"/>
        <v>12</v>
      </c>
      <c r="R230" s="538">
        <f t="shared" si="129"/>
        <v>13</v>
      </c>
      <c r="S230" s="539">
        <f t="shared" si="125"/>
        <v>35</v>
      </c>
      <c r="T230" s="538">
        <f t="shared" si="125"/>
        <v>78</v>
      </c>
      <c r="U230" s="539">
        <f t="shared" si="125"/>
        <v>12</v>
      </c>
      <c r="V230" s="540">
        <f>SUM(V182+V186+V190+V198+V202+V206+V210+V214+V218+V222+V226)</f>
        <v>8</v>
      </c>
      <c r="W230" s="541">
        <f t="shared" si="126"/>
        <v>3</v>
      </c>
      <c r="X230" s="537">
        <f t="shared" si="126"/>
        <v>4</v>
      </c>
      <c r="Y230" s="537">
        <f t="shared" si="127"/>
        <v>0</v>
      </c>
      <c r="Z230" s="538">
        <f t="shared" si="127"/>
        <v>0</v>
      </c>
      <c r="AA230" s="273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BV230" s="3"/>
      <c r="BW230" s="3"/>
      <c r="CG230" s="13"/>
      <c r="CH230" s="13"/>
      <c r="CI230" s="13"/>
      <c r="CJ230" s="13"/>
      <c r="CK230" s="13"/>
      <c r="CL230" s="13"/>
    </row>
    <row r="231" spans="1:90" ht="31.9" customHeight="1" x14ac:dyDescent="0.2">
      <c r="A231" s="236" t="s">
        <v>216</v>
      </c>
      <c r="B231" s="123"/>
      <c r="C231" s="123"/>
      <c r="D231" s="124"/>
      <c r="E231" s="124"/>
      <c r="F231" s="124"/>
      <c r="G231" s="124"/>
      <c r="H231" s="124"/>
      <c r="I231" s="124"/>
      <c r="BV231" s="3"/>
      <c r="BW231" s="3"/>
      <c r="CG231" s="13"/>
      <c r="CH231" s="13"/>
      <c r="CI231" s="13"/>
      <c r="CJ231" s="13"/>
      <c r="CK231" s="13"/>
      <c r="CL231" s="13"/>
    </row>
    <row r="232" spans="1:90" ht="16.149999999999999" customHeight="1" x14ac:dyDescent="0.2">
      <c r="A232" s="885" t="s">
        <v>31</v>
      </c>
      <c r="B232" s="886"/>
      <c r="C232" s="887"/>
      <c r="D232" s="894" t="s">
        <v>4</v>
      </c>
      <c r="E232" s="895"/>
      <c r="F232" s="896"/>
      <c r="G232" s="862" t="s">
        <v>56</v>
      </c>
      <c r="H232" s="900"/>
      <c r="I232" s="900"/>
      <c r="J232" s="900"/>
      <c r="K232" s="900"/>
      <c r="L232" s="900"/>
      <c r="M232" s="900"/>
      <c r="N232" s="901"/>
      <c r="O232" s="896" t="s">
        <v>6</v>
      </c>
      <c r="P232" s="859" t="s">
        <v>7</v>
      </c>
      <c r="BV232" s="3"/>
      <c r="BW232" s="3"/>
      <c r="CG232" s="13"/>
      <c r="CH232" s="13"/>
      <c r="CI232" s="13"/>
      <c r="CJ232" s="13"/>
      <c r="CK232" s="13"/>
      <c r="CL232" s="13"/>
    </row>
    <row r="233" spans="1:90" ht="16.149999999999999" customHeight="1" x14ac:dyDescent="0.2">
      <c r="A233" s="888"/>
      <c r="B233" s="889"/>
      <c r="C233" s="890"/>
      <c r="D233" s="897"/>
      <c r="E233" s="898"/>
      <c r="F233" s="899"/>
      <c r="G233" s="859" t="s">
        <v>186</v>
      </c>
      <c r="H233" s="859" t="s">
        <v>17</v>
      </c>
      <c r="I233" s="859" t="s">
        <v>198</v>
      </c>
      <c r="J233" s="859" t="s">
        <v>57</v>
      </c>
      <c r="K233" s="859" t="s">
        <v>199</v>
      </c>
      <c r="L233" s="859" t="s">
        <v>217</v>
      </c>
      <c r="M233" s="859" t="s">
        <v>21</v>
      </c>
      <c r="N233" s="877" t="s">
        <v>22</v>
      </c>
      <c r="O233" s="902"/>
      <c r="P233" s="860"/>
      <c r="BV233" s="3"/>
      <c r="BW233" s="3"/>
      <c r="CG233" s="13"/>
      <c r="CH233" s="13"/>
      <c r="CI233" s="13"/>
      <c r="CJ233" s="13"/>
      <c r="CK233" s="13"/>
      <c r="CL233" s="13"/>
    </row>
    <row r="234" spans="1:90" ht="16.149999999999999" customHeight="1" x14ac:dyDescent="0.2">
      <c r="A234" s="891"/>
      <c r="B234" s="892"/>
      <c r="C234" s="893"/>
      <c r="D234" s="840" t="s">
        <v>23</v>
      </c>
      <c r="E234" s="840" t="s">
        <v>24</v>
      </c>
      <c r="F234" s="846" t="s">
        <v>25</v>
      </c>
      <c r="G234" s="861"/>
      <c r="H234" s="861"/>
      <c r="I234" s="861"/>
      <c r="J234" s="861"/>
      <c r="K234" s="861"/>
      <c r="L234" s="861"/>
      <c r="M234" s="861"/>
      <c r="N234" s="878"/>
      <c r="O234" s="899"/>
      <c r="P234" s="861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BV234" s="3"/>
      <c r="BW234" s="3"/>
      <c r="CG234" s="13"/>
      <c r="CH234" s="13"/>
      <c r="CI234" s="13"/>
      <c r="CJ234" s="13"/>
      <c r="CK234" s="13"/>
      <c r="CL234" s="13"/>
    </row>
    <row r="235" spans="1:90" ht="16.149999999999999" customHeight="1" x14ac:dyDescent="0.2">
      <c r="A235" s="879" t="s">
        <v>38</v>
      </c>
      <c r="B235" s="880"/>
      <c r="C235" s="881"/>
      <c r="D235" s="427">
        <f>SUM(G235:N235)</f>
        <v>0</v>
      </c>
      <c r="E235" s="243"/>
      <c r="F235" s="243"/>
      <c r="G235" s="113"/>
      <c r="H235" s="113"/>
      <c r="I235" s="113"/>
      <c r="J235" s="113"/>
      <c r="K235" s="113"/>
      <c r="L235" s="113"/>
      <c r="M235" s="113"/>
      <c r="N235" s="544"/>
      <c r="O235" s="114"/>
      <c r="P235" s="326"/>
      <c r="Q235" s="225" t="str">
        <f>CA235&amp;CB235&amp;CC235</f>
        <v/>
      </c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8"/>
      <c r="AD235" s="8"/>
      <c r="BV235" s="3"/>
      <c r="BW235" s="3"/>
      <c r="CA235" s="31" t="str">
        <f t="shared" ref="CA235:CA240" si="131">IF(CG235=1,"* La suma de los sexos NO DEBE ser diferente al Total. ","")</f>
        <v/>
      </c>
      <c r="CB235" s="31" t="str">
        <f>IF(CH235=1,"* Las actividades de 60 años NO DEBE ser mayor que el de 20-64 Años. ","")</f>
        <v/>
      </c>
      <c r="CC235" s="31" t="str">
        <f>IF(AND(D235&lt;&gt;0,O235=""),"* Recuerde que las Embarazadas deben ser incluídas en el ingreso por rango Etario (Digite CEROS si no tiene). ",IF(F235&lt;O235,"* Las Embarazadas NO DEBEN ser mayor al total de Mujeres. ",""))</f>
        <v/>
      </c>
      <c r="CG235" s="32">
        <f>IF(D235&lt;&gt;(E235+F235),1,0)</f>
        <v>0</v>
      </c>
      <c r="CH235" s="32">
        <f>IF(M235&lt;P235,1,0)</f>
        <v>0</v>
      </c>
      <c r="CI235" s="32">
        <f>IF(AND(D235&lt;&gt;0,O235=""),1,IF(F235&lt;O235,1,0))</f>
        <v>0</v>
      </c>
      <c r="CJ235" s="13"/>
      <c r="CK235" s="13"/>
      <c r="CL235" s="13"/>
    </row>
    <row r="236" spans="1:90" ht="16.149999999999999" customHeight="1" x14ac:dyDescent="0.2">
      <c r="A236" s="882" t="s">
        <v>218</v>
      </c>
      <c r="B236" s="883"/>
      <c r="C236" s="884"/>
      <c r="D236" s="545">
        <f>SUM(G236:N236)</f>
        <v>0</v>
      </c>
      <c r="E236" s="38"/>
      <c r="F236" s="113"/>
      <c r="G236" s="33"/>
      <c r="H236" s="33"/>
      <c r="I236" s="33"/>
      <c r="J236" s="33"/>
      <c r="K236" s="33"/>
      <c r="L236" s="33"/>
      <c r="M236" s="33"/>
      <c r="N236" s="284"/>
      <c r="O236" s="34"/>
      <c r="P236" s="38"/>
      <c r="Q236" s="225" t="str">
        <f t="shared" ref="Q236:Q240" si="132">CA236&amp;CB236&amp;CC236</f>
        <v/>
      </c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8"/>
      <c r="AD236" s="8"/>
      <c r="BV236" s="3"/>
      <c r="BW236" s="3"/>
      <c r="CA236" s="31" t="str">
        <f t="shared" si="131"/>
        <v/>
      </c>
      <c r="CB236" s="31" t="str">
        <f t="shared" ref="CB236:CB240" si="133">IF(CH236=1,"* Las actividades de 60 años NO DEBE ser mayor que el de 20-64 Años. ","")</f>
        <v/>
      </c>
      <c r="CC236" s="31" t="str">
        <f t="shared" ref="CC236:CC240" si="134">IF(AND(D236&lt;&gt;0,O236=""),"* Recuerde que las Embarazadas deben ser incluídas en el ingreso por rango Etario (Digite CEROS si no tiene). ",IF(F236&lt;O236,"* Las Embarazadas NO DEBEN ser mayor al total de Mujeres. ",""))</f>
        <v/>
      </c>
      <c r="CG236" s="32">
        <f t="shared" ref="CG236:CG240" si="135">IF(D236&lt;&gt;(E236+F236),1,0)</f>
        <v>0</v>
      </c>
      <c r="CH236" s="32">
        <f t="shared" ref="CH236:CH240" si="136">IF(M236&lt;P236,1,0)</f>
        <v>0</v>
      </c>
      <c r="CI236" s="32">
        <f t="shared" ref="CI236:CI240" si="137">IF(AND(D236&lt;&gt;0,O236=""),1,IF(F236&lt;O236,1,0))</f>
        <v>0</v>
      </c>
      <c r="CJ236" s="13"/>
      <c r="CK236" s="13"/>
      <c r="CL236" s="13"/>
    </row>
    <row r="237" spans="1:90" ht="16.149999999999999" customHeight="1" x14ac:dyDescent="0.2">
      <c r="A237" s="882" t="s">
        <v>219</v>
      </c>
      <c r="B237" s="883"/>
      <c r="C237" s="884"/>
      <c r="D237" s="546">
        <f>SUM(G237:N237)</f>
        <v>0</v>
      </c>
      <c r="E237" s="33"/>
      <c r="F237" s="38"/>
      <c r="G237" s="33"/>
      <c r="H237" s="33"/>
      <c r="I237" s="33"/>
      <c r="J237" s="33"/>
      <c r="K237" s="33"/>
      <c r="L237" s="33"/>
      <c r="M237" s="33"/>
      <c r="N237" s="284"/>
      <c r="O237" s="34"/>
      <c r="P237" s="38"/>
      <c r="Q237" s="225" t="str">
        <f t="shared" si="132"/>
        <v/>
      </c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8"/>
      <c r="AD237" s="8"/>
      <c r="BV237" s="3"/>
      <c r="BW237" s="3"/>
      <c r="CA237" s="31" t="str">
        <f t="shared" si="131"/>
        <v/>
      </c>
      <c r="CB237" s="31" t="str">
        <f t="shared" si="133"/>
        <v/>
      </c>
      <c r="CC237" s="31" t="str">
        <f t="shared" si="134"/>
        <v/>
      </c>
      <c r="CG237" s="32">
        <f t="shared" si="135"/>
        <v>0</v>
      </c>
      <c r="CH237" s="32">
        <f t="shared" si="136"/>
        <v>0</v>
      </c>
      <c r="CI237" s="32">
        <f t="shared" si="137"/>
        <v>0</v>
      </c>
      <c r="CJ237" s="13"/>
      <c r="CK237" s="13"/>
      <c r="CL237" s="13"/>
    </row>
    <row r="238" spans="1:90" ht="16.149999999999999" customHeight="1" x14ac:dyDescent="0.2">
      <c r="A238" s="868"/>
      <c r="B238" s="869"/>
      <c r="C238" s="870"/>
      <c r="D238" s="547"/>
      <c r="E238" s="548"/>
      <c r="F238" s="547"/>
      <c r="G238" s="549"/>
      <c r="H238" s="549"/>
      <c r="I238" s="549"/>
      <c r="J238" s="549"/>
      <c r="K238" s="549"/>
      <c r="L238" s="549"/>
      <c r="M238" s="548"/>
      <c r="N238" s="550"/>
      <c r="O238" s="547"/>
      <c r="P238" s="549"/>
      <c r="Q238" s="225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BV238" s="3"/>
      <c r="BW238" s="3"/>
      <c r="CA238" s="31"/>
      <c r="CB238" s="31"/>
      <c r="CC238" s="31"/>
      <c r="CG238" s="32"/>
      <c r="CH238" s="32"/>
      <c r="CI238" s="32"/>
      <c r="CJ238" s="13"/>
      <c r="CK238" s="13"/>
      <c r="CL238" s="13"/>
    </row>
    <row r="239" spans="1:90" ht="16.149999999999999" customHeight="1" x14ac:dyDescent="0.2">
      <c r="A239" s="871" t="s">
        <v>35</v>
      </c>
      <c r="B239" s="872"/>
      <c r="C239" s="873"/>
      <c r="D239" s="551">
        <f>SUM(G239:N239)</f>
        <v>0</v>
      </c>
      <c r="E239" s="285"/>
      <c r="F239" s="38"/>
      <c r="G239" s="255"/>
      <c r="H239" s="255"/>
      <c r="I239" s="255"/>
      <c r="J239" s="255"/>
      <c r="K239" s="255"/>
      <c r="L239" s="255"/>
      <c r="M239" s="255"/>
      <c r="N239" s="552"/>
      <c r="O239" s="259"/>
      <c r="P239" s="285"/>
      <c r="Q239" s="225" t="str">
        <f t="shared" si="132"/>
        <v/>
      </c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8"/>
      <c r="AD239" s="8"/>
      <c r="BV239" s="3"/>
      <c r="BW239" s="3"/>
      <c r="CA239" s="31" t="str">
        <f t="shared" si="131"/>
        <v/>
      </c>
      <c r="CB239" s="31" t="str">
        <f t="shared" si="133"/>
        <v/>
      </c>
      <c r="CC239" s="31" t="str">
        <f t="shared" si="134"/>
        <v/>
      </c>
      <c r="CG239" s="32">
        <f t="shared" si="135"/>
        <v>0</v>
      </c>
      <c r="CH239" s="32">
        <f t="shared" si="136"/>
        <v>0</v>
      </c>
      <c r="CI239" s="32">
        <f t="shared" si="137"/>
        <v>0</v>
      </c>
      <c r="CJ239" s="13"/>
      <c r="CK239" s="13"/>
      <c r="CL239" s="13"/>
    </row>
    <row r="240" spans="1:90" ht="16.149999999999999" customHeight="1" x14ac:dyDescent="0.2">
      <c r="A240" s="874" t="s">
        <v>220</v>
      </c>
      <c r="B240" s="875"/>
      <c r="C240" s="876"/>
      <c r="D240" s="553">
        <f>SUM(G240:N240)</f>
        <v>0</v>
      </c>
      <c r="E240" s="285"/>
      <c r="F240" s="285"/>
      <c r="G240" s="42"/>
      <c r="H240" s="42"/>
      <c r="I240" s="42"/>
      <c r="J240" s="42"/>
      <c r="K240" s="42"/>
      <c r="L240" s="42"/>
      <c r="M240" s="42"/>
      <c r="N240" s="554"/>
      <c r="O240" s="43"/>
      <c r="P240" s="46"/>
      <c r="Q240" s="225" t="str">
        <f t="shared" si="132"/>
        <v/>
      </c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8"/>
      <c r="AD240" s="8"/>
      <c r="BV240" s="3"/>
      <c r="BW240" s="3"/>
      <c r="CA240" s="31" t="str">
        <f t="shared" si="131"/>
        <v/>
      </c>
      <c r="CB240" s="31" t="str">
        <f t="shared" si="133"/>
        <v/>
      </c>
      <c r="CC240" s="31" t="str">
        <f t="shared" si="134"/>
        <v/>
      </c>
      <c r="CG240" s="32">
        <f t="shared" si="135"/>
        <v>0</v>
      </c>
      <c r="CH240" s="32">
        <f t="shared" si="136"/>
        <v>0</v>
      </c>
      <c r="CI240" s="32">
        <f t="shared" si="137"/>
        <v>0</v>
      </c>
      <c r="CJ240" s="13"/>
      <c r="CK240" s="13"/>
      <c r="CL240" s="13"/>
    </row>
    <row r="241" spans="1:90" ht="31.9" customHeight="1" x14ac:dyDescent="0.2">
      <c r="A241" s="236" t="s">
        <v>221</v>
      </c>
      <c r="B241" s="555"/>
      <c r="C241" s="555"/>
      <c r="D241" s="555"/>
      <c r="E241" s="556"/>
      <c r="F241" s="557"/>
      <c r="G241" s="8"/>
      <c r="H241" s="8"/>
      <c r="I241" s="8"/>
      <c r="J241" s="8"/>
      <c r="Q241" s="8" t="s">
        <v>215</v>
      </c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BV241" s="3"/>
      <c r="BW241" s="3"/>
      <c r="CG241" s="13"/>
      <c r="CH241" s="13"/>
      <c r="CI241" s="13"/>
      <c r="CJ241" s="13"/>
      <c r="CK241" s="13"/>
      <c r="CL241" s="13"/>
    </row>
    <row r="242" spans="1:90" ht="16.149999999999999" customHeight="1" x14ac:dyDescent="0.2">
      <c r="A242" s="859" t="s">
        <v>201</v>
      </c>
      <c r="B242" s="859" t="s">
        <v>222</v>
      </c>
      <c r="C242" s="859" t="s">
        <v>223</v>
      </c>
      <c r="D242" s="859" t="s">
        <v>224</v>
      </c>
      <c r="E242" s="859" t="s">
        <v>225</v>
      </c>
      <c r="F242" s="8"/>
      <c r="G242" s="8"/>
      <c r="H242" s="8"/>
      <c r="I242" s="8"/>
      <c r="J242" s="8"/>
      <c r="BV242" s="3"/>
      <c r="BW242" s="3"/>
      <c r="CG242" s="13"/>
      <c r="CH242" s="13"/>
      <c r="CI242" s="13"/>
      <c r="CJ242" s="13"/>
      <c r="CK242" s="13"/>
      <c r="CL242" s="13"/>
    </row>
    <row r="243" spans="1:90" ht="16.149999999999999" customHeight="1" x14ac:dyDescent="0.2">
      <c r="A243" s="860"/>
      <c r="B243" s="860"/>
      <c r="C243" s="860"/>
      <c r="D243" s="860"/>
      <c r="E243" s="860"/>
      <c r="F243" s="8"/>
      <c r="G243" s="8"/>
      <c r="H243" s="8"/>
      <c r="I243" s="8"/>
      <c r="J243" s="8"/>
      <c r="BV243" s="3"/>
      <c r="BW243" s="3"/>
      <c r="CG243" s="13"/>
      <c r="CH243" s="13"/>
      <c r="CI243" s="13"/>
      <c r="CJ243" s="13"/>
      <c r="CK243" s="13"/>
      <c r="CL243" s="13"/>
    </row>
    <row r="244" spans="1:90" ht="16.149999999999999" customHeight="1" x14ac:dyDescent="0.2">
      <c r="A244" s="860"/>
      <c r="B244" s="860"/>
      <c r="C244" s="860"/>
      <c r="D244" s="860"/>
      <c r="E244" s="860"/>
      <c r="F244" s="8"/>
      <c r="G244" s="8"/>
      <c r="H244" s="8"/>
      <c r="I244" s="8"/>
      <c r="J244" s="8"/>
      <c r="BV244" s="3"/>
      <c r="BW244" s="3"/>
      <c r="CG244" s="13"/>
      <c r="CH244" s="13"/>
      <c r="CI244" s="13"/>
      <c r="CJ244" s="13"/>
      <c r="CK244" s="13"/>
      <c r="CL244" s="13"/>
    </row>
    <row r="245" spans="1:90" ht="16.149999999999999" customHeight="1" x14ac:dyDescent="0.2">
      <c r="A245" s="861"/>
      <c r="B245" s="861"/>
      <c r="C245" s="861"/>
      <c r="D245" s="861"/>
      <c r="E245" s="861"/>
      <c r="F245" s="8"/>
      <c r="G245" s="8"/>
      <c r="H245" s="8"/>
      <c r="I245" s="8"/>
      <c r="J245" s="8"/>
      <c r="BV245" s="3"/>
      <c r="BW245" s="3"/>
      <c r="CG245" s="13"/>
      <c r="CH245" s="13"/>
      <c r="CI245" s="13"/>
      <c r="CJ245" s="13"/>
      <c r="CK245" s="13"/>
      <c r="CL245" s="13"/>
    </row>
    <row r="246" spans="1:90" ht="16.149999999999999" customHeight="1" x14ac:dyDescent="0.2">
      <c r="A246" s="558" t="s">
        <v>226</v>
      </c>
      <c r="B246" s="559"/>
      <c r="C246" s="560"/>
      <c r="D246" s="561">
        <f>SUM(D247:D249)</f>
        <v>0</v>
      </c>
      <c r="E246" s="561">
        <f>SUM(E247:E249)</f>
        <v>0</v>
      </c>
      <c r="F246" s="8"/>
      <c r="G246" s="8"/>
      <c r="H246" s="8"/>
      <c r="I246" s="8"/>
      <c r="J246" s="8"/>
      <c r="BV246" s="3"/>
      <c r="BW246" s="3"/>
      <c r="CG246" s="13"/>
      <c r="CH246" s="13"/>
      <c r="CI246" s="13"/>
      <c r="CJ246" s="13"/>
      <c r="CK246" s="13"/>
      <c r="CL246" s="13"/>
    </row>
    <row r="247" spans="1:90" ht="16.149999999999999" customHeight="1" x14ac:dyDescent="0.2">
      <c r="A247" s="562" t="s">
        <v>227</v>
      </c>
      <c r="B247" s="563"/>
      <c r="C247" s="564"/>
      <c r="D247" s="63"/>
      <c r="E247" s="243"/>
      <c r="F247" s="8"/>
      <c r="G247" s="8"/>
      <c r="H247" s="8"/>
      <c r="I247" s="8"/>
      <c r="J247" s="8"/>
      <c r="BV247" s="3"/>
      <c r="BW247" s="3"/>
      <c r="CG247" s="13"/>
      <c r="CH247" s="13"/>
      <c r="CI247" s="13"/>
      <c r="CJ247" s="13"/>
      <c r="CK247" s="13"/>
      <c r="CL247" s="13"/>
    </row>
    <row r="248" spans="1:90" ht="16.149999999999999" customHeight="1" x14ac:dyDescent="0.2">
      <c r="A248" s="565" t="s">
        <v>228</v>
      </c>
      <c r="B248" s="150"/>
      <c r="C248" s="252"/>
      <c r="D248" s="86"/>
      <c r="E248" s="38"/>
      <c r="F248" s="8"/>
      <c r="G248" s="8"/>
      <c r="H248" s="8"/>
      <c r="I248" s="8"/>
      <c r="J248" s="8"/>
      <c r="BV248" s="3"/>
      <c r="BW248" s="3"/>
      <c r="CG248" s="13"/>
      <c r="CH248" s="13"/>
      <c r="CI248" s="13"/>
      <c r="CJ248" s="13"/>
      <c r="CK248" s="13"/>
      <c r="CL248" s="13"/>
    </row>
    <row r="249" spans="1:90" ht="16.149999999999999" customHeight="1" x14ac:dyDescent="0.2">
      <c r="A249" s="235" t="s">
        <v>229</v>
      </c>
      <c r="B249" s="566"/>
      <c r="C249" s="567"/>
      <c r="D249" s="568"/>
      <c r="E249" s="46"/>
      <c r="F249" s="8"/>
      <c r="G249" s="8"/>
      <c r="H249" s="8"/>
      <c r="I249" s="8"/>
      <c r="J249" s="8"/>
      <c r="BV249" s="3"/>
      <c r="BW249" s="3"/>
      <c r="CG249" s="13"/>
      <c r="CH249" s="13"/>
      <c r="CI249" s="13"/>
      <c r="CJ249" s="13"/>
      <c r="CK249" s="13"/>
      <c r="CL249" s="13"/>
    </row>
    <row r="250" spans="1:90" ht="31.9" customHeight="1" x14ac:dyDescent="0.2">
      <c r="A250" s="569" t="s">
        <v>230</v>
      </c>
      <c r="B250" s="570"/>
      <c r="C250" s="570"/>
      <c r="D250" s="570"/>
      <c r="E250" s="571"/>
      <c r="F250" s="8"/>
      <c r="G250" s="8"/>
      <c r="H250" s="8"/>
      <c r="I250" s="8"/>
      <c r="J250" s="8"/>
      <c r="BV250" s="3"/>
      <c r="BW250" s="3"/>
      <c r="CG250" s="13"/>
      <c r="CH250" s="13"/>
      <c r="CI250" s="13"/>
      <c r="CJ250" s="13"/>
      <c r="CK250" s="13"/>
      <c r="CL250" s="13"/>
    </row>
    <row r="251" spans="1:90" ht="37.15" customHeight="1" x14ac:dyDescent="0.2">
      <c r="A251" s="862" t="s">
        <v>231</v>
      </c>
      <c r="B251" s="863"/>
      <c r="C251" s="572" t="s">
        <v>232</v>
      </c>
      <c r="D251" s="572" t="s">
        <v>233</v>
      </c>
      <c r="E251" s="572" t="s">
        <v>234</v>
      </c>
      <c r="F251" s="8"/>
      <c r="G251" s="8"/>
      <c r="H251" s="8"/>
      <c r="I251" s="8"/>
      <c r="J251" s="8"/>
      <c r="BV251" s="3"/>
      <c r="BW251" s="3"/>
    </row>
    <row r="252" spans="1:90" ht="16.149999999999999" customHeight="1" x14ac:dyDescent="0.2">
      <c r="A252" s="864" t="s">
        <v>78</v>
      </c>
      <c r="B252" s="865"/>
      <c r="C252" s="243"/>
      <c r="D252" s="243"/>
      <c r="E252" s="243"/>
      <c r="F252" s="8"/>
      <c r="G252" s="8"/>
      <c r="H252" s="8"/>
      <c r="I252" s="8"/>
      <c r="J252" s="8"/>
      <c r="BV252" s="3"/>
      <c r="BW252" s="3"/>
    </row>
    <row r="253" spans="1:90" ht="16.149999999999999" customHeight="1" x14ac:dyDescent="0.2">
      <c r="A253" s="855" t="s">
        <v>86</v>
      </c>
      <c r="B253" s="856"/>
      <c r="C253" s="38"/>
      <c r="D253" s="38"/>
      <c r="E253" s="38"/>
      <c r="F253" s="8"/>
      <c r="G253" s="8"/>
      <c r="H253" s="8"/>
      <c r="I253" s="8"/>
      <c r="J253" s="8"/>
      <c r="BV253" s="3"/>
      <c r="BW253" s="3"/>
    </row>
    <row r="254" spans="1:90" ht="16.149999999999999" customHeight="1" x14ac:dyDescent="0.2">
      <c r="A254" s="866" t="s">
        <v>84</v>
      </c>
      <c r="B254" s="867"/>
      <c r="C254" s="38"/>
      <c r="D254" s="38"/>
      <c r="E254" s="38"/>
      <c r="F254" s="8"/>
      <c r="G254" s="8"/>
      <c r="H254" s="8"/>
      <c r="I254" s="8"/>
      <c r="J254" s="8"/>
      <c r="BV254" s="3"/>
      <c r="BW254" s="3"/>
    </row>
    <row r="255" spans="1:90" ht="16.149999999999999" customHeight="1" x14ac:dyDescent="0.2">
      <c r="A255" s="855" t="s">
        <v>210</v>
      </c>
      <c r="B255" s="856"/>
      <c r="C255" s="38"/>
      <c r="D255" s="38"/>
      <c r="E255" s="38"/>
      <c r="F255" s="8"/>
      <c r="G255" s="8"/>
      <c r="H255" s="8"/>
      <c r="I255" s="8"/>
      <c r="J255" s="8"/>
      <c r="BV255" s="3"/>
      <c r="BW255" s="3"/>
    </row>
    <row r="256" spans="1:90" ht="16.149999999999999" customHeight="1" x14ac:dyDescent="0.2">
      <c r="A256" s="855" t="s">
        <v>85</v>
      </c>
      <c r="B256" s="856"/>
      <c r="C256" s="38"/>
      <c r="D256" s="38"/>
      <c r="E256" s="38"/>
      <c r="F256" s="8"/>
      <c r="G256" s="8"/>
      <c r="H256" s="8"/>
      <c r="I256" s="8"/>
      <c r="J256" s="8"/>
      <c r="BV256" s="3"/>
      <c r="BW256" s="3"/>
    </row>
    <row r="257" spans="1:75" ht="16.149999999999999" customHeight="1" x14ac:dyDescent="0.2">
      <c r="A257" s="855" t="s">
        <v>79</v>
      </c>
      <c r="B257" s="856"/>
      <c r="C257" s="38"/>
      <c r="D257" s="38"/>
      <c r="E257" s="38"/>
      <c r="F257" s="8"/>
      <c r="G257" s="8"/>
      <c r="H257" s="8"/>
      <c r="I257" s="8"/>
      <c r="J257" s="8"/>
      <c r="BV257" s="3"/>
      <c r="BW257" s="3"/>
    </row>
    <row r="258" spans="1:75" ht="16.149999999999999" customHeight="1" x14ac:dyDescent="0.2">
      <c r="A258" s="857" t="s">
        <v>209</v>
      </c>
      <c r="B258" s="858"/>
      <c r="C258" s="573"/>
      <c r="D258" s="573"/>
      <c r="E258" s="573"/>
      <c r="F258" s="8"/>
      <c r="G258" s="8"/>
      <c r="H258" s="8"/>
      <c r="I258" s="8"/>
      <c r="J258" s="8"/>
      <c r="BV258" s="3"/>
      <c r="BW258" s="3"/>
    </row>
    <row r="259" spans="1:75" x14ac:dyDescent="0.2">
      <c r="F259" s="8"/>
      <c r="G259" s="8"/>
      <c r="H259" s="8"/>
      <c r="I259" s="8"/>
      <c r="J259" s="8"/>
      <c r="BV259" s="3"/>
      <c r="BW259" s="3"/>
    </row>
    <row r="260" spans="1:75" x14ac:dyDescent="0.2">
      <c r="F260" s="8"/>
      <c r="G260" s="8"/>
      <c r="H260" s="8"/>
      <c r="I260" s="8"/>
      <c r="J260" s="8"/>
      <c r="BV260" s="3"/>
      <c r="BW260" s="3"/>
    </row>
    <row r="261" spans="1:75" x14ac:dyDescent="0.2">
      <c r="F261" s="8"/>
      <c r="G261" s="8"/>
      <c r="H261" s="8"/>
      <c r="I261" s="8"/>
      <c r="J261" s="8"/>
      <c r="BV261" s="3"/>
      <c r="BW261" s="3"/>
    </row>
    <row r="262" spans="1:75" x14ac:dyDescent="0.2">
      <c r="BV262" s="3"/>
      <c r="BW262" s="3"/>
    </row>
    <row r="263" spans="1:75" x14ac:dyDescent="0.2">
      <c r="BV263" s="3"/>
      <c r="BW263" s="3"/>
    </row>
    <row r="264" spans="1:75" x14ac:dyDescent="0.2">
      <c r="BV264" s="3"/>
      <c r="BW264" s="3"/>
    </row>
    <row r="265" spans="1:75" x14ac:dyDescent="0.2">
      <c r="BV265" s="3"/>
      <c r="BW265" s="3"/>
    </row>
    <row r="266" spans="1:75" x14ac:dyDescent="0.2">
      <c r="BV266" s="3"/>
      <c r="BW266" s="3"/>
    </row>
    <row r="267" spans="1:75" x14ac:dyDescent="0.2">
      <c r="BV267" s="3"/>
      <c r="BW267" s="3"/>
    </row>
    <row r="268" spans="1:75" x14ac:dyDescent="0.2">
      <c r="BV268" s="3"/>
      <c r="BW268" s="3"/>
    </row>
    <row r="269" spans="1:75" x14ac:dyDescent="0.2">
      <c r="BV269" s="3"/>
      <c r="BW269" s="3"/>
    </row>
    <row r="270" spans="1:75" x14ac:dyDescent="0.2">
      <c r="BV270" s="3"/>
      <c r="BW270" s="3"/>
    </row>
    <row r="271" spans="1:75" x14ac:dyDescent="0.2">
      <c r="BV271" s="3"/>
      <c r="BW271" s="3"/>
    </row>
    <row r="272" spans="1:75" x14ac:dyDescent="0.2">
      <c r="BV272" s="3"/>
      <c r="BW272" s="3"/>
    </row>
    <row r="273" spans="74:75" x14ac:dyDescent="0.2">
      <c r="BV273" s="3"/>
      <c r="BW273" s="3"/>
    </row>
    <row r="274" spans="74:75" x14ac:dyDescent="0.2">
      <c r="BV274" s="3"/>
      <c r="BW274" s="3"/>
    </row>
    <row r="275" spans="74:75" x14ac:dyDescent="0.2">
      <c r="BV275" s="3"/>
      <c r="BW275" s="3"/>
    </row>
    <row r="276" spans="74:75" x14ac:dyDescent="0.2">
      <c r="BV276" s="3"/>
      <c r="BW276" s="3"/>
    </row>
    <row r="277" spans="74:75" x14ac:dyDescent="0.2">
      <c r="BV277" s="3"/>
      <c r="BW277" s="3"/>
    </row>
    <row r="278" spans="74:75" x14ac:dyDescent="0.2">
      <c r="BV278" s="3"/>
      <c r="BW278" s="3"/>
    </row>
    <row r="279" spans="74:75" x14ac:dyDescent="0.2">
      <c r="BV279" s="3"/>
      <c r="BW279" s="3"/>
    </row>
    <row r="280" spans="74:75" x14ac:dyDescent="0.2">
      <c r="BV280" s="3"/>
      <c r="BW280" s="3"/>
    </row>
    <row r="281" spans="74:75" x14ac:dyDescent="0.2">
      <c r="BV281" s="3"/>
      <c r="BW281" s="3"/>
    </row>
    <row r="282" spans="74:75" x14ac:dyDescent="0.2">
      <c r="BV282" s="3"/>
      <c r="BW282" s="3"/>
    </row>
    <row r="283" spans="74:75" x14ac:dyDescent="0.2">
      <c r="BV283" s="3"/>
      <c r="BW283" s="3"/>
    </row>
    <row r="284" spans="74:75" x14ac:dyDescent="0.2">
      <c r="BV284" s="3"/>
      <c r="BW284" s="3"/>
    </row>
    <row r="285" spans="74:75" x14ac:dyDescent="0.2">
      <c r="BV285" s="3"/>
      <c r="BW285" s="3"/>
    </row>
    <row r="286" spans="74:75" x14ac:dyDescent="0.2">
      <c r="BV286" s="3"/>
      <c r="BW286" s="3"/>
    </row>
    <row r="287" spans="74:75" x14ac:dyDescent="0.2">
      <c r="BV287" s="3"/>
      <c r="BW287" s="3"/>
    </row>
    <row r="288" spans="74:75" x14ac:dyDescent="0.2">
      <c r="BV288" s="3"/>
      <c r="BW288" s="3"/>
    </row>
    <row r="289" spans="1:118" x14ac:dyDescent="0.2">
      <c r="BV289" s="3"/>
      <c r="BW289" s="3"/>
    </row>
    <row r="290" spans="1:118" x14ac:dyDescent="0.2">
      <c r="BV290" s="3"/>
      <c r="BW290" s="3"/>
    </row>
    <row r="291" spans="1:118" x14ac:dyDescent="0.2">
      <c r="BV291" s="3"/>
      <c r="BW291" s="3"/>
    </row>
    <row r="292" spans="1:118" x14ac:dyDescent="0.2">
      <c r="BV292" s="3"/>
      <c r="BW292" s="3"/>
    </row>
    <row r="293" spans="1:118" x14ac:dyDescent="0.2">
      <c r="BV293" s="3"/>
      <c r="BW293" s="3"/>
    </row>
    <row r="294" spans="1:118" x14ac:dyDescent="0.2">
      <c r="BV294" s="3"/>
      <c r="BW294" s="3"/>
    </row>
    <row r="295" spans="1:118" x14ac:dyDescent="0.2">
      <c r="BV295" s="3"/>
      <c r="BW295" s="3"/>
    </row>
    <row r="296" spans="1:118" x14ac:dyDescent="0.2">
      <c r="BV296" s="3"/>
      <c r="BW296" s="3"/>
    </row>
    <row r="297" spans="1:118" x14ac:dyDescent="0.2">
      <c r="BV297" s="3"/>
      <c r="BW297" s="3"/>
    </row>
    <row r="298" spans="1:118" x14ac:dyDescent="0.2">
      <c r="BV298" s="3"/>
      <c r="BW298" s="3"/>
    </row>
    <row r="299" spans="1:118" x14ac:dyDescent="0.2">
      <c r="BV299" s="3"/>
      <c r="BW299" s="3"/>
    </row>
    <row r="300" spans="1:118" ht="12" customHeight="1" x14ac:dyDescent="0.2">
      <c r="BV300" s="3"/>
      <c r="BW300" s="3"/>
    </row>
    <row r="301" spans="1:118" s="574" customFormat="1" hidden="1" x14ac:dyDescent="0.2">
      <c r="A301" s="574">
        <f>SUM(D12:D15,D38,D56,D63:D73,D77:D78,D111,D122,D127:D155,D160:D163,D169:D171,D172,D227:D230,D235:D237,D239:D240,C252:C258,B246:C246,D247:E249)</f>
        <v>4246</v>
      </c>
      <c r="B301" s="574">
        <f>SUM(CG9:CL250)</f>
        <v>0</v>
      </c>
      <c r="BV301" s="575"/>
      <c r="BW301" s="575"/>
      <c r="BX301" s="575"/>
      <c r="BY301" s="575"/>
      <c r="BZ301" s="575"/>
      <c r="CA301" s="575"/>
      <c r="CB301" s="575"/>
      <c r="CC301" s="575"/>
      <c r="CD301" s="575"/>
      <c r="CE301" s="575"/>
      <c r="CF301" s="575"/>
      <c r="CG301" s="575"/>
      <c r="CH301" s="575"/>
      <c r="CI301" s="575"/>
      <c r="CJ301" s="575"/>
      <c r="CK301" s="575"/>
      <c r="CL301" s="575"/>
      <c r="CM301" s="575"/>
      <c r="CN301" s="575"/>
      <c r="CO301" s="575"/>
      <c r="CP301" s="575"/>
      <c r="CQ301" s="575"/>
      <c r="CR301" s="575"/>
      <c r="CS301" s="575"/>
      <c r="CT301" s="575"/>
      <c r="CU301" s="575"/>
      <c r="CV301" s="575"/>
      <c r="CW301" s="575"/>
      <c r="CX301" s="575"/>
      <c r="CY301" s="575"/>
      <c r="CZ301" s="575"/>
      <c r="DA301" s="575"/>
      <c r="DB301" s="575"/>
      <c r="DC301" s="575"/>
      <c r="DD301" s="575"/>
      <c r="DE301" s="575"/>
      <c r="DF301" s="575"/>
      <c r="DG301" s="575"/>
      <c r="DH301" s="575"/>
      <c r="DI301" s="575"/>
      <c r="DJ301" s="575"/>
      <c r="DK301" s="575"/>
      <c r="DL301" s="575"/>
      <c r="DM301" s="575"/>
      <c r="DN301" s="575"/>
    </row>
    <row r="302" spans="1:118" x14ac:dyDescent="0.2">
      <c r="BV302" s="3"/>
      <c r="BW302" s="3"/>
    </row>
    <row r="303" spans="1:118" x14ac:dyDescent="0.2">
      <c r="BV303" s="3"/>
      <c r="BW303" s="3"/>
    </row>
    <row r="304" spans="1:118" x14ac:dyDescent="0.2">
      <c r="BV304" s="3"/>
      <c r="BW304" s="3"/>
    </row>
    <row r="305" spans="74:75" x14ac:dyDescent="0.2">
      <c r="BV305" s="3"/>
      <c r="BW305" s="3"/>
    </row>
    <row r="306" spans="74:75" x14ac:dyDescent="0.2">
      <c r="BV306" s="3"/>
      <c r="BW306" s="3"/>
    </row>
    <row r="307" spans="74:75" x14ac:dyDescent="0.2">
      <c r="BV307" s="3"/>
      <c r="BW307" s="3"/>
    </row>
    <row r="308" spans="74:75" x14ac:dyDescent="0.2">
      <c r="BV308" s="3"/>
      <c r="BW308" s="3"/>
    </row>
    <row r="309" spans="74:75" x14ac:dyDescent="0.2">
      <c r="BV309" s="3"/>
      <c r="BW309" s="3"/>
    </row>
    <row r="310" spans="74:75" x14ac:dyDescent="0.2">
      <c r="BV310" s="3"/>
      <c r="BW310" s="3"/>
    </row>
    <row r="311" spans="74:75" x14ac:dyDescent="0.2">
      <c r="BV311" s="3"/>
      <c r="BW311" s="3"/>
    </row>
    <row r="312" spans="74:75" x14ac:dyDescent="0.2">
      <c r="BV312" s="3"/>
      <c r="BW312" s="3"/>
    </row>
    <row r="313" spans="74:75" x14ac:dyDescent="0.2">
      <c r="BV313" s="3"/>
      <c r="BW313" s="3"/>
    </row>
    <row r="314" spans="74:75" x14ac:dyDescent="0.2">
      <c r="BV314" s="3"/>
      <c r="BW314" s="3"/>
    </row>
    <row r="315" spans="74:75" x14ac:dyDescent="0.2">
      <c r="BV315" s="3"/>
      <c r="BW315" s="3"/>
    </row>
    <row r="316" spans="74:75" x14ac:dyDescent="0.2">
      <c r="BV316" s="3"/>
      <c r="BW316" s="3"/>
    </row>
    <row r="317" spans="74:75" x14ac:dyDescent="0.2">
      <c r="BV317" s="3"/>
      <c r="BW317" s="3"/>
    </row>
    <row r="318" spans="74:75" x14ac:dyDescent="0.2">
      <c r="BV318" s="3"/>
      <c r="BW318" s="3"/>
    </row>
    <row r="319" spans="74:75" x14ac:dyDescent="0.2">
      <c r="BV319" s="3"/>
      <c r="BW319" s="3"/>
    </row>
    <row r="320" spans="74:75" x14ac:dyDescent="0.2">
      <c r="BV320" s="3"/>
      <c r="BW320" s="3"/>
    </row>
    <row r="321" spans="74:75" x14ac:dyDescent="0.2">
      <c r="BV321" s="3"/>
      <c r="BW321" s="3"/>
    </row>
    <row r="322" spans="74:75" x14ac:dyDescent="0.2">
      <c r="BV322" s="3"/>
      <c r="BW322" s="3"/>
    </row>
    <row r="323" spans="74:75" x14ac:dyDescent="0.2">
      <c r="BV323" s="3"/>
      <c r="BW323" s="3"/>
    </row>
    <row r="324" spans="74:75" x14ac:dyDescent="0.2">
      <c r="BV324" s="3"/>
      <c r="BW324" s="3"/>
    </row>
    <row r="325" spans="74:75" x14ac:dyDescent="0.2">
      <c r="BV325" s="3"/>
      <c r="BW325" s="3"/>
    </row>
    <row r="326" spans="74:75" x14ac:dyDescent="0.2">
      <c r="BV326" s="3"/>
      <c r="BW326" s="3"/>
    </row>
    <row r="327" spans="74:75" x14ac:dyDescent="0.2">
      <c r="BV327" s="3"/>
      <c r="BW327" s="3"/>
    </row>
    <row r="328" spans="74:75" x14ac:dyDescent="0.2">
      <c r="BV328" s="3"/>
      <c r="BW328" s="3"/>
    </row>
    <row r="329" spans="74:75" x14ac:dyDescent="0.2">
      <c r="BV329" s="3"/>
      <c r="BW329" s="3"/>
    </row>
    <row r="330" spans="74:75" x14ac:dyDescent="0.2">
      <c r="BV330" s="3"/>
      <c r="BW330" s="3"/>
    </row>
    <row r="331" spans="74:75" x14ac:dyDescent="0.2">
      <c r="BV331" s="3"/>
      <c r="BW331" s="3"/>
    </row>
    <row r="332" spans="74:75" x14ac:dyDescent="0.2">
      <c r="BV332" s="3"/>
      <c r="BW332" s="3"/>
    </row>
    <row r="333" spans="74:75" x14ac:dyDescent="0.2">
      <c r="BV333" s="3"/>
      <c r="BW333" s="3"/>
    </row>
    <row r="334" spans="74:75" x14ac:dyDescent="0.2">
      <c r="BV334" s="3"/>
      <c r="BW334" s="3"/>
    </row>
    <row r="335" spans="74:75" x14ac:dyDescent="0.2">
      <c r="BV335" s="3"/>
      <c r="BW335" s="3"/>
    </row>
    <row r="336" spans="74:75" x14ac:dyDescent="0.2">
      <c r="BV336" s="3"/>
      <c r="BW336" s="3"/>
    </row>
    <row r="337" spans="74:75" x14ac:dyDescent="0.2">
      <c r="BV337" s="3"/>
      <c r="BW337" s="3"/>
    </row>
    <row r="338" spans="74:75" x14ac:dyDescent="0.2">
      <c r="BV338" s="3"/>
      <c r="BW338" s="3"/>
    </row>
    <row r="339" spans="74:75" x14ac:dyDescent="0.2">
      <c r="BV339" s="3"/>
      <c r="BW339" s="3"/>
    </row>
    <row r="340" spans="74:75" x14ac:dyDescent="0.2">
      <c r="BV340" s="3"/>
      <c r="BW340" s="3"/>
    </row>
    <row r="341" spans="74:75" x14ac:dyDescent="0.2">
      <c r="BV341" s="3"/>
      <c r="BW341" s="3"/>
    </row>
    <row r="342" spans="74:75" x14ac:dyDescent="0.2">
      <c r="BV342" s="3"/>
      <c r="BW342" s="3"/>
    </row>
    <row r="343" spans="74:75" x14ac:dyDescent="0.2">
      <c r="BV343" s="3"/>
      <c r="BW343" s="3"/>
    </row>
    <row r="344" spans="74:75" x14ac:dyDescent="0.2">
      <c r="BV344" s="3"/>
      <c r="BW344" s="3"/>
    </row>
    <row r="345" spans="74:75" x14ac:dyDescent="0.2">
      <c r="BV345" s="3"/>
      <c r="BW345" s="3"/>
    </row>
    <row r="346" spans="74:75" x14ac:dyDescent="0.2">
      <c r="BV346" s="3"/>
      <c r="BW346" s="3"/>
    </row>
    <row r="347" spans="74:75" x14ac:dyDescent="0.2">
      <c r="BV347" s="3"/>
      <c r="BW347" s="3"/>
    </row>
    <row r="348" spans="74:75" x14ac:dyDescent="0.2">
      <c r="BV348" s="3"/>
      <c r="BW348" s="3"/>
    </row>
    <row r="349" spans="74:75" x14ac:dyDescent="0.2">
      <c r="BV349" s="3"/>
      <c r="BW349" s="3"/>
    </row>
    <row r="350" spans="74:75" x14ac:dyDescent="0.2">
      <c r="BV350" s="3"/>
      <c r="BW350" s="3"/>
    </row>
    <row r="351" spans="74:75" x14ac:dyDescent="0.2">
      <c r="BV351" s="3"/>
      <c r="BW351" s="3"/>
    </row>
    <row r="352" spans="74:75" x14ac:dyDescent="0.2">
      <c r="BV352" s="3"/>
      <c r="BW352" s="3"/>
    </row>
    <row r="353" spans="74:75" x14ac:dyDescent="0.2">
      <c r="BV353" s="3"/>
      <c r="BW353" s="3"/>
    </row>
    <row r="354" spans="74:75" x14ac:dyDescent="0.2">
      <c r="BV354" s="3"/>
      <c r="BW354" s="3"/>
    </row>
    <row r="355" spans="74:75" x14ac:dyDescent="0.2">
      <c r="BV355" s="3"/>
      <c r="BW355" s="3"/>
    </row>
    <row r="356" spans="74:75" x14ac:dyDescent="0.2">
      <c r="BV356" s="3"/>
      <c r="BW356" s="3"/>
    </row>
    <row r="357" spans="74:75" x14ac:dyDescent="0.2">
      <c r="BV357" s="3"/>
      <c r="BW357" s="3"/>
    </row>
    <row r="358" spans="74:75" x14ac:dyDescent="0.2">
      <c r="BV358" s="3"/>
      <c r="BW358" s="3"/>
    </row>
    <row r="359" spans="74:75" x14ac:dyDescent="0.2">
      <c r="BV359" s="3"/>
      <c r="BW359" s="3"/>
    </row>
    <row r="360" spans="74:75" x14ac:dyDescent="0.2">
      <c r="BV360" s="3"/>
      <c r="BW360" s="3"/>
    </row>
    <row r="361" spans="74:75" x14ac:dyDescent="0.2">
      <c r="BV361" s="3"/>
      <c r="BW361" s="3"/>
    </row>
    <row r="362" spans="74:75" x14ac:dyDescent="0.2">
      <c r="BV362" s="3"/>
      <c r="BW362" s="3"/>
    </row>
    <row r="363" spans="74:75" x14ac:dyDescent="0.2">
      <c r="BV363" s="3"/>
      <c r="BW363" s="3"/>
    </row>
    <row r="364" spans="74:75" x14ac:dyDescent="0.2">
      <c r="BV364" s="3"/>
      <c r="BW364" s="3"/>
    </row>
    <row r="365" spans="74:75" x14ac:dyDescent="0.2">
      <c r="BV365" s="3"/>
      <c r="BW365" s="3"/>
    </row>
    <row r="366" spans="74:75" x14ac:dyDescent="0.2">
      <c r="BV366" s="3"/>
      <c r="BW366" s="3"/>
    </row>
    <row r="367" spans="74:75" x14ac:dyDescent="0.2">
      <c r="BV367" s="3"/>
      <c r="BW367" s="3"/>
    </row>
    <row r="368" spans="74:75" x14ac:dyDescent="0.2">
      <c r="BV368" s="3"/>
      <c r="BW368" s="3"/>
    </row>
    <row r="369" spans="74:75" x14ac:dyDescent="0.2">
      <c r="BV369" s="3"/>
      <c r="BW369" s="3"/>
    </row>
    <row r="370" spans="74:75" x14ac:dyDescent="0.2">
      <c r="BV370" s="3"/>
      <c r="BW370" s="3"/>
    </row>
    <row r="371" spans="74:75" x14ac:dyDescent="0.2">
      <c r="BV371" s="3"/>
      <c r="BW371" s="3"/>
    </row>
    <row r="372" spans="74:75" x14ac:dyDescent="0.2">
      <c r="BV372" s="3"/>
      <c r="BW372" s="3"/>
    </row>
    <row r="373" spans="74:75" x14ac:dyDescent="0.2">
      <c r="BV373" s="3"/>
      <c r="BW373" s="3"/>
    </row>
    <row r="374" spans="74:75" x14ac:dyDescent="0.2">
      <c r="BV374" s="3"/>
      <c r="BW374" s="3"/>
    </row>
    <row r="375" spans="74:75" x14ac:dyDescent="0.2">
      <c r="BV375" s="3"/>
      <c r="BW375" s="3"/>
    </row>
    <row r="376" spans="74:75" x14ac:dyDescent="0.2">
      <c r="BV376" s="3"/>
      <c r="BW376" s="3"/>
    </row>
    <row r="377" spans="74:75" x14ac:dyDescent="0.2">
      <c r="BV377" s="3"/>
      <c r="BW377" s="3"/>
    </row>
    <row r="378" spans="74:75" x14ac:dyDescent="0.2">
      <c r="BV378" s="3"/>
      <c r="BW378" s="3"/>
    </row>
    <row r="379" spans="74:75" x14ac:dyDescent="0.2">
      <c r="BV379" s="3"/>
      <c r="BW379" s="3"/>
    </row>
    <row r="380" spans="74:75" x14ac:dyDescent="0.2">
      <c r="BV380" s="3"/>
      <c r="BW380" s="3"/>
    </row>
    <row r="381" spans="74:75" x14ac:dyDescent="0.2">
      <c r="BV381" s="3"/>
      <c r="BW381" s="3"/>
    </row>
    <row r="382" spans="74:75" x14ac:dyDescent="0.2">
      <c r="BV382" s="3"/>
      <c r="BW382" s="3"/>
    </row>
    <row r="383" spans="74:75" x14ac:dyDescent="0.2">
      <c r="BV383" s="3"/>
      <c r="BW383" s="3"/>
    </row>
    <row r="384" spans="74:75" x14ac:dyDescent="0.2">
      <c r="BV384" s="3"/>
      <c r="BW384" s="3"/>
    </row>
    <row r="385" spans="74:75" x14ac:dyDescent="0.2">
      <c r="BV385" s="3"/>
      <c r="BW385" s="3"/>
    </row>
    <row r="386" spans="74:75" x14ac:dyDescent="0.2">
      <c r="BV386" s="3"/>
      <c r="BW386" s="3"/>
    </row>
    <row r="387" spans="74:75" x14ac:dyDescent="0.2">
      <c r="BV387" s="3"/>
      <c r="BW387" s="3"/>
    </row>
    <row r="388" spans="74:75" x14ac:dyDescent="0.2">
      <c r="BV388" s="3"/>
      <c r="BW388" s="3"/>
    </row>
    <row r="389" spans="74:75" x14ac:dyDescent="0.2">
      <c r="BV389" s="3"/>
      <c r="BW389" s="3"/>
    </row>
    <row r="390" spans="74:75" x14ac:dyDescent="0.2">
      <c r="BV390" s="3"/>
      <c r="BW390" s="3"/>
    </row>
    <row r="391" spans="74:75" x14ac:dyDescent="0.2">
      <c r="BV391" s="3"/>
      <c r="BW391" s="3"/>
    </row>
    <row r="392" spans="74:75" x14ac:dyDescent="0.2">
      <c r="BV392" s="3"/>
      <c r="BW392" s="3"/>
    </row>
    <row r="393" spans="74:75" x14ac:dyDescent="0.2">
      <c r="BV393" s="3"/>
      <c r="BW393" s="3"/>
    </row>
  </sheetData>
  <mergeCells count="348">
    <mergeCell ref="O124:O126"/>
    <mergeCell ref="P124:P126"/>
    <mergeCell ref="M125:N125"/>
    <mergeCell ref="A6:P6"/>
    <mergeCell ref="A9:C11"/>
    <mergeCell ref="D9:F10"/>
    <mergeCell ref="G9:AD9"/>
    <mergeCell ref="AE9:AE11"/>
    <mergeCell ref="AF9:AF11"/>
    <mergeCell ref="U10:V10"/>
    <mergeCell ref="W10:X10"/>
    <mergeCell ref="Y10:Z10"/>
    <mergeCell ref="AA10:AB10"/>
    <mergeCell ref="AG9:AG11"/>
    <mergeCell ref="AH9:AH11"/>
    <mergeCell ref="AI9:AI11"/>
    <mergeCell ref="G10:H10"/>
    <mergeCell ref="I10:J10"/>
    <mergeCell ref="K10:L10"/>
    <mergeCell ref="M10:N10"/>
    <mergeCell ref="O10:P10"/>
    <mergeCell ref="Q10:R10"/>
    <mergeCell ref="S10:T10"/>
    <mergeCell ref="AC10:AD10"/>
    <mergeCell ref="A12:C12"/>
    <mergeCell ref="A13:C13"/>
    <mergeCell ref="A14:C14"/>
    <mergeCell ref="A15:C15"/>
    <mergeCell ref="A17:C18"/>
    <mergeCell ref="D17:F17"/>
    <mergeCell ref="G17:H17"/>
    <mergeCell ref="I17:J17"/>
    <mergeCell ref="K17:L17"/>
    <mergeCell ref="AK17:AK18"/>
    <mergeCell ref="A19:C19"/>
    <mergeCell ref="A20:C20"/>
    <mergeCell ref="Y17:Z17"/>
    <mergeCell ref="AA17:AB17"/>
    <mergeCell ref="AC17:AD17"/>
    <mergeCell ref="AE17:AE18"/>
    <mergeCell ref="AF17:AF18"/>
    <mergeCell ref="AG17:AG18"/>
    <mergeCell ref="M17:N17"/>
    <mergeCell ref="O17:P17"/>
    <mergeCell ref="Q17:R17"/>
    <mergeCell ref="S17:T17"/>
    <mergeCell ref="U17:V17"/>
    <mergeCell ref="W17:X17"/>
    <mergeCell ref="A21:C21"/>
    <mergeCell ref="A22:C22"/>
    <mergeCell ref="A23:C23"/>
    <mergeCell ref="A24:C24"/>
    <mergeCell ref="A25:C25"/>
    <mergeCell ref="A26:C26"/>
    <mergeCell ref="AH17:AH18"/>
    <mergeCell ref="AI17:AI18"/>
    <mergeCell ref="AJ17:AJ18"/>
    <mergeCell ref="A33:C33"/>
    <mergeCell ref="A34:C34"/>
    <mergeCell ref="A35:C35"/>
    <mergeCell ref="A36:C36"/>
    <mergeCell ref="A37:C37"/>
    <mergeCell ref="A38:C38"/>
    <mergeCell ref="A27:C27"/>
    <mergeCell ref="A28:C28"/>
    <mergeCell ref="A29:C29"/>
    <mergeCell ref="A30:C30"/>
    <mergeCell ref="A31:C31"/>
    <mergeCell ref="A32:C32"/>
    <mergeCell ref="A40:C42"/>
    <mergeCell ref="D40:F41"/>
    <mergeCell ref="G40:AD40"/>
    <mergeCell ref="AE40:AE42"/>
    <mergeCell ref="AF40:AF42"/>
    <mergeCell ref="AG40:AG42"/>
    <mergeCell ref="W41:X41"/>
    <mergeCell ref="Y41:Z41"/>
    <mergeCell ref="AA41:AB41"/>
    <mergeCell ref="AC41:AD41"/>
    <mergeCell ref="AH40:AH42"/>
    <mergeCell ref="AI40:AI42"/>
    <mergeCell ref="G41:H41"/>
    <mergeCell ref="I41:J41"/>
    <mergeCell ref="K41:L41"/>
    <mergeCell ref="M41:N41"/>
    <mergeCell ref="O41:P41"/>
    <mergeCell ref="Q41:R41"/>
    <mergeCell ref="S41:T41"/>
    <mergeCell ref="U41:V41"/>
    <mergeCell ref="A49:C49"/>
    <mergeCell ref="A50:B56"/>
    <mergeCell ref="A57:B60"/>
    <mergeCell ref="A62:C62"/>
    <mergeCell ref="A63:C63"/>
    <mergeCell ref="A64:A65"/>
    <mergeCell ref="B64:C64"/>
    <mergeCell ref="B65:C65"/>
    <mergeCell ref="A43:C43"/>
    <mergeCell ref="A44:C44"/>
    <mergeCell ref="A45:C45"/>
    <mergeCell ref="A46:C46"/>
    <mergeCell ref="A47:C47"/>
    <mergeCell ref="A48:C48"/>
    <mergeCell ref="A72:C72"/>
    <mergeCell ref="A73:C73"/>
    <mergeCell ref="A75:C76"/>
    <mergeCell ref="D75:F75"/>
    <mergeCell ref="A77:A78"/>
    <mergeCell ref="B77:C77"/>
    <mergeCell ref="B78:C78"/>
    <mergeCell ref="A66:C66"/>
    <mergeCell ref="A67:C67"/>
    <mergeCell ref="A68:C68"/>
    <mergeCell ref="A69:C69"/>
    <mergeCell ref="A70:C70"/>
    <mergeCell ref="A71:C71"/>
    <mergeCell ref="A86:C86"/>
    <mergeCell ref="A87:C87"/>
    <mergeCell ref="A88:C88"/>
    <mergeCell ref="A89:C89"/>
    <mergeCell ref="A90:C90"/>
    <mergeCell ref="A91:C91"/>
    <mergeCell ref="R80:R81"/>
    <mergeCell ref="S80:S81"/>
    <mergeCell ref="A82:C82"/>
    <mergeCell ref="A83:C83"/>
    <mergeCell ref="A84:C84"/>
    <mergeCell ref="A85:C85"/>
    <mergeCell ref="A80:C81"/>
    <mergeCell ref="D80:F80"/>
    <mergeCell ref="G80:N80"/>
    <mergeCell ref="O80:O81"/>
    <mergeCell ref="P80:P81"/>
    <mergeCell ref="Q80:Q81"/>
    <mergeCell ref="A98:C98"/>
    <mergeCell ref="A99:C99"/>
    <mergeCell ref="A100:C100"/>
    <mergeCell ref="A101:C101"/>
    <mergeCell ref="A102:C102"/>
    <mergeCell ref="A103:C103"/>
    <mergeCell ref="A92:C92"/>
    <mergeCell ref="A93:C93"/>
    <mergeCell ref="A94:C94"/>
    <mergeCell ref="A95:C95"/>
    <mergeCell ref="A96:C96"/>
    <mergeCell ref="A97:C97"/>
    <mergeCell ref="A110:C110"/>
    <mergeCell ref="A111:C111"/>
    <mergeCell ref="A113:C115"/>
    <mergeCell ref="D113:F114"/>
    <mergeCell ref="G113:N113"/>
    <mergeCell ref="O113:O115"/>
    <mergeCell ref="N114:N115"/>
    <mergeCell ref="A104:C104"/>
    <mergeCell ref="A105:C105"/>
    <mergeCell ref="A106:C106"/>
    <mergeCell ref="A107:C107"/>
    <mergeCell ref="A108:C108"/>
    <mergeCell ref="A109:C109"/>
    <mergeCell ref="A116:C116"/>
    <mergeCell ref="A117:C117"/>
    <mergeCell ref="A118:C118"/>
    <mergeCell ref="A119:C119"/>
    <mergeCell ref="A120:C120"/>
    <mergeCell ref="A121:C121"/>
    <mergeCell ref="P113:P115"/>
    <mergeCell ref="Q113:Q115"/>
    <mergeCell ref="R113:R115"/>
    <mergeCell ref="G114:G115"/>
    <mergeCell ref="H114:H115"/>
    <mergeCell ref="I114:I115"/>
    <mergeCell ref="J114:J115"/>
    <mergeCell ref="K114:K115"/>
    <mergeCell ref="L114:L115"/>
    <mergeCell ref="M114:M115"/>
    <mergeCell ref="A122:C122"/>
    <mergeCell ref="A124:C126"/>
    <mergeCell ref="D124:F125"/>
    <mergeCell ref="G125:H125"/>
    <mergeCell ref="I125:J125"/>
    <mergeCell ref="K125:L125"/>
    <mergeCell ref="G124:N124"/>
    <mergeCell ref="A142:A145"/>
    <mergeCell ref="B142:B143"/>
    <mergeCell ref="B144:B145"/>
    <mergeCell ref="A146:A150"/>
    <mergeCell ref="B146:C146"/>
    <mergeCell ref="B147:B148"/>
    <mergeCell ref="B149:B150"/>
    <mergeCell ref="A127:A136"/>
    <mergeCell ref="B127:C127"/>
    <mergeCell ref="B128:C128"/>
    <mergeCell ref="B129:C129"/>
    <mergeCell ref="B130:B136"/>
    <mergeCell ref="A137:A140"/>
    <mergeCell ref="B137:B140"/>
    <mergeCell ref="AC157:AC159"/>
    <mergeCell ref="AD157:AD159"/>
    <mergeCell ref="G158:H158"/>
    <mergeCell ref="I158:J158"/>
    <mergeCell ref="K158:L158"/>
    <mergeCell ref="M158:N158"/>
    <mergeCell ref="O158:P158"/>
    <mergeCell ref="A151:A153"/>
    <mergeCell ref="B151:B153"/>
    <mergeCell ref="A154:A155"/>
    <mergeCell ref="B154:B155"/>
    <mergeCell ref="A157:C159"/>
    <mergeCell ref="D157:F158"/>
    <mergeCell ref="Q158:R158"/>
    <mergeCell ref="S158:T158"/>
    <mergeCell ref="U158:V158"/>
    <mergeCell ref="W158:X158"/>
    <mergeCell ref="Y158:Z158"/>
    <mergeCell ref="A160:C160"/>
    <mergeCell ref="G157:Z157"/>
    <mergeCell ref="AA157:AA159"/>
    <mergeCell ref="AB157:AB159"/>
    <mergeCell ref="G166:J166"/>
    <mergeCell ref="G167:G168"/>
    <mergeCell ref="H167:H168"/>
    <mergeCell ref="I167:I168"/>
    <mergeCell ref="J167:J168"/>
    <mergeCell ref="A169:C169"/>
    <mergeCell ref="A161:C161"/>
    <mergeCell ref="A162:C162"/>
    <mergeCell ref="A163:C163"/>
    <mergeCell ref="A164:C164"/>
    <mergeCell ref="A166:C168"/>
    <mergeCell ref="D166:F167"/>
    <mergeCell ref="Z174:Z176"/>
    <mergeCell ref="G175:H175"/>
    <mergeCell ref="I175:J175"/>
    <mergeCell ref="K175:L175"/>
    <mergeCell ref="M175:N175"/>
    <mergeCell ref="O175:P175"/>
    <mergeCell ref="Q175:R175"/>
    <mergeCell ref="S175:T175"/>
    <mergeCell ref="A170:C170"/>
    <mergeCell ref="A171:C171"/>
    <mergeCell ref="A172:C172"/>
    <mergeCell ref="A174:C176"/>
    <mergeCell ref="D174:F175"/>
    <mergeCell ref="G174:V174"/>
    <mergeCell ref="U175:V175"/>
    <mergeCell ref="Y175:Y176"/>
    <mergeCell ref="X174:X176"/>
    <mergeCell ref="A177:A178"/>
    <mergeCell ref="B177:C177"/>
    <mergeCell ref="B178:C178"/>
    <mergeCell ref="A179:A182"/>
    <mergeCell ref="B179:C179"/>
    <mergeCell ref="B180:C180"/>
    <mergeCell ref="B181:C181"/>
    <mergeCell ref="B182:C182"/>
    <mergeCell ref="W174:W176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191:A194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O232:O234"/>
    <mergeCell ref="P232:P234"/>
    <mergeCell ref="G233:G234"/>
    <mergeCell ref="H233:H234"/>
    <mergeCell ref="I233:I234"/>
    <mergeCell ref="J233:J234"/>
    <mergeCell ref="K233:K234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38:C238"/>
    <mergeCell ref="A239:C239"/>
    <mergeCell ref="A240:C240"/>
    <mergeCell ref="A242:A245"/>
    <mergeCell ref="B242:B245"/>
    <mergeCell ref="C242:C245"/>
    <mergeCell ref="L233:L234"/>
    <mergeCell ref="M233:M234"/>
    <mergeCell ref="N233:N234"/>
    <mergeCell ref="A235:C235"/>
    <mergeCell ref="A236:C236"/>
    <mergeCell ref="A237:C237"/>
    <mergeCell ref="A232:C234"/>
    <mergeCell ref="D232:F233"/>
    <mergeCell ref="G232:N232"/>
    <mergeCell ref="A255:B255"/>
    <mergeCell ref="A256:B256"/>
    <mergeCell ref="A257:B257"/>
    <mergeCell ref="A258:B258"/>
    <mergeCell ref="D242:D245"/>
    <mergeCell ref="E242:E245"/>
    <mergeCell ref="A251:B251"/>
    <mergeCell ref="A252:B252"/>
    <mergeCell ref="A253:B253"/>
    <mergeCell ref="A254:B254"/>
  </mergeCells>
  <dataValidations count="1">
    <dataValidation operator="greaterThanOrEqual" allowBlank="1" showInputMessage="1" showErrorMessage="1" error="Valor no Permitido" sqref="A1:XFD1048576" xr:uid="{3ECBA56B-C09F-4BC7-8164-2F27B0D4201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Albino   Munoz Mansilla</dc:creator>
  <cp:lastModifiedBy>Jose Albino   Munoz Mansilla</cp:lastModifiedBy>
  <dcterms:created xsi:type="dcterms:W3CDTF">2019-03-19T16:10:18Z</dcterms:created>
  <dcterms:modified xsi:type="dcterms:W3CDTF">2020-01-16T14:03:59Z</dcterms:modified>
</cp:coreProperties>
</file>